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bruzzo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</calcChain>
</file>

<file path=xl/sharedStrings.xml><?xml version="1.0" encoding="utf-8"?>
<sst xmlns="http://schemas.openxmlformats.org/spreadsheetml/2006/main" count="661" uniqueCount="307">
  <si>
    <t>Agenzia delle Entrate</t>
  </si>
  <si>
    <t>CF 06363391001</t>
  </si>
  <si>
    <t>Contratti di forniture, beni e servizi</t>
  </si>
  <si>
    <t>Anno 2014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</si>
  <si>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</si>
  <si>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</si>
  <si>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</si>
  <si>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</si>
  <si>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</si>
  <si>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</si>
  <si>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</si>
  <si>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</si>
  <si>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</si>
  <si>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</si>
  <si>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</si>
  <si>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Abruzzo</t>
  </si>
  <si>
    <t>Implementazione centraline allarme per cambio istituto vigilanza</t>
  </si>
  <si>
    <t>23-AFFIDAMENTO IN ECONOMIA - AFFIDAMENTO DIRETTO</t>
  </si>
  <si>
    <t xml:space="preserve">Security Snc di De Benedictis Gabriele (CF: 01311910663)
</t>
  </si>
  <si>
    <t>Security Snc di De Benedictis Gabriele (CF: 01311910663)</t>
  </si>
  <si>
    <t>Distruzione documenti scarto atti d'archivio DP Chieti</t>
  </si>
  <si>
    <t xml:space="preserve">MANTINI S.r.l. (CF: 01631900691)
</t>
  </si>
  <si>
    <t>MANTINI S.r.l. (CF: 01631900691)</t>
  </si>
  <si>
    <t>Inetrevnto urgente per la sostituzione di 11 batterie delle centraline di allarme UP PE</t>
  </si>
  <si>
    <t>Verifica impianto messa a terra UPAQ</t>
  </si>
  <si>
    <t xml:space="preserve">Eco Certificazioni Spa (CF: 01358950390)
</t>
  </si>
  <si>
    <t>Eco Certificazioni Spa (CF: 01358950390)</t>
  </si>
  <si>
    <t>Servizio apertura/chiusura Uffici e ricezione segnale allarme Ufficio territoriale di Pescara</t>
  </si>
  <si>
    <t xml:space="preserve">Vigilantes Group s.r.l. (CF: 01674300676)
</t>
  </si>
  <si>
    <t>Vigilantes Group s.r.l. (CF: 01674300676)</t>
  </si>
  <si>
    <t>Fornitura di consumabili per UUPP ex Territorio Abruzzo</t>
  </si>
  <si>
    <t>22-PROCEDURA NEGOZIATA DERIVANTE DA AVVISI CON CUI SI INDICE LA GARA</t>
  </si>
  <si>
    <t xml:space="preserve">ENTER SRL (CF: 03291760928)
FELIAN (CF: 00991131004)
GBR ROSSETTO SPA (CF: 00304720287)
GIMAR ITALIA SRL (CF: 01426370670)
INGROSCART SRL (CF: 01469840662)
KARTEX ITALIA SAS DI BOLOGNESI ANDREA (CF: 02158390423)
MAVI (CF: 06326551212)
TECNOLINEA SNC DI DE BENEDICTIS G. E C. (CF: 00659730675)
</t>
  </si>
  <si>
    <t>GIMAR ITALIA SRL (CF: 01426370670)</t>
  </si>
  <si>
    <t>Fornitura di 4 rilevatori di banconote false per l'UPT di TE</t>
  </si>
  <si>
    <t xml:space="preserve">TECNOCART di Antonio Natali &amp; C. S.a.s. (CF: 02703241204)
</t>
  </si>
  <si>
    <t>TECNOCART di Antonio Natali &amp; C. S.a.s. (CF: 02703241204)</t>
  </si>
  <si>
    <t>MEMENTO RISCOSSIONE ANNO 2014</t>
  </si>
  <si>
    <t xml:space="preserve">WOLTERS KLUWER ITALIA SRL (CF: 10209790152)
</t>
  </si>
  <si>
    <t>WOLTERS KLUWER ITALIA SRL (CF: 10209790152)</t>
  </si>
  <si>
    <t>FORNITURA DI ARGO MINI LAN</t>
  </si>
  <si>
    <t xml:space="preserve">SIGMA S.P.A. (CF: 01590580443)
</t>
  </si>
  <si>
    <t>SIGMA S.P.A. (CF: 01590580443)</t>
  </si>
  <si>
    <t>scale per archivio</t>
  </si>
  <si>
    <t xml:space="preserve">SVELT SPA (CF: 00643660160)
</t>
  </si>
  <si>
    <t>SVELT SPA (CF: 00643660160)</t>
  </si>
  <si>
    <t>Fornitura di carrelli porta fascicoli</t>
  </si>
  <si>
    <t xml:space="preserve">ARREDOMOBIL (CF: RGUFBA72P21C352A)
</t>
  </si>
  <si>
    <t>ARREDOMOBIL (CF: RGUFBA72P21C352A)</t>
  </si>
  <si>
    <t>Espositori monofronte inclinati</t>
  </si>
  <si>
    <t xml:space="preserve">SOFFARREDO (CF: 01155250663)
</t>
  </si>
  <si>
    <t>SOFFARREDO (CF: 01155250663)</t>
  </si>
  <si>
    <t>Corso addetti squadra antincendio provincia CHIETI</t>
  </si>
  <si>
    <t xml:space="preserve">COMANDO PROVINCIALE VIGILI DEL FUOCO CHIETI (CF: 80001320698)
</t>
  </si>
  <si>
    <t>COMANDO PROVINCIALE VIGILI DEL FUOCO CHIETI (CF: 80001320698)</t>
  </si>
  <si>
    <t>Corso addetti squadra antincendio provincia di TERAMO</t>
  </si>
  <si>
    <t xml:space="preserve">COMANDO PROVINCIALE VIGILI DEL FUOCO DI TERAMO (CF: 80004070670)
</t>
  </si>
  <si>
    <t>COMANDO PROVINCIALE VIGILI DEL FUOCO DI TERAMO (CF: 80004070670)</t>
  </si>
  <si>
    <t>Corso addetti squadra antincendio provincia PESCARA</t>
  </si>
  <si>
    <t xml:space="preserve">COMANDO PROVINCIALE VIGILI DEL FUOCO PESCARA (CF: 80006030680)
</t>
  </si>
  <si>
    <t>COMANDO PROVINCIALE VIGILI DEL FUOCO PESCARA (CF: 80006030680)</t>
  </si>
  <si>
    <t>FORNITURA DI TONER PER UT PE E DRE</t>
  </si>
  <si>
    <t xml:space="preserve">ECO LASER INFORMATICA SRL  (CF: 04427081007)
</t>
  </si>
  <si>
    <t>ECO LASER INFORMATICA SRL  (CF: 04427081007)</t>
  </si>
  <si>
    <t>UT E UP Abruzzo - sistemazione accessi</t>
  </si>
  <si>
    <t xml:space="preserve">EL.CI IMPIANTI SRL (CF: 01341130639)
</t>
  </si>
  <si>
    <t>EL.CI IMPIANTI SRL (CF: 01341130639)</t>
  </si>
  <si>
    <t>Servizio di cablaggio postazioni di lavoro</t>
  </si>
  <si>
    <t xml:space="preserve">ELETTROIMPIANTI 99 di C.Marcotullio &amp; G.Sebastiani SNC (CF: 01509300669)
</t>
  </si>
  <si>
    <t>ELETTROIMPIANTI 99 di C.Marcotullio &amp; G.Sebastiani SNC (CF: 01509300669)</t>
  </si>
  <si>
    <t>Abbonamento annuale BIG SUITE in DVD</t>
  </si>
  <si>
    <t>Abbonamento annuale rivista settimanale IL CORRIERE TRIBUTARIO</t>
  </si>
  <si>
    <t>DR ABRUZZO Abbonamento anno 2014 rivista "Giurisprudenza Tributaria"</t>
  </si>
  <si>
    <t>Scale e appendiabiti</t>
  </si>
  <si>
    <t xml:space="preserve">FA.SE CARTA S.R.L. (CF: 05850821009)
</t>
  </si>
  <si>
    <t>FA.SE CARTA S.R.L. (CF: 05850821009)</t>
  </si>
  <si>
    <t xml:space="preserve">DR ABRUZZO manutenzione del verde </t>
  </si>
  <si>
    <t xml:space="preserve">Rosa Piante (CF: RSOTLL48B29D465M)
</t>
  </si>
  <si>
    <t>Rosa Piante (CF: RSOTLL48B29D465M)</t>
  </si>
  <si>
    <t>ACQUISTO DI CALCOLATRICI</t>
  </si>
  <si>
    <t xml:space="preserve">COMIS SRL (CF: 03797260878)
</t>
  </si>
  <si>
    <t>COMIS SRL (CF: 03797260878)</t>
  </si>
  <si>
    <t>Forntitura di set bandiere Italia e Europa</t>
  </si>
  <si>
    <t xml:space="preserve">Centro forniture Snc di Costa M. e Scaliati G (CF: 04960590653)
</t>
  </si>
  <si>
    <t>Centro forniture Snc di Costa M. e Scaliati G (CF: 04960590653)</t>
  </si>
  <si>
    <t>FORNITURA DI distruggidocumenti</t>
  </si>
  <si>
    <t xml:space="preserve">ALTIFIN UNIPERSONALE (CF: 03376680611)
</t>
  </si>
  <si>
    <t>ALTIFIN UNIPERSONALE (CF: 03376680611)</t>
  </si>
  <si>
    <t>SULMONA - Installazione 2 punti rete</t>
  </si>
  <si>
    <t>Intervento urgente per ripristino plafoniera e variazione codici centraline d'allarme</t>
  </si>
  <si>
    <t>acquisto di lampada per sharp xr10S</t>
  </si>
  <si>
    <t xml:space="preserve">RL3 SRL (CF: 09653091000)
</t>
  </si>
  <si>
    <t>RL3 SRL (CF: 09653091000)</t>
  </si>
  <si>
    <t>CONTABANCONOTE</t>
  </si>
  <si>
    <t xml:space="preserve">BLO ITALIA (CF: 12758180157)
</t>
  </si>
  <si>
    <t>BLO ITALIA (CF: 12758180157)</t>
  </si>
  <si>
    <t>MILLESIMI PER PEZZI MOBILI</t>
  </si>
  <si>
    <t xml:space="preserve">Istituto Poligrafico e Zecca dello Stato  (CF: 00399810589)
</t>
  </si>
  <si>
    <t>Istituto Poligrafico e Zecca dello Stato  (CF: 00399810589)</t>
  </si>
  <si>
    <t>DR ABRUZZO Libri e abbonamenti pubblicazioni SEAC</t>
  </si>
  <si>
    <t xml:space="preserve">Cedil Sas di Zaccagnini a: (CF: 04489781007)
</t>
  </si>
  <si>
    <t>Cedil Sas di Zaccagnini a: (CF: 04489781007)</t>
  </si>
  <si>
    <t>UPT - TERRITORIO TERAMO - Ripristino funz. Venticonvettori</t>
  </si>
  <si>
    <t>CENTRO ASSISTENZA MULTICANALE - Riparazione gruppo frigo</t>
  </si>
  <si>
    <t xml:space="preserve">Arca Service di D'Olimpo Marco (CF: DLMMRC58C13G482Q)
</t>
  </si>
  <si>
    <t>Arca Service di D'Olimpo Marco (CF: DLMMRC58C13G482Q)</t>
  </si>
  <si>
    <t>DIREZIONE REGIONALE - installazione punti rete</t>
  </si>
  <si>
    <t xml:space="preserve">C.G. Impianti di Gabriele Chinnici Sas (CF: 01709950669)
</t>
  </si>
  <si>
    <t>C.G. Impianti di Gabriele Chinnici Sas (CF: 01709950669)</t>
  </si>
  <si>
    <t>ENERGIA ELETTRICA 11 LOTTO 6</t>
  </si>
  <si>
    <t>26-AFFIDAMENTO DIRETTO IN ADESIONE AD ACCORDO QUADRO/CONVENZIONE</t>
  </si>
  <si>
    <t xml:space="preserve">GALA SPA (CF: 06832931007)
</t>
  </si>
  <si>
    <t>GALA SPA (CF: 06832931007)</t>
  </si>
  <si>
    <t>Noleggio n. 31 fotocopiatrici uffici Abruzzo Entrate</t>
  </si>
  <si>
    <t xml:space="preserve">KYOCERA DOCUMENT SOLUTION ITALIA SPA (CF: 01788080156)
</t>
  </si>
  <si>
    <t>KYOCERA DOCUMENT SOLUTION ITALIA SPA (CF: 01788080156)</t>
  </si>
  <si>
    <t>Adeguamento impianto di allarme UT PE</t>
  </si>
  <si>
    <t xml:space="preserve">2BITESRL (CF: 01610050666)
CE.SI. ELETTRONICA SRL (CF: 00332280684)
DI FRANCESCO UMBERTO IMPIANTI ELETTRICI SAS (CF: 01839170683)
ELETTRONICA O. F. DI ORLERI DANIELE (CF: RLRDLF87L05B157B)
ETAN SICUREZZA SAS (CF: 01810760684)
FAI SICUREZZA (CF: FBBNTN70E17G482W)
GDF DI GABIRELE DI FONZO (CF: DFNGRL47E04G482P)
PRONTO SERVIZI PESCARA (CF: 01924530684)
Security Snc di De Benedictis Gabriele (CF: 01311910663)
SIEM IMPIANTI SRL (CF: SCLWDM73P29C632A)
</t>
  </si>
  <si>
    <t>CE.SI. ELETTRONICA SRL (CF: 00332280684)</t>
  </si>
  <si>
    <t>CENTRO OPERATIVO PESCARA - Smontaggio torrette</t>
  </si>
  <si>
    <t>Uffici Pescara-Teramo-Chieti - installazione dispositivi apriporta</t>
  </si>
  <si>
    <t>FORNITURA DI CASSETTI PORTAVALORI</t>
  </si>
  <si>
    <t xml:space="preserve">ZOLI PIER FRANCO DI ZOLI ROBERTI &amp; C. (CF: 01119580395)
</t>
  </si>
  <si>
    <t>ZOLI PIER FRANCO DI ZOLI ROBERTI &amp; C. (CF: 01119580395)</t>
  </si>
  <si>
    <t>DR ABRUZZO Memento 2014 ed altri volumi interesse fiscale</t>
  </si>
  <si>
    <t>Volumi "IVA 2014" di Renato Portale</t>
  </si>
  <si>
    <t xml:space="preserve">GiuffrÃ¨ Francis Lefebvre S.p.A (CF: 00829840156)
</t>
  </si>
  <si>
    <t>GiuffrÃ¨ Francis Lefebvre S.p.A (CF: 00829840156)</t>
  </si>
  <si>
    <t>Acquisto sale marino per addolcitori uffici C.O. PE- UT Avezzano-UT Sulmona - DP TE</t>
  </si>
  <si>
    <t xml:space="preserve">MASTER FORNITURE SRL (CF: 04230741003)
</t>
  </si>
  <si>
    <t>MASTER FORNITURE SRL (CF: 04230741003)</t>
  </si>
  <si>
    <t>Segnaletica stradale orizzontale e verticale COP PE</t>
  </si>
  <si>
    <t xml:space="preserve">CIODUE SPA (CF: 00753370154)
ERRECI SEGNALETICA (CF: 01811810660)
EUROSIGNAL ADRIATICA SRL (CF: 01796030680)
FAINELLI PAOLO (CF: FNLPLA75B21L103N)
SIGN ABRUZZO (CF: 01892240662)
TEKNOSIGNAL SRL UNIPERSONALE (CF: 01816260689)
URBANIA (CF: 01835590694)
URBANIA HABITAT DI STEFANO MATTIOLI &amp; C. Sas (CF: 00611790072)
</t>
  </si>
  <si>
    <t>FAINELLI PAOLO (CF: FNLPLA75B21L103N)</t>
  </si>
  <si>
    <t>DIREZIONE REGIONALE AQ - Installazione nuovi punti rete</t>
  </si>
  <si>
    <t>DP PESCARA Implementazione centralina d'allarme per cambio istituto vigilanza</t>
  </si>
  <si>
    <t>Intervento presso UT Sulmona per riattivazione sistema di allarme</t>
  </si>
  <si>
    <t>TERAMO - Verifica impianti termici</t>
  </si>
  <si>
    <t xml:space="preserve">TE.AM. Teramo Ambiente Spa (CF: 00914920673)
</t>
  </si>
  <si>
    <t>TE.AM. Teramo Ambiente Spa (CF: 00914920673)</t>
  </si>
  <si>
    <t>Servizio di vigilanza UUPP L'AQUILA e TERAMO  + condominio Teramo</t>
  </si>
  <si>
    <t xml:space="preserve">Aquila S.r.l. (CF: 02058080694)
EUROPOL Istituto di vigilanza srl (CF: 01790150666)
I.V.R.I.- Istituto di vigilanza  (CF: 03169660150)
Istituto di vigilanza CENTAURO srl (CF: 00616250676)
Istituto di vigilanza CittÃ  di Termoli (CF: 00818300709)
ISTITUTO DI VIGILANZA SCORTITALIA s.r.l. (CF: 01898480692)
METROSISTEMI srl (CF: 00919130682)
MOLISE SECURITY srl (CF: 01564900700)
Telecentral s.p.a. (CF: 01389830660)
Vigilantes Group s.r.l. (CF: 01674300676)
</t>
  </si>
  <si>
    <t>Fornitura kit reintegro cassette di P.S.</t>
  </si>
  <si>
    <t xml:space="preserve">CENTRO UFFICI SRL (CF: 03095020362)
</t>
  </si>
  <si>
    <t>CENTRO UFFICI SRL (CF: 03095020362)</t>
  </si>
  <si>
    <t>FORNITURA DI LAMPADA PER PROIETTORE SHARP</t>
  </si>
  <si>
    <t xml:space="preserve">VIRTUAL LOGIC SRL (CF: 03878640238)
</t>
  </si>
  <si>
    <t>VIRTUAL LOGIC SRL (CF: 03878640238)</t>
  </si>
  <si>
    <t>CO PE - Riparazione carrello elevatore</t>
  </si>
  <si>
    <t xml:space="preserve">VAR MAG  SRL (CF: 00322800681)
</t>
  </si>
  <si>
    <t>VAR MAG  SRL (CF: 00322800681)</t>
  </si>
  <si>
    <t>FPO ricambi e riattivazione impianto di irrigazione</t>
  </si>
  <si>
    <t xml:space="preserve">Puli Service Sas (CF: 01469360661)
</t>
  </si>
  <si>
    <t>Puli Service Sas (CF: 01469360661)</t>
  </si>
  <si>
    <t>CENTRO OPERATIVO PESCARA - Riparazione scaffalature</t>
  </si>
  <si>
    <t xml:space="preserve">Carpal Srl (CF: 01999390683)
</t>
  </si>
  <si>
    <t>Carpal Srl (CF: 01999390683)</t>
  </si>
  <si>
    <t>COP riparazioni varie</t>
  </si>
  <si>
    <t xml:space="preserve">Carpal Srl (CF: 01999390683)
giunchedi federico (CF: gncfrc81L26G482N)
MARSILI SRL (CF: 01598730685)
</t>
  </si>
  <si>
    <t>DIREZIONE REGIONALE - Tramezzatura archivio</t>
  </si>
  <si>
    <t xml:space="preserve">Edil Persichetti A &amp; V (CF: 01879790663)
EMERALD 75 SRL (CF: 03074870589)
MC Costruzioni Srl (CF: 01673230668)
SO.AL.CO. Srl (CF: 00626240667)
Tecnorestauri appalti srl (CF: 01760830685)
</t>
  </si>
  <si>
    <t>MC Costruzioni Srl (CF: 01673230668)</t>
  </si>
  <si>
    <t>DP CHIETI - riparazioni porte</t>
  </si>
  <si>
    <t xml:space="preserve">Diellea di Di Lucido Antonio (CF: DLCNTN62E28G438R)
</t>
  </si>
  <si>
    <t>Diellea di Di Lucido Antonio (CF: DLCNTN62E28G438R)</t>
  </si>
  <si>
    <t>DP PESCARA P.zza Italia 15 - spurgo bagni</t>
  </si>
  <si>
    <t xml:space="preserve">Di Michele Giovanni di Invernizi G &amp; C Snc (CF: 01076440682)
</t>
  </si>
  <si>
    <t>Di Michele Giovanni di Invernizi G &amp; C Snc (CF: 01076440682)</t>
  </si>
  <si>
    <t>DP UT PESCARA - lavori porta d'ingresso</t>
  </si>
  <si>
    <t>PESCARA Via Rio Sparto 21 - riparazione insegna</t>
  </si>
  <si>
    <t xml:space="preserve">INCISORIA MECCANICA ABRUZZESE SAS (CF: 01631530688)
</t>
  </si>
  <si>
    <t>INCISORIA MECCANICA ABRUZZESE SAS (CF: 01631530688)</t>
  </si>
  <si>
    <t>Spurgo pozzetto scarico bagni Direzione Regionale</t>
  </si>
  <si>
    <t xml:space="preserve">AQUILA SPURGO di Sacco Francesco (CF: SCCFNC43A07A345W)
</t>
  </si>
  <si>
    <t>AQUILA SPURGO di Sacco Francesco (CF: SCCFNC43A07A345W)</t>
  </si>
  <si>
    <t>SULMONA - Sistemazione grate</t>
  </si>
  <si>
    <t xml:space="preserve">VDS Infissi di De Stephanis Giampietro Emilio (CF: DSTGPT77D17G878L)
</t>
  </si>
  <si>
    <t>VDS Infissi di De Stephanis Giampietro Emilio (CF: DSTGPT77D17G878L)</t>
  </si>
  <si>
    <t>TERAMO - Spurgo pozzetto scarico bagni</t>
  </si>
  <si>
    <t xml:space="preserve">Ecospurgo 2001 di Crocetti Angelo (CF: CRCNGL53E04I348I)
</t>
  </si>
  <si>
    <t>Ecospurgo 2001 di Crocetti Angelo (CF: CRCNGL53E04I348I)</t>
  </si>
  <si>
    <t>Ufficio Territoriale di Pescara - Riparazione infissi</t>
  </si>
  <si>
    <t xml:space="preserve">Diellea di Di Lucido Antonio (CF: DLCNTN62E28G438R)
LFA SRL (CF: 01191270683)
</t>
  </si>
  <si>
    <t>UP TERAMO Territorio - Sistemazione perdita acqua</t>
  </si>
  <si>
    <t xml:space="preserve">DPF Di Pietro Francesco (CF: 01686740679)
Hidrotech di Tommaso Iezzoni (CF: ZZNTMS77R26L103I)
</t>
  </si>
  <si>
    <t>DPF Di Pietro Francesco (CF: 01686740679)</t>
  </si>
  <si>
    <t>UP Terr. Pescara - sostituzione molla chiudiporta</t>
  </si>
  <si>
    <t>CENTRO OPERATIVO PESCARA  - Lavori impianto idrico</t>
  </si>
  <si>
    <t>Centro Operativo Pescara - smontaggio beverini</t>
  </si>
  <si>
    <t>DP PESCARA P.zza Italia 15 - Sistemazione rete dati</t>
  </si>
  <si>
    <t>DP TERAMO - verifica biennale impianti di sollevamento</t>
  </si>
  <si>
    <t xml:space="preserve">EUROCERT SRL (CF: 01358390431)
</t>
  </si>
  <si>
    <t>EUROCERT SRL (CF: 01358390431)</t>
  </si>
  <si>
    <t>SULMONA-PESCARA Via Rio Sparto 21 - Installazione condizionatori</t>
  </si>
  <si>
    <t xml:space="preserve">Del Signore Srl (CF: 01679140663)
Frascarelli Impianti Srl (CF: 01508580667)
Gualtieri Valter (CF: 01583660665)
Tessicini Salvatore (CF: TSSSVT61B10I804P)
</t>
  </si>
  <si>
    <t>Tessicini Salvatore (CF: TSSSVT61B10I804P)</t>
  </si>
  <si>
    <t>TERAMO - Sostituzione batterie servoscala</t>
  </si>
  <si>
    <t xml:space="preserve">Master Snc di Piermattei &amp; Leone (CF: 01821260682)
</t>
  </si>
  <si>
    <t>Master Snc di Piermattei &amp; Leone (CF: 01821260682)</t>
  </si>
  <si>
    <t>Uffici Territorio Abruzzo - Tubi fluorescenti e lampade</t>
  </si>
  <si>
    <t>Ufficio Territoriale di Ortona - riparazione impianto allarme</t>
  </si>
  <si>
    <t xml:space="preserve">CE.SI. ELETTRONICA SRL (CF: 00332280684)
Labbrozzi Deni (CF: 01919920692)
</t>
  </si>
  <si>
    <t>UP Terr CH Riparazione urgente 3 schede centraline antincendio</t>
  </si>
  <si>
    <t>VASTO- Riparazione perdita d'acqua</t>
  </si>
  <si>
    <t>VASTO-ATRI - Riparazione impianto d'allarme</t>
  </si>
  <si>
    <t>Pubblicazione quotidiano estratto avviso asta pubblica</t>
  </si>
  <si>
    <t xml:space="preserve">A. MANZONI &amp; C. S.p.a. (CF: 04705810150)
PIEMME SPA - Concessionaria pubblicitÃ  (CF: 05122191009)
</t>
  </si>
  <si>
    <t>PIEMME SPA - Concessionaria pubblicitÃ  (CF: 05122191009)</t>
  </si>
  <si>
    <t>Smaltimento tubo radiogeno</t>
  </si>
  <si>
    <t>Accessori per ufficio</t>
  </si>
  <si>
    <t xml:space="preserve">THEMA OFFICE di Tizzi Gildo &amp; C. Sas (CF: 01762630406)
</t>
  </si>
  <si>
    <t>THEMA OFFICE di Tizzi Gildo &amp; C. Sas (CF: 01762630406)</t>
  </si>
  <si>
    <t>C.O. PE - Lampade per videoproiettori</t>
  </si>
  <si>
    <t xml:space="preserve">INTERSYSTEM SRL (CF: 01203550353)
</t>
  </si>
  <si>
    <t>INTERSYSTEM SRL (CF: 01203550353)</t>
  </si>
  <si>
    <t>Contenitori raccolta differenziata DP L'Aquila</t>
  </si>
  <si>
    <t xml:space="preserve">TROST SPA (CF: 01348470301)
</t>
  </si>
  <si>
    <t>TROST SPA (CF: 01348470301)</t>
  </si>
  <si>
    <t>Dispenser carta per mani</t>
  </si>
  <si>
    <t xml:space="preserve">PAPER-INGROS di Frega Davide (CF: FRGDVD45L24E745Y)
</t>
  </si>
  <si>
    <t>PAPER-INGROS di Frega Davide (CF: FRGDVD45L24E745Y)</t>
  </si>
  <si>
    <t>DP PESCARA - Fornitura di Timbri in gomma</t>
  </si>
  <si>
    <t xml:space="preserve">MELCHIORRE di ANDREA MELCHIORRE &amp; C SNC (CF: DSDGDU59E01G482U)
</t>
  </si>
  <si>
    <t>MELCHIORRE di ANDREA MELCHIORRE &amp; C SNC (CF: DSDGDU59E01G482U)</t>
  </si>
  <si>
    <t>GIULIANOVA - Carta totem</t>
  </si>
  <si>
    <t>UT VASTO - Fornitura carta termica per sistema eliminacode</t>
  </si>
  <si>
    <t>INTERVENTI URGENTI SU IMPIANTI ANTIFURTO UUPP TERRITORIO</t>
  </si>
  <si>
    <t>Fornitura carta termica per eliminacode - DP CHIETU- UT LANCIANO</t>
  </si>
  <si>
    <t>VASTO - Fornitura pompa autoclave antincendio</t>
  </si>
  <si>
    <t xml:space="preserve">GIAVARA FEDERICO (CF: GVRFRC64S12E512P)
ODOARDI SNC DI ODOARDI FRANCO &amp; C. (CF: 01118530680)
SIEM IMPIANTI SRL (CF: 01983840685)
TECNOCALOR SERVIZI SRL (CF: 01672070685)
TERMODINE DI CAPPELLI NICOLINO (CF: CPPNLN51L09F765D)
</t>
  </si>
  <si>
    <t>SIEM IMPIANTI SRL (CF: 01983840685)</t>
  </si>
  <si>
    <t>FORNITURA URGENTE DI TONER PER UT PESCARA VIA RIO SPARTO</t>
  </si>
  <si>
    <t>Servizio PICK UP Ufficio Territoriale Sulmona</t>
  </si>
  <si>
    <t xml:space="preserve">POSTE ITALIANE SPA (CF: 97103880585)
</t>
  </si>
  <si>
    <t>POSTE ITALIANE SPA (CF: 97103880585)</t>
  </si>
  <si>
    <t>DR - Carta di credito lotto 3</t>
  </si>
  <si>
    <t xml:space="preserve">NEXI PAYMENTS S.P.A. (giÃ  CARTASI SPA) (CF: 04107060966)
</t>
  </si>
  <si>
    <t>NEXI PAYMENTS S.P.A. (giÃ  CARTASI SPA) (CF: 04107060966)</t>
  </si>
  <si>
    <t>Servizio di vigilanza UT SULMONA</t>
  </si>
  <si>
    <t>08-AFFIDAMENTO IN ECONOMIA - COTTIMO FIDUCIARIO</t>
  </si>
  <si>
    <t xml:space="preserve">Aquila S.r.l. (CF: 02058080694)
Daga Security srl (CF: 01808610682)
Giss srl (CF: 01682310667)
I.V.R.I.- Istituto di vigilanza  (CF: 03169660150)
ISTITUTO DI VIGILANZA SCORTITALIA s.r.l. (CF: 01898480692)
Telecentral s.p.a. (CF: 01389830660)
Vigilantes Group s.r.l. (CF: 01674300676)
</t>
  </si>
  <si>
    <t>Daga Security srl (CF: 01808610682)</t>
  </si>
  <si>
    <t>Acquisto di presenter logtech r400 per aule informatiche</t>
  </si>
  <si>
    <t xml:space="preserve">ADPARTNERS SRL (CF: 03340710270)
</t>
  </si>
  <si>
    <t>ADPARTNERS SRL (CF: 03340710270)</t>
  </si>
  <si>
    <t>Interventi impianti antintrusione Uffici Regione Abruzzo</t>
  </si>
  <si>
    <t>Fornitura e posa in opera di tende veneziane - e riparazione tende - UFF vari</t>
  </si>
  <si>
    <t xml:space="preserve">CENTRO TENDE DI MORRONE &amp; DIONISIO SNC (CF: 01474630660)
</t>
  </si>
  <si>
    <t>CENTRO TENDE DI MORRONE &amp; DIONISIO SNC (CF: 01474630660)</t>
  </si>
  <si>
    <t>UFF. VARI - Affidamento interventi urgenti impianti antifurto</t>
  </si>
  <si>
    <t>ACQUISTO DI DISTRUGGIDOCUMENTI</t>
  </si>
  <si>
    <t>DP Teramo riparazione porta d'ingresso</t>
  </si>
  <si>
    <t>UT PESCARA P.zza Italia 15 - riparazione vetro rotto</t>
  </si>
  <si>
    <t xml:space="preserve">Vetreria Bavecchi Snc (CF: 01106360686)
</t>
  </si>
  <si>
    <t>Vetreria Bavecchi Snc (CF: 01106360686)</t>
  </si>
  <si>
    <t>Contratto fornitura GAS naturale 7 lotto 5</t>
  </si>
  <si>
    <t xml:space="preserve">ESTRA ENERGIE SRL (CF: 01219980529)
</t>
  </si>
  <si>
    <t>ESTRA ENERGIE SRL (CF: 01219980529)</t>
  </si>
  <si>
    <t>DP PESCARA - Fornitura Timbri in gomma</t>
  </si>
  <si>
    <t>TERAMO Entrate-Territorio - riparazione infiltrazione acqua wc</t>
  </si>
  <si>
    <t xml:space="preserve">Idrotermica T.R. Snc di Tribotti A. e Ranalli (CF: 01779030673)
</t>
  </si>
  <si>
    <t>Idrotermica T.R. Snc di Tribotti A. e Ranalli (CF: 01779030673)</t>
  </si>
  <si>
    <t>Gruppo Frigo</t>
  </si>
  <si>
    <t xml:space="preserve">electronic center (CF: 00685410623)
</t>
  </si>
  <si>
    <t>electronic center (CF: 00685410623)</t>
  </si>
  <si>
    <t>FORNITURA DI CANCELLERIA 2014-2015 (MOLISE)</t>
  </si>
  <si>
    <t xml:space="preserve">ALFANA DI ALBERTO MATONE (CF: MTNRLT45D15L103S)
ARREDI UFFICI (CF: 00769240706)
CENTRUFFICIO SRL (CF: 00830890679)
COSTA VERDE SNC (CF: 00248050676)
D'ANGELO SRL (CF: 01488070697)
GIMAR ITALIA SRL (CF: 01426370670)
INGROSCART SRL (CF: 01469840662)
MYO S.r.l. (CF: 03222970406)
RE.BI.CART (CF: RSTFNC39B05A345Q)
TECNOLINEA SNC DI DE BENEDICTIS G. E C. (CF: 00659730675)
</t>
  </si>
  <si>
    <t>MYO S.r.l. (CF: 03222970406)</t>
  </si>
  <si>
    <t>Contratto per fornitura carta anno 2014 - Uffici Regione Abruzzo</t>
  </si>
  <si>
    <t xml:space="preserve">CENTRUFFICIO SRL (CF: 00830890679)
COSTA VERDE SNC (CF: 00248050676)
D'ANGELO SRL (CF: 01488070697)
FABRIACART S.R.L. (CF: 02610060424)
GIMAR ITALIA SRL (CF: 01426370670)
INGROSCART SRL (CF: 01469840662)
MAVI (CF: 06326551212)
MYO S.r.l. (CF: 03222970406)
POLICARTA SRL (CF: 01236190680)
TECNOLINEA SNC DI DE BENEDICTIS G. E C. (CF: 00659730675)
</t>
  </si>
  <si>
    <t>TECNOLINEA SNC DI DE BENEDICTIS G. E C. (CF: 00659730675)</t>
  </si>
  <si>
    <t>Convegno Anticorruzione</t>
  </si>
  <si>
    <t xml:space="preserve">ISTITUTO D'ISTRUZIONE SUPERIORE LEONARDO DA VINCI (CF: 93027230668)
</t>
  </si>
  <si>
    <t>ISTITUTO D'ISTRUZIONE SUPERIORE LEONARDO DA VINCI (CF: 93027230668)</t>
  </si>
  <si>
    <t>Arredi</t>
  </si>
  <si>
    <t xml:space="preserve">ESTEL GROUP SRL (CF: 03814040246)
</t>
  </si>
  <si>
    <t>ESTEL GROUP SRL (CF: 03814040246)</t>
  </si>
  <si>
    <t xml:space="preserve">ARIENTI MOBILI DI ADRIANO ARIENTI (CF: RNTDRN48B26G482R)
FALLAVOLLITA ARREDAMENTI SNC (CF: 01532980669)
GREEN ARREDA SRL (CF: CSTNDR82M28G843O)
MOSCHELLA PASQUALE (CF: MSCPQL68A07F690O)
PROJECT ARREDA SRL (CF: 01838590683)
RUBEI ARREDI DI ARMANDO RUBEI (CF: RBURND57D17A345E)
SOFFARREDO (CF: 01155250663)
VASTARREDO (CF: 02029130693)
WALCO SPA (CF: 02479860260)
</t>
  </si>
  <si>
    <t>MOSCHELLA PASQUALE (CF: MSCPQL68A07F690O)</t>
  </si>
  <si>
    <t>Fornitura cancelleria 2014_2015</t>
  </si>
  <si>
    <t>Fornitura di toner rigenerati esercizio 2014_2015 uffici regione Abruzzo</t>
  </si>
  <si>
    <t xml:space="preserve">ECO LASER INFORMATICA SRL  (CF: 04427081007)
ECOREFILL S.R.L.  (CF: 02279000489)
ECORIGENERA DI CARTA SALVATORE (CF: CRTSVT64A05B056I)
ECOTONER SRL (CF: 11483751001)
GIMAR ITALIA SRL (CF: 01426370670)
MYO S.r.l. (CF: 03222970406)
tecnolaser europa srl  (CF: 02169281207)
usb srl (CF: 07340261218)
</t>
  </si>
  <si>
    <t>ECOREFILL S.R.L.  (CF: 02279000489)</t>
  </si>
  <si>
    <t>UT ATRI E UT GIULIANOVA - Servizio di vigilanza</t>
  </si>
  <si>
    <t>Servizio RECEPTION presso la DR Abruzzo</t>
  </si>
  <si>
    <t xml:space="preserve">Blue Line Soc.Coop.Sociale (CF: 01940460692)
CONSORZIO PROGETTO MULTISERVIZI (CF: 02226920599)
LA LUCENTE SRL (CF: 00129720694)
La Veneta Servizi Spa (CF: 05185201000)
OPERA P - SOCIETA' COOPERATIVA SOCIALE (CF: 05923730724)
Puli Service Sas (CF: 01469360661)
SHIVA (CF: 06630460720)
</t>
  </si>
  <si>
    <t>CONSORZIO PROGETTO MULTISERVIZI (CF: 02226920599)</t>
  </si>
  <si>
    <t>manutenzione aree a verde lotto 1</t>
  </si>
  <si>
    <t xml:space="preserve">Blue Line Soc.Coop.Sociale (CF: 01940460692)
ditta tornado (CF: FBBGTN64S04E892U)
EUROSERVICE DI CAPUANO GIOVANNA (CF: CPNGNN66E55H986W)
integra srl (CF: 00249620683)
l'oasi del pulito (CF: 01499520664)
La Veneta Servizi Spa (CF: 05185201000)
nuova ecologica 2000 societÃ  cooperativa (CF: 01585230681)
Puli Service Sas (CF: 01469360661)
sochil verde srl (CF: 00952850675)
</t>
  </si>
  <si>
    <t>manutenzione aree a verde LOTTO 4</t>
  </si>
  <si>
    <t>manutenzione aree verdi LOTTO 2</t>
  </si>
  <si>
    <t>Manutenzioni aree verdi LOTTO 5</t>
  </si>
  <si>
    <t>manutenzione aree verdi LOTTO 3</t>
  </si>
  <si>
    <t>Servizio di vigilanza presso gli uffici di Atri - Ortone e Vasto</t>
  </si>
  <si>
    <t xml:space="preserve">Aquila S.r.l. (CF: 02058080694)
Daga Security srl (CF: 01808610682)
Giss srl (CF: 01682310667)
I.V.R.I.- Istituto di vigilanza  (CF: 03169660150)
ISTITUTO DI VIGILANZA SCORTITALIA s.r.l. (CF: 01898480692)
Italpol s.r.l.  (CF: 01734860685)
Telecentral s.p.a. (CF: 01389830660)
Vigilantes Group s.r.l. (CF: 01674300676)
</t>
  </si>
  <si>
    <t>UPT Teramo - Servizio di vigilanza - Lotto 3</t>
  </si>
  <si>
    <t>Servizio di vigilanza, apertura e chiusura ufficio Pescara - Rio Sparto</t>
  </si>
  <si>
    <t>I.V.R.I.- Istituto di vigilanza  (CF: 03169660150)</t>
  </si>
  <si>
    <t>Servizio di vigilanza presso la sede dell'UT di Avezzano (AQ)</t>
  </si>
  <si>
    <t xml:space="preserve">Daga Security srl (CF: 01808610682)
Giss srl (CF: 01682310667)
I.V.R.I.- Istituto di vigilanza  (CF: 03169660150)
SIPRO SICUREZZA PROFESSIONALE SRL UNIPERSONALE (CF: 07506750582)
Telecentral s.p.a. (CF: 01389830660)
Vigilantes Group s.r.l. (CF: 01674300676)
</t>
  </si>
  <si>
    <t>Servizio di vigilanza, apertura e chiusura ufficio DP Chieti</t>
  </si>
  <si>
    <t>Servizio di vigilanza UT LANCIANO</t>
  </si>
  <si>
    <t>noleggio  3 fotocopiatrici UP Chieti e UP AQ</t>
  </si>
  <si>
    <t>UP PESCARA - Servizio di vigilanza, apert./chiusura uffici</t>
  </si>
  <si>
    <t>Servizio di ricezione segnale d'allarme e intervento UP PE Territorio</t>
  </si>
  <si>
    <t>DRE - UPT L'AQUILA - Servizio di vigilanza - Lotto 2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</si>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</sst>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tabSelected="1" workbookViewId="0">
      <selection activeCell="C7" sqref="C7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306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"Z760E90A08"</f>
        <v>Z760E90A08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250</v>
      </c>
      <c r="I3" s="2">
        <v>41729</v>
      </c>
      <c r="J3" s="2">
        <v>41729</v>
      </c>
      <c r="K3">
        <v>250</v>
      </c>
    </row>
    <row r="4" spans="1:11" x14ac:dyDescent="0.25">
      <c r="A4" t="str">
        <f>"ZB60E7FFED"</f>
        <v>ZB60E7FFED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2108</v>
      </c>
      <c r="I4" s="2">
        <v>41740</v>
      </c>
      <c r="J4" s="2">
        <v>41740</v>
      </c>
      <c r="K4">
        <v>2108</v>
      </c>
    </row>
    <row r="5" spans="1:11" x14ac:dyDescent="0.25">
      <c r="A5" t="str">
        <f>"XCD0EBEC3E"</f>
        <v>XCD0EBEC3E</v>
      </c>
      <c r="B5" t="str">
        <f t="shared" si="0"/>
        <v>06363391001</v>
      </c>
      <c r="C5" t="s">
        <v>15</v>
      </c>
      <c r="D5" t="s">
        <v>23</v>
      </c>
      <c r="E5" t="s">
        <v>17</v>
      </c>
      <c r="F5" s="1" t="s">
        <v>18</v>
      </c>
      <c r="G5" t="s">
        <v>19</v>
      </c>
      <c r="H5">
        <v>800</v>
      </c>
      <c r="I5" s="2">
        <v>41751</v>
      </c>
      <c r="J5" s="2">
        <v>41751</v>
      </c>
      <c r="K5">
        <v>800</v>
      </c>
    </row>
    <row r="6" spans="1:11" x14ac:dyDescent="0.25">
      <c r="A6" t="str">
        <f>"Z140EBA6C5"</f>
        <v>Z140EBA6C5</v>
      </c>
      <c r="B6" t="str">
        <f t="shared" si="0"/>
        <v>06363391001</v>
      </c>
      <c r="C6" t="s">
        <v>15</v>
      </c>
      <c r="D6" t="s">
        <v>24</v>
      </c>
      <c r="E6" t="s">
        <v>17</v>
      </c>
      <c r="F6" s="1" t="s">
        <v>25</v>
      </c>
      <c r="G6" t="s">
        <v>26</v>
      </c>
      <c r="H6">
        <v>700</v>
      </c>
      <c r="I6" s="2">
        <v>41794</v>
      </c>
      <c r="J6" s="2">
        <v>41794</v>
      </c>
      <c r="K6">
        <v>700</v>
      </c>
    </row>
    <row r="7" spans="1:11" x14ac:dyDescent="0.25">
      <c r="A7" t="str">
        <f>"X6B0EBEC4D"</f>
        <v>X6B0EBEC4D</v>
      </c>
      <c r="B7" t="str">
        <f t="shared" si="0"/>
        <v>06363391001</v>
      </c>
      <c r="C7" t="s">
        <v>15</v>
      </c>
      <c r="D7" t="s">
        <v>27</v>
      </c>
      <c r="E7" t="s">
        <v>17</v>
      </c>
      <c r="F7" s="1" t="s">
        <v>28</v>
      </c>
      <c r="G7" t="s">
        <v>29</v>
      </c>
      <c r="H7">
        <v>3300</v>
      </c>
      <c r="I7" s="2">
        <v>41821</v>
      </c>
      <c r="J7" s="2">
        <v>42825</v>
      </c>
      <c r="K7">
        <v>3300</v>
      </c>
    </row>
    <row r="8" spans="1:11" x14ac:dyDescent="0.25">
      <c r="A8" t="str">
        <f>"ZB10DEAC1E"</f>
        <v>ZB10DEAC1E</v>
      </c>
      <c r="B8" t="str">
        <f t="shared" si="0"/>
        <v>06363391001</v>
      </c>
      <c r="C8" t="s">
        <v>15</v>
      </c>
      <c r="D8" t="s">
        <v>30</v>
      </c>
      <c r="E8" t="s">
        <v>31</v>
      </c>
      <c r="F8" s="1" t="s">
        <v>32</v>
      </c>
      <c r="G8" t="s">
        <v>33</v>
      </c>
      <c r="H8">
        <v>21786.720000000001</v>
      </c>
      <c r="I8" s="2">
        <v>41703</v>
      </c>
      <c r="J8" s="2">
        <v>41729</v>
      </c>
      <c r="K8">
        <v>21628.560000000001</v>
      </c>
    </row>
    <row r="9" spans="1:11" x14ac:dyDescent="0.25">
      <c r="A9" t="str">
        <f>"X0B10221A8"</f>
        <v>X0B10221A8</v>
      </c>
      <c r="B9" t="str">
        <f t="shared" si="0"/>
        <v>06363391001</v>
      </c>
      <c r="C9" t="s">
        <v>15</v>
      </c>
      <c r="D9" t="s">
        <v>34</v>
      </c>
      <c r="E9" t="s">
        <v>17</v>
      </c>
      <c r="F9" s="1" t="s">
        <v>35</v>
      </c>
      <c r="G9" t="s">
        <v>36</v>
      </c>
      <c r="H9">
        <v>396</v>
      </c>
      <c r="I9" s="2">
        <v>41887</v>
      </c>
      <c r="J9" s="2">
        <v>41891</v>
      </c>
      <c r="K9">
        <v>396</v>
      </c>
    </row>
    <row r="10" spans="1:11" x14ac:dyDescent="0.25">
      <c r="A10" t="str">
        <f>"X5911CEC78"</f>
        <v>X5911CEC78</v>
      </c>
      <c r="B10" t="str">
        <f t="shared" si="0"/>
        <v>06363391001</v>
      </c>
      <c r="C10" t="s">
        <v>15</v>
      </c>
      <c r="D10" t="s">
        <v>37</v>
      </c>
      <c r="E10" t="s">
        <v>17</v>
      </c>
      <c r="F10" s="1" t="s">
        <v>38</v>
      </c>
      <c r="G10" t="s">
        <v>39</v>
      </c>
      <c r="H10">
        <v>49.5</v>
      </c>
      <c r="I10" s="2">
        <v>41950</v>
      </c>
      <c r="J10" s="2">
        <v>41950</v>
      </c>
      <c r="K10">
        <v>49.5</v>
      </c>
    </row>
    <row r="11" spans="1:11" x14ac:dyDescent="0.25">
      <c r="A11" t="str">
        <f>"X8C11CEC7D"</f>
        <v>X8C11CEC7D</v>
      </c>
      <c r="B11" t="str">
        <f t="shared" si="0"/>
        <v>06363391001</v>
      </c>
      <c r="C11" t="s">
        <v>15</v>
      </c>
      <c r="D11" t="s">
        <v>40</v>
      </c>
      <c r="E11" t="s">
        <v>17</v>
      </c>
      <c r="F11" s="1" t="s">
        <v>41</v>
      </c>
      <c r="G11" t="s">
        <v>42</v>
      </c>
      <c r="H11">
        <v>495</v>
      </c>
      <c r="I11" s="2">
        <v>42327</v>
      </c>
      <c r="J11" s="2">
        <v>42334</v>
      </c>
      <c r="K11">
        <v>495</v>
      </c>
    </row>
    <row r="12" spans="1:11" x14ac:dyDescent="0.25">
      <c r="A12" t="str">
        <f>"X6610221AC"</f>
        <v>X6610221AC</v>
      </c>
      <c r="B12" t="str">
        <f t="shared" si="0"/>
        <v>06363391001</v>
      </c>
      <c r="C12" t="s">
        <v>15</v>
      </c>
      <c r="D12" t="s">
        <v>43</v>
      </c>
      <c r="E12" t="s">
        <v>17</v>
      </c>
      <c r="F12" s="1" t="s">
        <v>44</v>
      </c>
      <c r="G12" t="s">
        <v>45</v>
      </c>
      <c r="H12">
        <v>1744.45</v>
      </c>
      <c r="I12" s="2">
        <v>41891</v>
      </c>
      <c r="J12" s="2">
        <v>41907</v>
      </c>
      <c r="K12">
        <v>1744.45</v>
      </c>
    </row>
    <row r="13" spans="1:11" x14ac:dyDescent="0.25">
      <c r="A13" t="str">
        <f>"XDC11CEC7B"</f>
        <v>XDC11CEC7B</v>
      </c>
      <c r="B13" t="str">
        <f t="shared" si="0"/>
        <v>06363391001</v>
      </c>
      <c r="C13" t="s">
        <v>15</v>
      </c>
      <c r="D13" t="s">
        <v>46</v>
      </c>
      <c r="E13" t="s">
        <v>17</v>
      </c>
      <c r="F13" s="1" t="s">
        <v>47</v>
      </c>
      <c r="G13" t="s">
        <v>48</v>
      </c>
      <c r="H13">
        <v>1236</v>
      </c>
      <c r="I13" s="2">
        <v>41956</v>
      </c>
      <c r="J13" s="2">
        <v>41964</v>
      </c>
      <c r="K13">
        <v>0</v>
      </c>
    </row>
    <row r="14" spans="1:11" x14ac:dyDescent="0.25">
      <c r="A14" t="str">
        <f>"XF211CEC87"</f>
        <v>XF211CEC87</v>
      </c>
      <c r="B14" t="str">
        <f t="shared" si="0"/>
        <v>06363391001</v>
      </c>
      <c r="C14" t="s">
        <v>15</v>
      </c>
      <c r="D14" t="s">
        <v>49</v>
      </c>
      <c r="E14" t="s">
        <v>17</v>
      </c>
      <c r="F14" s="1" t="s">
        <v>50</v>
      </c>
      <c r="G14" t="s">
        <v>51</v>
      </c>
      <c r="H14">
        <v>479.6</v>
      </c>
      <c r="I14" s="2">
        <v>41982</v>
      </c>
      <c r="J14" s="2">
        <v>41982</v>
      </c>
      <c r="K14">
        <v>479.6</v>
      </c>
    </row>
    <row r="15" spans="1:11" x14ac:dyDescent="0.25">
      <c r="A15" t="str">
        <f>"0000000000"</f>
        <v>0000000000</v>
      </c>
      <c r="B15" t="str">
        <f t="shared" si="0"/>
        <v>06363391001</v>
      </c>
      <c r="C15" t="s">
        <v>15</v>
      </c>
      <c r="D15" t="s">
        <v>52</v>
      </c>
      <c r="E15" t="s">
        <v>17</v>
      </c>
      <c r="F15" s="1" t="s">
        <v>53</v>
      </c>
      <c r="G15" t="s">
        <v>54</v>
      </c>
      <c r="H15">
        <v>2058</v>
      </c>
      <c r="I15" s="2">
        <v>42016</v>
      </c>
      <c r="J15" s="2">
        <v>42094</v>
      </c>
      <c r="K15">
        <v>0</v>
      </c>
    </row>
    <row r="16" spans="1:11" x14ac:dyDescent="0.25">
      <c r="A16" t="str">
        <f>"0000000000"</f>
        <v>0000000000</v>
      </c>
      <c r="B16" t="str">
        <f t="shared" si="0"/>
        <v>06363391001</v>
      </c>
      <c r="C16" t="s">
        <v>15</v>
      </c>
      <c r="D16" t="s">
        <v>55</v>
      </c>
      <c r="E16" t="s">
        <v>17</v>
      </c>
      <c r="F16" s="1" t="s">
        <v>56</v>
      </c>
      <c r="G16" t="s">
        <v>57</v>
      </c>
      <c r="H16">
        <v>1617</v>
      </c>
      <c r="I16" s="2">
        <v>42016</v>
      </c>
      <c r="J16" s="2">
        <v>42094</v>
      </c>
      <c r="K16">
        <v>0</v>
      </c>
    </row>
    <row r="17" spans="1:11" x14ac:dyDescent="0.25">
      <c r="A17" t="str">
        <f>"0000000000"</f>
        <v>0000000000</v>
      </c>
      <c r="B17" t="str">
        <f t="shared" si="0"/>
        <v>06363391001</v>
      </c>
      <c r="C17" t="s">
        <v>15</v>
      </c>
      <c r="D17" t="s">
        <v>58</v>
      </c>
      <c r="E17" t="s">
        <v>17</v>
      </c>
      <c r="F17" s="1" t="s">
        <v>59</v>
      </c>
      <c r="G17" t="s">
        <v>60</v>
      </c>
      <c r="H17">
        <v>3234</v>
      </c>
      <c r="I17" s="2">
        <v>42016</v>
      </c>
      <c r="J17" s="2">
        <v>42094</v>
      </c>
      <c r="K17">
        <v>42</v>
      </c>
    </row>
    <row r="18" spans="1:11" x14ac:dyDescent="0.25">
      <c r="A18" t="str">
        <f>"XA50EBEC3F"</f>
        <v>XA50EBEC3F</v>
      </c>
      <c r="B18" t="str">
        <f t="shared" si="0"/>
        <v>06363391001</v>
      </c>
      <c r="C18" t="s">
        <v>15</v>
      </c>
      <c r="D18" t="s">
        <v>61</v>
      </c>
      <c r="E18" t="s">
        <v>17</v>
      </c>
      <c r="F18" s="1" t="s">
        <v>62</v>
      </c>
      <c r="G18" t="s">
        <v>63</v>
      </c>
      <c r="H18">
        <v>1850</v>
      </c>
      <c r="I18" s="2">
        <v>41767</v>
      </c>
      <c r="J18" s="2">
        <v>41767</v>
      </c>
      <c r="K18">
        <v>1850</v>
      </c>
    </row>
    <row r="19" spans="1:11" x14ac:dyDescent="0.25">
      <c r="A19" t="str">
        <f>"X2A11CEC8C"</f>
        <v>X2A11CEC8C</v>
      </c>
      <c r="B19" t="str">
        <f t="shared" si="0"/>
        <v>06363391001</v>
      </c>
      <c r="C19" t="s">
        <v>15</v>
      </c>
      <c r="D19" t="s">
        <v>64</v>
      </c>
      <c r="E19" t="s">
        <v>17</v>
      </c>
      <c r="F19" s="1" t="s">
        <v>65</v>
      </c>
      <c r="G19" t="s">
        <v>66</v>
      </c>
      <c r="H19">
        <v>7010.67</v>
      </c>
      <c r="I19" s="2">
        <v>41989</v>
      </c>
      <c r="J19" s="2">
        <v>42051</v>
      </c>
      <c r="K19">
        <v>7010.67</v>
      </c>
    </row>
    <row r="20" spans="1:11" x14ac:dyDescent="0.25">
      <c r="A20" t="str">
        <f>"X7A11CEC8A"</f>
        <v>X7A11CEC8A</v>
      </c>
      <c r="B20" t="str">
        <f t="shared" si="0"/>
        <v>06363391001</v>
      </c>
      <c r="C20" t="s">
        <v>15</v>
      </c>
      <c r="D20" t="s">
        <v>67</v>
      </c>
      <c r="E20" t="s">
        <v>17</v>
      </c>
      <c r="F20" s="1" t="s">
        <v>68</v>
      </c>
      <c r="G20" t="s">
        <v>69</v>
      </c>
      <c r="H20">
        <v>856</v>
      </c>
      <c r="I20" s="2">
        <v>41985</v>
      </c>
      <c r="J20" s="2">
        <v>41989</v>
      </c>
      <c r="K20">
        <v>856</v>
      </c>
    </row>
    <row r="21" spans="1:11" x14ac:dyDescent="0.25">
      <c r="A21" t="str">
        <f>"X7110221B2"</f>
        <v>X7110221B2</v>
      </c>
      <c r="B21" t="str">
        <f t="shared" si="0"/>
        <v>06363391001</v>
      </c>
      <c r="C21" t="s">
        <v>15</v>
      </c>
      <c r="D21" t="s">
        <v>70</v>
      </c>
      <c r="E21" t="s">
        <v>17</v>
      </c>
      <c r="F21" s="1" t="s">
        <v>38</v>
      </c>
      <c r="G21" t="s">
        <v>39</v>
      </c>
      <c r="H21">
        <v>750</v>
      </c>
      <c r="I21" s="2">
        <v>41913</v>
      </c>
      <c r="J21" s="2">
        <v>42277</v>
      </c>
      <c r="K21">
        <v>750</v>
      </c>
    </row>
    <row r="22" spans="1:11" x14ac:dyDescent="0.25">
      <c r="A22" t="str">
        <f>"X9910221B1"</f>
        <v>X9910221B1</v>
      </c>
      <c r="B22" t="str">
        <f t="shared" si="0"/>
        <v>06363391001</v>
      </c>
      <c r="C22" t="s">
        <v>15</v>
      </c>
      <c r="D22" t="s">
        <v>71</v>
      </c>
      <c r="E22" t="s">
        <v>17</v>
      </c>
      <c r="F22" s="1" t="s">
        <v>38</v>
      </c>
      <c r="G22" t="s">
        <v>39</v>
      </c>
      <c r="H22">
        <v>165</v>
      </c>
      <c r="I22" s="2">
        <v>41913</v>
      </c>
      <c r="J22" s="2">
        <v>42277</v>
      </c>
      <c r="K22">
        <v>165</v>
      </c>
    </row>
    <row r="23" spans="1:11" x14ac:dyDescent="0.25">
      <c r="A23" t="str">
        <f>"Z810DF82A6"</f>
        <v>Z810DF82A6</v>
      </c>
      <c r="B23" t="str">
        <f t="shared" si="0"/>
        <v>06363391001</v>
      </c>
      <c r="C23" t="s">
        <v>15</v>
      </c>
      <c r="D23" t="s">
        <v>72</v>
      </c>
      <c r="E23" t="s">
        <v>17</v>
      </c>
      <c r="F23" s="1" t="s">
        <v>38</v>
      </c>
      <c r="G23" t="s">
        <v>39</v>
      </c>
      <c r="H23">
        <v>115</v>
      </c>
      <c r="I23" s="2">
        <v>41640</v>
      </c>
      <c r="J23" s="2">
        <v>42004</v>
      </c>
      <c r="K23">
        <v>115</v>
      </c>
    </row>
    <row r="24" spans="1:11" x14ac:dyDescent="0.25">
      <c r="A24" t="str">
        <f>"XBF11CEC82"</f>
        <v>XBF11CEC82</v>
      </c>
      <c r="B24" t="str">
        <f t="shared" si="0"/>
        <v>06363391001</v>
      </c>
      <c r="C24" t="s">
        <v>15</v>
      </c>
      <c r="D24" t="s">
        <v>73</v>
      </c>
      <c r="E24" t="s">
        <v>17</v>
      </c>
      <c r="F24" s="1" t="s">
        <v>74</v>
      </c>
      <c r="G24" t="s">
        <v>75</v>
      </c>
      <c r="H24">
        <v>443</v>
      </c>
      <c r="I24" s="2">
        <v>41975</v>
      </c>
      <c r="J24" s="2">
        <v>41975</v>
      </c>
      <c r="K24">
        <v>443</v>
      </c>
    </row>
    <row r="25" spans="1:11" x14ac:dyDescent="0.25">
      <c r="A25" t="str">
        <f>"Z8E0E1DE33"</f>
        <v>Z8E0E1DE33</v>
      </c>
      <c r="B25" t="str">
        <f t="shared" si="0"/>
        <v>06363391001</v>
      </c>
      <c r="C25" t="s">
        <v>15</v>
      </c>
      <c r="D25" t="s">
        <v>76</v>
      </c>
      <c r="E25" t="s">
        <v>17</v>
      </c>
      <c r="F25" s="1" t="s">
        <v>77</v>
      </c>
      <c r="G25" t="s">
        <v>78</v>
      </c>
      <c r="H25">
        <v>863</v>
      </c>
      <c r="I25" s="2">
        <v>41717</v>
      </c>
      <c r="J25" s="2">
        <v>41717</v>
      </c>
      <c r="K25">
        <v>863</v>
      </c>
    </row>
    <row r="26" spans="1:11" x14ac:dyDescent="0.25">
      <c r="A26" t="str">
        <f>"XC110221B0"</f>
        <v>XC110221B0</v>
      </c>
      <c r="B26" t="str">
        <f t="shared" si="0"/>
        <v>06363391001</v>
      </c>
      <c r="C26" t="s">
        <v>15</v>
      </c>
      <c r="D26" t="s">
        <v>79</v>
      </c>
      <c r="E26" t="s">
        <v>17</v>
      </c>
      <c r="F26" s="1" t="s">
        <v>80</v>
      </c>
      <c r="G26" t="s">
        <v>81</v>
      </c>
      <c r="H26">
        <v>994.8</v>
      </c>
      <c r="I26" s="2">
        <v>41915</v>
      </c>
      <c r="J26" s="2">
        <v>41915</v>
      </c>
      <c r="K26">
        <v>994.8</v>
      </c>
    </row>
    <row r="27" spans="1:11" x14ac:dyDescent="0.25">
      <c r="A27" t="str">
        <f>"X5B10221A6"</f>
        <v>X5B10221A6</v>
      </c>
      <c r="B27" t="str">
        <f t="shared" si="0"/>
        <v>06363391001</v>
      </c>
      <c r="C27" t="s">
        <v>15</v>
      </c>
      <c r="D27" t="s">
        <v>82</v>
      </c>
      <c r="E27" t="s">
        <v>17</v>
      </c>
      <c r="F27" s="1" t="s">
        <v>83</v>
      </c>
      <c r="G27" t="s">
        <v>84</v>
      </c>
      <c r="H27">
        <v>600</v>
      </c>
      <c r="I27" s="2">
        <v>41887</v>
      </c>
      <c r="J27" s="2">
        <v>41887</v>
      </c>
      <c r="K27">
        <v>600</v>
      </c>
    </row>
    <row r="28" spans="1:11" x14ac:dyDescent="0.25">
      <c r="A28" t="str">
        <f>"X8E10221AB"</f>
        <v>X8E10221AB</v>
      </c>
      <c r="B28" t="str">
        <f t="shared" si="0"/>
        <v>06363391001</v>
      </c>
      <c r="C28" t="s">
        <v>15</v>
      </c>
      <c r="D28" t="s">
        <v>85</v>
      </c>
      <c r="E28" t="s">
        <v>17</v>
      </c>
      <c r="F28" s="1" t="s">
        <v>86</v>
      </c>
      <c r="G28" t="s">
        <v>87</v>
      </c>
      <c r="H28">
        <v>535</v>
      </c>
      <c r="I28" s="2">
        <v>41900</v>
      </c>
      <c r="J28" s="2">
        <v>41911</v>
      </c>
      <c r="K28">
        <v>535</v>
      </c>
    </row>
    <row r="29" spans="1:11" x14ac:dyDescent="0.25">
      <c r="A29" t="str">
        <f>"X45102219A"</f>
        <v>X45102219A</v>
      </c>
      <c r="B29" t="str">
        <f t="shared" si="0"/>
        <v>06363391001</v>
      </c>
      <c r="C29" t="s">
        <v>15</v>
      </c>
      <c r="D29" t="s">
        <v>88</v>
      </c>
      <c r="E29" t="s">
        <v>17</v>
      </c>
      <c r="F29" s="1" t="s">
        <v>65</v>
      </c>
      <c r="G29" t="s">
        <v>66</v>
      </c>
      <c r="H29">
        <v>750</v>
      </c>
      <c r="I29" s="2">
        <v>41834</v>
      </c>
      <c r="J29" s="2">
        <v>41899</v>
      </c>
      <c r="K29">
        <v>750</v>
      </c>
    </row>
    <row r="30" spans="1:11" x14ac:dyDescent="0.25">
      <c r="A30" t="str">
        <f>"X7D0EBEC40"</f>
        <v>X7D0EBEC40</v>
      </c>
      <c r="B30" t="str">
        <f t="shared" si="0"/>
        <v>06363391001</v>
      </c>
      <c r="C30" t="s">
        <v>15</v>
      </c>
      <c r="D30" t="s">
        <v>89</v>
      </c>
      <c r="E30" t="s">
        <v>17</v>
      </c>
      <c r="F30" s="1" t="s">
        <v>18</v>
      </c>
      <c r="G30" t="s">
        <v>19</v>
      </c>
      <c r="H30">
        <v>450</v>
      </c>
      <c r="I30" s="2">
        <v>41767</v>
      </c>
      <c r="J30" s="2">
        <v>41767</v>
      </c>
      <c r="K30">
        <v>450</v>
      </c>
    </row>
    <row r="31" spans="1:11" x14ac:dyDescent="0.25">
      <c r="A31" t="str">
        <f>"XA0102219E"</f>
        <v>XA0102219E</v>
      </c>
      <c r="B31" t="str">
        <f t="shared" si="0"/>
        <v>06363391001</v>
      </c>
      <c r="C31" t="s">
        <v>15</v>
      </c>
      <c r="D31" t="s">
        <v>90</v>
      </c>
      <c r="E31" t="s">
        <v>17</v>
      </c>
      <c r="F31" s="1" t="s">
        <v>91</v>
      </c>
      <c r="G31" t="s">
        <v>92</v>
      </c>
      <c r="H31">
        <v>291</v>
      </c>
      <c r="I31" s="2">
        <v>41852</v>
      </c>
      <c r="J31" s="2">
        <v>41852</v>
      </c>
      <c r="K31">
        <v>291</v>
      </c>
    </row>
    <row r="32" spans="1:11" x14ac:dyDescent="0.25">
      <c r="A32" t="str">
        <f>"X1610221AE"</f>
        <v>X1610221AE</v>
      </c>
      <c r="B32" t="str">
        <f t="shared" si="0"/>
        <v>06363391001</v>
      </c>
      <c r="C32" t="s">
        <v>15</v>
      </c>
      <c r="D32" t="s">
        <v>93</v>
      </c>
      <c r="E32" t="s">
        <v>17</v>
      </c>
      <c r="F32" s="1" t="s">
        <v>94</v>
      </c>
      <c r="G32" t="s">
        <v>95</v>
      </c>
      <c r="H32">
        <v>200</v>
      </c>
      <c r="I32" s="2">
        <v>41899</v>
      </c>
      <c r="J32" s="2">
        <v>41899</v>
      </c>
      <c r="K32">
        <v>200</v>
      </c>
    </row>
    <row r="33" spans="1:11" x14ac:dyDescent="0.25">
      <c r="A33" t="str">
        <f>"0000000000"</f>
        <v>0000000000</v>
      </c>
      <c r="B33" t="str">
        <f t="shared" si="0"/>
        <v>06363391001</v>
      </c>
      <c r="C33" t="s">
        <v>15</v>
      </c>
      <c r="D33" t="s">
        <v>96</v>
      </c>
      <c r="E33" t="s">
        <v>17</v>
      </c>
      <c r="F33" s="1" t="s">
        <v>97</v>
      </c>
      <c r="G33" t="s">
        <v>98</v>
      </c>
      <c r="H33">
        <v>217.4</v>
      </c>
      <c r="I33" s="2">
        <v>41941</v>
      </c>
      <c r="J33" s="2">
        <v>41983</v>
      </c>
      <c r="K33">
        <v>217.4</v>
      </c>
    </row>
    <row r="34" spans="1:11" x14ac:dyDescent="0.25">
      <c r="A34" t="str">
        <f>"Z0B0E61D87"</f>
        <v>Z0B0E61D87</v>
      </c>
      <c r="B34" t="str">
        <f t="shared" si="0"/>
        <v>06363391001</v>
      </c>
      <c r="C34" t="s">
        <v>15</v>
      </c>
      <c r="D34" t="s">
        <v>99</v>
      </c>
      <c r="E34" t="s">
        <v>17</v>
      </c>
      <c r="F34" s="1" t="s">
        <v>100</v>
      </c>
      <c r="G34" t="s">
        <v>101</v>
      </c>
      <c r="H34">
        <v>1054.3599999999999</v>
      </c>
      <c r="I34" s="2">
        <v>41717</v>
      </c>
      <c r="J34" s="2">
        <v>42004</v>
      </c>
      <c r="K34">
        <v>802</v>
      </c>
    </row>
    <row r="35" spans="1:11" x14ac:dyDescent="0.25">
      <c r="A35" t="str">
        <f>"X8111CEC77"</f>
        <v>X8111CEC77</v>
      </c>
      <c r="B35" t="str">
        <f t="shared" ref="B35:B66" si="1">"06363391001"</f>
        <v>06363391001</v>
      </c>
      <c r="C35" t="s">
        <v>15</v>
      </c>
      <c r="D35" t="s">
        <v>102</v>
      </c>
      <c r="E35" t="s">
        <v>17</v>
      </c>
      <c r="F35" s="1" t="s">
        <v>65</v>
      </c>
      <c r="G35" t="s">
        <v>66</v>
      </c>
      <c r="H35">
        <v>1651.91</v>
      </c>
      <c r="I35" s="2">
        <v>41935</v>
      </c>
      <c r="J35" s="2">
        <v>42063</v>
      </c>
      <c r="K35">
        <v>1651.91</v>
      </c>
    </row>
    <row r="36" spans="1:11" x14ac:dyDescent="0.25">
      <c r="A36" t="str">
        <f>"ZF60D4C884"</f>
        <v>ZF60D4C884</v>
      </c>
      <c r="B36" t="str">
        <f t="shared" si="1"/>
        <v>06363391001</v>
      </c>
      <c r="C36" t="s">
        <v>15</v>
      </c>
      <c r="D36" t="s">
        <v>103</v>
      </c>
      <c r="E36" t="s">
        <v>17</v>
      </c>
      <c r="F36" s="1" t="s">
        <v>104</v>
      </c>
      <c r="G36" t="s">
        <v>105</v>
      </c>
      <c r="H36">
        <v>180</v>
      </c>
      <c r="I36" s="2">
        <v>41649</v>
      </c>
      <c r="J36" s="2">
        <v>41669</v>
      </c>
      <c r="K36">
        <v>180</v>
      </c>
    </row>
    <row r="37" spans="1:11" x14ac:dyDescent="0.25">
      <c r="A37" t="str">
        <f>"Z6F0EBCA15"</f>
        <v>Z6F0EBCA15</v>
      </c>
      <c r="B37" t="str">
        <f t="shared" si="1"/>
        <v>06363391001</v>
      </c>
      <c r="C37" t="s">
        <v>15</v>
      </c>
      <c r="D37" t="s">
        <v>106</v>
      </c>
      <c r="E37" t="s">
        <v>17</v>
      </c>
      <c r="F37" s="1" t="s">
        <v>107</v>
      </c>
      <c r="G37" t="s">
        <v>108</v>
      </c>
      <c r="H37">
        <v>680</v>
      </c>
      <c r="I37" s="2">
        <v>41739</v>
      </c>
      <c r="J37" s="2">
        <v>41766</v>
      </c>
      <c r="K37">
        <v>680</v>
      </c>
    </row>
    <row r="38" spans="1:11" x14ac:dyDescent="0.25">
      <c r="A38" t="str">
        <f>"5638393518"</f>
        <v>5638393518</v>
      </c>
      <c r="B38" t="str">
        <f t="shared" si="1"/>
        <v>06363391001</v>
      </c>
      <c r="C38" t="s">
        <v>15</v>
      </c>
      <c r="D38" t="s">
        <v>109</v>
      </c>
      <c r="E38" t="s">
        <v>110</v>
      </c>
      <c r="F38" s="1" t="s">
        <v>111</v>
      </c>
      <c r="G38" t="s">
        <v>112</v>
      </c>
      <c r="H38">
        <v>0</v>
      </c>
      <c r="I38" s="2">
        <v>41791</v>
      </c>
      <c r="J38" s="2">
        <v>42155</v>
      </c>
      <c r="K38">
        <v>434013.56</v>
      </c>
    </row>
    <row r="39" spans="1:11" x14ac:dyDescent="0.25">
      <c r="A39" t="str">
        <f>"5638348FF2"</f>
        <v>5638348FF2</v>
      </c>
      <c r="B39" t="str">
        <f t="shared" si="1"/>
        <v>06363391001</v>
      </c>
      <c r="C39" t="s">
        <v>15</v>
      </c>
      <c r="D39" t="s">
        <v>113</v>
      </c>
      <c r="E39" t="s">
        <v>110</v>
      </c>
      <c r="F39" s="1" t="s">
        <v>114</v>
      </c>
      <c r="G39" t="s">
        <v>115</v>
      </c>
      <c r="H39">
        <v>68024.160000000003</v>
      </c>
      <c r="I39" s="2">
        <v>41787</v>
      </c>
      <c r="J39" s="2">
        <v>43251</v>
      </c>
      <c r="K39">
        <v>68019.199999999997</v>
      </c>
    </row>
    <row r="40" spans="1:11" x14ac:dyDescent="0.25">
      <c r="A40" t="str">
        <f>"X8310221A5"</f>
        <v>X8310221A5</v>
      </c>
      <c r="B40" t="str">
        <f t="shared" si="1"/>
        <v>06363391001</v>
      </c>
      <c r="C40" t="s">
        <v>15</v>
      </c>
      <c r="D40" t="s">
        <v>116</v>
      </c>
      <c r="E40" t="s">
        <v>31</v>
      </c>
      <c r="F40" s="1" t="s">
        <v>117</v>
      </c>
      <c r="G40" t="s">
        <v>118</v>
      </c>
      <c r="H40">
        <v>2100</v>
      </c>
      <c r="I40" s="2">
        <v>41907</v>
      </c>
      <c r="J40" s="2">
        <v>41925</v>
      </c>
      <c r="K40">
        <v>2100</v>
      </c>
    </row>
    <row r="41" spans="1:11" x14ac:dyDescent="0.25">
      <c r="A41" t="str">
        <f>"XE30EBEC4A"</f>
        <v>XE30EBEC4A</v>
      </c>
      <c r="B41" t="str">
        <f t="shared" si="1"/>
        <v>06363391001</v>
      </c>
      <c r="C41" t="s">
        <v>15</v>
      </c>
      <c r="D41" t="s">
        <v>119</v>
      </c>
      <c r="E41" t="s">
        <v>17</v>
      </c>
      <c r="F41" s="1" t="s">
        <v>65</v>
      </c>
      <c r="G41" t="s">
        <v>66</v>
      </c>
      <c r="H41">
        <v>621.84</v>
      </c>
      <c r="I41" s="2">
        <v>41786</v>
      </c>
      <c r="J41" s="2">
        <v>42004</v>
      </c>
      <c r="K41">
        <v>621.84</v>
      </c>
    </row>
    <row r="42" spans="1:11" x14ac:dyDescent="0.25">
      <c r="A42" t="str">
        <f>"X3310221A7"</f>
        <v>X3310221A7</v>
      </c>
      <c r="B42" t="str">
        <f t="shared" si="1"/>
        <v>06363391001</v>
      </c>
      <c r="C42" t="s">
        <v>15</v>
      </c>
      <c r="D42" t="s">
        <v>120</v>
      </c>
      <c r="E42" t="s">
        <v>17</v>
      </c>
      <c r="F42" s="1" t="s">
        <v>65</v>
      </c>
      <c r="G42" t="s">
        <v>66</v>
      </c>
      <c r="H42">
        <v>7820</v>
      </c>
      <c r="I42" s="2">
        <v>41892</v>
      </c>
      <c r="J42" s="2">
        <v>42063</v>
      </c>
      <c r="K42">
        <v>7820</v>
      </c>
    </row>
    <row r="43" spans="1:11" x14ac:dyDescent="0.25">
      <c r="A43" t="str">
        <f>"XDE10221A9"</f>
        <v>XDE10221A9</v>
      </c>
      <c r="B43" t="str">
        <f t="shared" si="1"/>
        <v>06363391001</v>
      </c>
      <c r="C43" t="s">
        <v>15</v>
      </c>
      <c r="D43" t="s">
        <v>121</v>
      </c>
      <c r="E43" t="s">
        <v>17</v>
      </c>
      <c r="F43" s="1" t="s">
        <v>122</v>
      </c>
      <c r="G43" t="s">
        <v>123</v>
      </c>
      <c r="H43">
        <v>828</v>
      </c>
      <c r="I43" s="2">
        <v>41892</v>
      </c>
      <c r="J43" s="2">
        <v>41892</v>
      </c>
      <c r="K43">
        <v>828</v>
      </c>
    </row>
    <row r="44" spans="1:11" x14ac:dyDescent="0.25">
      <c r="A44" t="str">
        <f>"ZBA0DF834E"</f>
        <v>ZBA0DF834E</v>
      </c>
      <c r="B44" t="str">
        <f t="shared" si="1"/>
        <v>06363391001</v>
      </c>
      <c r="C44" t="s">
        <v>15</v>
      </c>
      <c r="D44" t="s">
        <v>124</v>
      </c>
      <c r="E44" t="s">
        <v>17</v>
      </c>
      <c r="F44" s="1" t="s">
        <v>38</v>
      </c>
      <c r="G44" t="s">
        <v>39</v>
      </c>
      <c r="H44">
        <v>5032</v>
      </c>
      <c r="I44" s="2">
        <v>41699</v>
      </c>
      <c r="J44" s="2">
        <v>42155</v>
      </c>
      <c r="K44">
        <v>5032</v>
      </c>
    </row>
    <row r="45" spans="1:11" x14ac:dyDescent="0.25">
      <c r="A45" t="str">
        <f>"ZB10DFE4E3"</f>
        <v>ZB10DFE4E3</v>
      </c>
      <c r="B45" t="str">
        <f t="shared" si="1"/>
        <v>06363391001</v>
      </c>
      <c r="C45" t="s">
        <v>15</v>
      </c>
      <c r="D45" t="s">
        <v>125</v>
      </c>
      <c r="E45" t="s">
        <v>17</v>
      </c>
      <c r="F45" s="1" t="s">
        <v>126</v>
      </c>
      <c r="G45" t="s">
        <v>127</v>
      </c>
      <c r="H45">
        <v>360.8</v>
      </c>
      <c r="I45" s="2">
        <v>41699</v>
      </c>
      <c r="J45" s="2">
        <v>41729</v>
      </c>
      <c r="K45">
        <v>360.8</v>
      </c>
    </row>
    <row r="46" spans="1:11" x14ac:dyDescent="0.25">
      <c r="A46" t="str">
        <f>"ZE80E3C151"</f>
        <v>ZE80E3C151</v>
      </c>
      <c r="B46" t="str">
        <f t="shared" si="1"/>
        <v>06363391001</v>
      </c>
      <c r="C46" t="s">
        <v>15</v>
      </c>
      <c r="D46" t="s">
        <v>128</v>
      </c>
      <c r="E46" t="s">
        <v>17</v>
      </c>
      <c r="F46" s="1" t="s">
        <v>129</v>
      </c>
      <c r="G46" t="s">
        <v>130</v>
      </c>
      <c r="H46">
        <v>951.6</v>
      </c>
      <c r="I46" s="2">
        <v>41709</v>
      </c>
      <c r="J46" s="2">
        <v>41757</v>
      </c>
      <c r="K46">
        <v>780</v>
      </c>
    </row>
    <row r="47" spans="1:11" x14ac:dyDescent="0.25">
      <c r="A47" t="str">
        <f>"X4910221B3"</f>
        <v>X4910221B3</v>
      </c>
      <c r="B47" t="str">
        <f t="shared" si="1"/>
        <v>06363391001</v>
      </c>
      <c r="C47" t="s">
        <v>15</v>
      </c>
      <c r="D47" t="s">
        <v>131</v>
      </c>
      <c r="E47" t="s">
        <v>31</v>
      </c>
      <c r="F47" s="1" t="s">
        <v>132</v>
      </c>
      <c r="G47" t="s">
        <v>133</v>
      </c>
      <c r="H47">
        <v>4153.59</v>
      </c>
      <c r="I47" s="2">
        <v>41943</v>
      </c>
      <c r="J47" s="2">
        <v>41982</v>
      </c>
      <c r="K47">
        <v>0</v>
      </c>
    </row>
    <row r="48" spans="1:11" x14ac:dyDescent="0.25">
      <c r="A48" t="str">
        <f>"Z620D6F2CA"</f>
        <v>Z620D6F2CA</v>
      </c>
      <c r="B48" t="str">
        <f t="shared" si="1"/>
        <v>06363391001</v>
      </c>
      <c r="C48" t="s">
        <v>15</v>
      </c>
      <c r="D48" t="s">
        <v>134</v>
      </c>
      <c r="E48" t="s">
        <v>17</v>
      </c>
      <c r="F48" s="1" t="s">
        <v>65</v>
      </c>
      <c r="G48" t="s">
        <v>66</v>
      </c>
      <c r="H48">
        <v>609.1</v>
      </c>
      <c r="I48" s="2">
        <v>41661</v>
      </c>
      <c r="J48" s="2">
        <v>41670</v>
      </c>
      <c r="K48">
        <v>609.1</v>
      </c>
    </row>
    <row r="49" spans="1:11" x14ac:dyDescent="0.25">
      <c r="A49" t="str">
        <f>"ZA30E9E8F6"</f>
        <v>ZA30E9E8F6</v>
      </c>
      <c r="B49" t="str">
        <f t="shared" si="1"/>
        <v>06363391001</v>
      </c>
      <c r="C49" t="s">
        <v>15</v>
      </c>
      <c r="D49" t="s">
        <v>135</v>
      </c>
      <c r="E49" t="s">
        <v>17</v>
      </c>
      <c r="F49" s="1" t="s">
        <v>18</v>
      </c>
      <c r="G49" t="s">
        <v>19</v>
      </c>
      <c r="H49">
        <v>250</v>
      </c>
      <c r="I49" s="2">
        <v>41736</v>
      </c>
      <c r="J49" s="2">
        <v>41736</v>
      </c>
      <c r="K49">
        <v>250</v>
      </c>
    </row>
    <row r="50" spans="1:11" x14ac:dyDescent="0.25">
      <c r="A50" t="str">
        <f>"X880EBEC46"</f>
        <v>X880EBEC46</v>
      </c>
      <c r="B50" t="str">
        <f t="shared" si="1"/>
        <v>06363391001</v>
      </c>
      <c r="C50" t="s">
        <v>15</v>
      </c>
      <c r="D50" t="s">
        <v>136</v>
      </c>
      <c r="E50" t="s">
        <v>17</v>
      </c>
      <c r="F50" s="1" t="s">
        <v>18</v>
      </c>
      <c r="G50" t="s">
        <v>19</v>
      </c>
      <c r="H50">
        <v>200</v>
      </c>
      <c r="I50" s="2">
        <v>41766</v>
      </c>
      <c r="J50" s="2">
        <v>41766</v>
      </c>
      <c r="K50">
        <v>200</v>
      </c>
    </row>
    <row r="51" spans="1:11" x14ac:dyDescent="0.25">
      <c r="A51" t="str">
        <f>"X380EBEC48"</f>
        <v>X380EBEC48</v>
      </c>
      <c r="B51" t="str">
        <f t="shared" si="1"/>
        <v>06363391001</v>
      </c>
      <c r="C51" t="s">
        <v>15</v>
      </c>
      <c r="D51" t="s">
        <v>137</v>
      </c>
      <c r="E51" t="s">
        <v>17</v>
      </c>
      <c r="F51" s="1" t="s">
        <v>138</v>
      </c>
      <c r="G51" t="s">
        <v>139</v>
      </c>
      <c r="H51">
        <v>379.51</v>
      </c>
      <c r="I51" s="2">
        <v>41717</v>
      </c>
      <c r="J51" s="2">
        <v>41717</v>
      </c>
      <c r="K51">
        <v>379.51</v>
      </c>
    </row>
    <row r="52" spans="1:11" x14ac:dyDescent="0.25">
      <c r="A52" t="str">
        <f>"XC4085019A"</f>
        <v>XC4085019A</v>
      </c>
      <c r="B52" t="str">
        <f t="shared" si="1"/>
        <v>06363391001</v>
      </c>
      <c r="C52" t="s">
        <v>15</v>
      </c>
      <c r="D52" t="s">
        <v>140</v>
      </c>
      <c r="E52" t="s">
        <v>17</v>
      </c>
      <c r="F52" s="1" t="s">
        <v>141</v>
      </c>
      <c r="G52" t="s">
        <v>29</v>
      </c>
      <c r="H52">
        <v>8442</v>
      </c>
      <c r="I52" s="2">
        <v>41395</v>
      </c>
      <c r="J52" s="2">
        <v>41759</v>
      </c>
      <c r="K52">
        <v>4924.29</v>
      </c>
    </row>
    <row r="53" spans="1:11" x14ac:dyDescent="0.25">
      <c r="A53" t="str">
        <f>"XEA0EBEC37"</f>
        <v>XEA0EBEC37</v>
      </c>
      <c r="B53" t="str">
        <f t="shared" si="1"/>
        <v>06363391001</v>
      </c>
      <c r="C53" t="s">
        <v>15</v>
      </c>
      <c r="D53" t="s">
        <v>142</v>
      </c>
      <c r="E53" t="s">
        <v>17</v>
      </c>
      <c r="F53" s="1" t="s">
        <v>143</v>
      </c>
      <c r="G53" t="s">
        <v>144</v>
      </c>
      <c r="H53">
        <v>725.7</v>
      </c>
      <c r="I53" s="2">
        <v>41739</v>
      </c>
      <c r="J53" s="2">
        <v>41752</v>
      </c>
      <c r="K53">
        <v>725.69</v>
      </c>
    </row>
    <row r="54" spans="1:11" x14ac:dyDescent="0.25">
      <c r="A54" t="str">
        <f>"XAB10221A4"</f>
        <v>XAB10221A4</v>
      </c>
      <c r="B54" t="str">
        <f t="shared" si="1"/>
        <v>06363391001</v>
      </c>
      <c r="C54" t="s">
        <v>15</v>
      </c>
      <c r="D54" t="s">
        <v>145</v>
      </c>
      <c r="E54" t="s">
        <v>17</v>
      </c>
      <c r="F54" s="1" t="s">
        <v>146</v>
      </c>
      <c r="G54" t="s">
        <v>147</v>
      </c>
      <c r="H54">
        <v>375.8</v>
      </c>
      <c r="I54" s="2">
        <v>41904</v>
      </c>
      <c r="J54" s="2">
        <v>41904</v>
      </c>
      <c r="K54">
        <v>375.8</v>
      </c>
    </row>
    <row r="55" spans="1:11" x14ac:dyDescent="0.25">
      <c r="A55" t="str">
        <f>"X720EBEC3A"</f>
        <v>X720EBEC3A</v>
      </c>
      <c r="B55" t="str">
        <f t="shared" si="1"/>
        <v>06363391001</v>
      </c>
      <c r="C55" t="s">
        <v>15</v>
      </c>
      <c r="D55" t="s">
        <v>148</v>
      </c>
      <c r="E55" t="s">
        <v>17</v>
      </c>
      <c r="F55" s="1" t="s">
        <v>149</v>
      </c>
      <c r="G55" t="s">
        <v>150</v>
      </c>
      <c r="H55">
        <v>605</v>
      </c>
      <c r="I55" s="2">
        <v>41744</v>
      </c>
      <c r="J55" s="2">
        <v>41829</v>
      </c>
      <c r="K55">
        <v>605</v>
      </c>
    </row>
    <row r="56" spans="1:11" x14ac:dyDescent="0.25">
      <c r="A56" t="str">
        <f>"X1D102219B"</f>
        <v>X1D102219B</v>
      </c>
      <c r="B56" t="str">
        <f t="shared" si="1"/>
        <v>06363391001</v>
      </c>
      <c r="C56" t="s">
        <v>15</v>
      </c>
      <c r="D56" t="s">
        <v>151</v>
      </c>
      <c r="E56" t="s">
        <v>17</v>
      </c>
      <c r="F56" s="1" t="s">
        <v>152</v>
      </c>
      <c r="G56" t="s">
        <v>153</v>
      </c>
      <c r="H56">
        <v>2380</v>
      </c>
      <c r="I56" s="2">
        <v>41835</v>
      </c>
      <c r="J56" s="2">
        <v>41844</v>
      </c>
      <c r="K56">
        <v>2380</v>
      </c>
    </row>
    <row r="57" spans="1:11" x14ac:dyDescent="0.25">
      <c r="A57" t="str">
        <f>"Z050DE3920"</f>
        <v>Z050DE3920</v>
      </c>
      <c r="B57" t="str">
        <f t="shared" si="1"/>
        <v>06363391001</v>
      </c>
      <c r="C57" t="s">
        <v>15</v>
      </c>
      <c r="D57" t="s">
        <v>154</v>
      </c>
      <c r="E57" t="s">
        <v>17</v>
      </c>
      <c r="F57" s="1" t="s">
        <v>155</v>
      </c>
      <c r="G57" t="s">
        <v>156</v>
      </c>
      <c r="H57">
        <v>300</v>
      </c>
      <c r="I57" s="2">
        <v>41691</v>
      </c>
      <c r="J57" s="2">
        <v>41694</v>
      </c>
      <c r="K57">
        <v>300</v>
      </c>
    </row>
    <row r="58" spans="1:11" x14ac:dyDescent="0.25">
      <c r="A58" t="str">
        <f>"Z260EAB586"</f>
        <v>Z260EAB586</v>
      </c>
      <c r="B58" t="str">
        <f t="shared" si="1"/>
        <v>06363391001</v>
      </c>
      <c r="C58" t="s">
        <v>15</v>
      </c>
      <c r="D58" t="s">
        <v>157</v>
      </c>
      <c r="E58" t="s">
        <v>17</v>
      </c>
      <c r="F58" s="1" t="s">
        <v>158</v>
      </c>
      <c r="G58" t="s">
        <v>156</v>
      </c>
      <c r="H58">
        <v>950</v>
      </c>
      <c r="I58" s="2">
        <v>41736</v>
      </c>
      <c r="J58" s="2">
        <v>41745</v>
      </c>
      <c r="K58">
        <v>950</v>
      </c>
    </row>
    <row r="59" spans="1:11" x14ac:dyDescent="0.25">
      <c r="A59" t="str">
        <f>"X600EBEC47"</f>
        <v>X600EBEC47</v>
      </c>
      <c r="B59" t="str">
        <f t="shared" si="1"/>
        <v>06363391001</v>
      </c>
      <c r="C59" t="s">
        <v>15</v>
      </c>
      <c r="D59" t="s">
        <v>159</v>
      </c>
      <c r="E59" t="s">
        <v>17</v>
      </c>
      <c r="F59" s="1" t="s">
        <v>160</v>
      </c>
      <c r="G59" t="s">
        <v>161</v>
      </c>
      <c r="H59">
        <v>2408.87</v>
      </c>
      <c r="I59" s="2">
        <v>41779</v>
      </c>
      <c r="J59" s="2">
        <v>41794</v>
      </c>
      <c r="K59">
        <v>2408.87</v>
      </c>
    </row>
    <row r="60" spans="1:11" x14ac:dyDescent="0.25">
      <c r="A60" t="str">
        <f>"X3E10221AD"</f>
        <v>X3E10221AD</v>
      </c>
      <c r="B60" t="str">
        <f t="shared" si="1"/>
        <v>06363391001</v>
      </c>
      <c r="C60" t="s">
        <v>15</v>
      </c>
      <c r="D60" t="s">
        <v>162</v>
      </c>
      <c r="E60" t="s">
        <v>17</v>
      </c>
      <c r="F60" s="1" t="s">
        <v>163</v>
      </c>
      <c r="G60" t="s">
        <v>164</v>
      </c>
      <c r="H60">
        <v>350</v>
      </c>
      <c r="I60" s="2">
        <v>41892</v>
      </c>
      <c r="J60" s="2">
        <v>41892</v>
      </c>
      <c r="K60">
        <v>350</v>
      </c>
    </row>
    <row r="61" spans="1:11" x14ac:dyDescent="0.25">
      <c r="A61" t="str">
        <f>"XEE0EBEC50"</f>
        <v>XEE0EBEC50</v>
      </c>
      <c r="B61" t="str">
        <f t="shared" si="1"/>
        <v>06363391001</v>
      </c>
      <c r="C61" t="s">
        <v>15</v>
      </c>
      <c r="D61" t="s">
        <v>165</v>
      </c>
      <c r="E61" t="s">
        <v>17</v>
      </c>
      <c r="F61" s="1" t="s">
        <v>166</v>
      </c>
      <c r="G61" t="s">
        <v>167</v>
      </c>
      <c r="H61">
        <v>300</v>
      </c>
      <c r="I61" s="2">
        <v>41822</v>
      </c>
      <c r="J61" s="2">
        <v>41842</v>
      </c>
      <c r="K61">
        <v>300</v>
      </c>
    </row>
    <row r="62" spans="1:11" x14ac:dyDescent="0.25">
      <c r="A62" t="str">
        <f>"XE910221AF"</f>
        <v>XE910221AF</v>
      </c>
      <c r="B62" t="str">
        <f t="shared" si="1"/>
        <v>06363391001</v>
      </c>
      <c r="C62" t="s">
        <v>15</v>
      </c>
      <c r="D62" t="s">
        <v>168</v>
      </c>
      <c r="E62" t="s">
        <v>17</v>
      </c>
      <c r="F62" s="1" t="s">
        <v>163</v>
      </c>
      <c r="G62" t="s">
        <v>164</v>
      </c>
      <c r="H62">
        <v>330</v>
      </c>
      <c r="I62" s="2">
        <v>41897</v>
      </c>
      <c r="J62" s="2">
        <v>41906</v>
      </c>
      <c r="K62">
        <v>330</v>
      </c>
    </row>
    <row r="63" spans="1:11" x14ac:dyDescent="0.25">
      <c r="A63" t="str">
        <f>"XD310221A3"</f>
        <v>XD310221A3</v>
      </c>
      <c r="B63" t="str">
        <f t="shared" si="1"/>
        <v>06363391001</v>
      </c>
      <c r="C63" t="s">
        <v>15</v>
      </c>
      <c r="D63" t="s">
        <v>169</v>
      </c>
      <c r="E63" t="s">
        <v>17</v>
      </c>
      <c r="F63" s="1" t="s">
        <v>170</v>
      </c>
      <c r="G63" t="s">
        <v>171</v>
      </c>
      <c r="H63">
        <v>350</v>
      </c>
      <c r="I63" s="2">
        <v>41884</v>
      </c>
      <c r="J63" s="2">
        <v>41922</v>
      </c>
      <c r="K63">
        <v>350</v>
      </c>
    </row>
    <row r="64" spans="1:11" x14ac:dyDescent="0.25">
      <c r="A64" t="str">
        <f>"ZF80DEAAAA"</f>
        <v>ZF80DEAAAA</v>
      </c>
      <c r="B64" t="str">
        <f t="shared" si="1"/>
        <v>06363391001</v>
      </c>
      <c r="C64" t="s">
        <v>15</v>
      </c>
      <c r="D64" t="s">
        <v>172</v>
      </c>
      <c r="E64" t="s">
        <v>17</v>
      </c>
      <c r="F64" s="1" t="s">
        <v>173</v>
      </c>
      <c r="G64" t="s">
        <v>174</v>
      </c>
      <c r="H64">
        <v>210</v>
      </c>
      <c r="I64" s="2">
        <v>41717</v>
      </c>
      <c r="J64" s="2">
        <v>41717</v>
      </c>
      <c r="K64">
        <v>210</v>
      </c>
    </row>
    <row r="65" spans="1:11" x14ac:dyDescent="0.25">
      <c r="A65" t="str">
        <f>"X100EBEC49"</f>
        <v>X100EBEC49</v>
      </c>
      <c r="B65" t="str">
        <f t="shared" si="1"/>
        <v>06363391001</v>
      </c>
      <c r="C65" t="s">
        <v>15</v>
      </c>
      <c r="D65" t="s">
        <v>175</v>
      </c>
      <c r="E65" t="s">
        <v>17</v>
      </c>
      <c r="F65" s="1" t="s">
        <v>176</v>
      </c>
      <c r="G65" t="s">
        <v>177</v>
      </c>
      <c r="H65">
        <v>950</v>
      </c>
      <c r="I65" s="2">
        <v>41785</v>
      </c>
      <c r="J65" s="2">
        <v>41953</v>
      </c>
      <c r="K65">
        <v>950</v>
      </c>
    </row>
    <row r="66" spans="1:11" x14ac:dyDescent="0.25">
      <c r="A66" t="str">
        <f>"ZE10E32B61"</f>
        <v>ZE10E32B61</v>
      </c>
      <c r="B66" t="str">
        <f t="shared" si="1"/>
        <v>06363391001</v>
      </c>
      <c r="C66" t="s">
        <v>15</v>
      </c>
      <c r="D66" t="s">
        <v>178</v>
      </c>
      <c r="E66" t="s">
        <v>17</v>
      </c>
      <c r="F66" s="1" t="s">
        <v>179</v>
      </c>
      <c r="G66" t="s">
        <v>180</v>
      </c>
      <c r="H66">
        <v>300</v>
      </c>
      <c r="I66" s="2">
        <v>41708</v>
      </c>
      <c r="J66" s="2">
        <v>41708</v>
      </c>
      <c r="K66">
        <v>300</v>
      </c>
    </row>
    <row r="67" spans="1:11" x14ac:dyDescent="0.25">
      <c r="A67" t="str">
        <f>"ZA40DEEE3A"</f>
        <v>ZA40DEEE3A</v>
      </c>
      <c r="B67" t="str">
        <f t="shared" ref="B67:B98" si="2">"06363391001"</f>
        <v>06363391001</v>
      </c>
      <c r="C67" t="s">
        <v>15</v>
      </c>
      <c r="D67" t="s">
        <v>181</v>
      </c>
      <c r="E67" t="s">
        <v>17</v>
      </c>
      <c r="F67" s="1" t="s">
        <v>182</v>
      </c>
      <c r="G67" t="s">
        <v>164</v>
      </c>
      <c r="H67">
        <v>950</v>
      </c>
      <c r="I67" s="2">
        <v>41694</v>
      </c>
      <c r="J67" s="2">
        <v>41711</v>
      </c>
      <c r="K67">
        <v>950</v>
      </c>
    </row>
    <row r="68" spans="1:11" x14ac:dyDescent="0.25">
      <c r="A68" t="str">
        <f>"XC60EBEC51"</f>
        <v>XC60EBEC51</v>
      </c>
      <c r="B68" t="str">
        <f t="shared" si="2"/>
        <v>06363391001</v>
      </c>
      <c r="C68" t="s">
        <v>15</v>
      </c>
      <c r="D68" t="s">
        <v>183</v>
      </c>
      <c r="E68" t="s">
        <v>17</v>
      </c>
      <c r="F68" s="1" t="s">
        <v>184</v>
      </c>
      <c r="G68" t="s">
        <v>185</v>
      </c>
      <c r="H68">
        <v>150</v>
      </c>
      <c r="I68" s="2">
        <v>41822</v>
      </c>
      <c r="J68" s="2">
        <v>42063</v>
      </c>
      <c r="K68">
        <v>0</v>
      </c>
    </row>
    <row r="69" spans="1:11" x14ac:dyDescent="0.25">
      <c r="A69" t="str">
        <f>"X430EBEC4E"</f>
        <v>X430EBEC4E</v>
      </c>
      <c r="B69" t="str">
        <f t="shared" si="2"/>
        <v>06363391001</v>
      </c>
      <c r="C69" t="s">
        <v>15</v>
      </c>
      <c r="D69" t="s">
        <v>186</v>
      </c>
      <c r="E69" t="s">
        <v>17</v>
      </c>
      <c r="F69" s="1" t="s">
        <v>65</v>
      </c>
      <c r="G69" t="s">
        <v>66</v>
      </c>
      <c r="H69">
        <v>316.8</v>
      </c>
      <c r="I69" s="2">
        <v>41814</v>
      </c>
      <c r="J69" s="2">
        <v>41834</v>
      </c>
      <c r="K69">
        <v>316.8</v>
      </c>
    </row>
    <row r="70" spans="1:11" x14ac:dyDescent="0.25">
      <c r="A70" t="str">
        <f>"ZF00E83DA4"</f>
        <v>ZF00E83DA4</v>
      </c>
      <c r="B70" t="str">
        <f t="shared" si="2"/>
        <v>06363391001</v>
      </c>
      <c r="C70" t="s">
        <v>15</v>
      </c>
      <c r="D70" t="s">
        <v>187</v>
      </c>
      <c r="E70" t="s">
        <v>17</v>
      </c>
      <c r="F70" s="1" t="s">
        <v>65</v>
      </c>
      <c r="G70" t="s">
        <v>66</v>
      </c>
      <c r="H70">
        <v>660</v>
      </c>
      <c r="I70" s="2">
        <v>41725</v>
      </c>
      <c r="J70" s="2">
        <v>41725</v>
      </c>
      <c r="K70">
        <v>660</v>
      </c>
    </row>
    <row r="71" spans="1:11" x14ac:dyDescent="0.25">
      <c r="A71" t="str">
        <f>"Z4F0DE1A16"</f>
        <v>Z4F0DE1A16</v>
      </c>
      <c r="B71" t="str">
        <f t="shared" si="2"/>
        <v>06363391001</v>
      </c>
      <c r="C71" t="s">
        <v>15</v>
      </c>
      <c r="D71" t="s">
        <v>188</v>
      </c>
      <c r="E71" t="s">
        <v>17</v>
      </c>
      <c r="F71" s="1" t="s">
        <v>65</v>
      </c>
      <c r="G71" t="s">
        <v>66</v>
      </c>
      <c r="H71">
        <v>960</v>
      </c>
      <c r="I71" s="2">
        <v>41694</v>
      </c>
      <c r="J71" s="2">
        <v>41716</v>
      </c>
      <c r="K71">
        <v>960</v>
      </c>
    </row>
    <row r="72" spans="1:11" x14ac:dyDescent="0.25">
      <c r="A72" t="str">
        <f>"X0010221A2"</f>
        <v>X0010221A2</v>
      </c>
      <c r="B72" t="str">
        <f t="shared" si="2"/>
        <v>06363391001</v>
      </c>
      <c r="C72" t="s">
        <v>15</v>
      </c>
      <c r="D72" t="s">
        <v>189</v>
      </c>
      <c r="E72" t="s">
        <v>17</v>
      </c>
      <c r="F72" s="1" t="s">
        <v>65</v>
      </c>
      <c r="G72" t="s">
        <v>66</v>
      </c>
      <c r="H72">
        <v>200</v>
      </c>
      <c r="I72" s="2">
        <v>41857</v>
      </c>
      <c r="J72" s="2">
        <v>41926</v>
      </c>
      <c r="K72">
        <v>200</v>
      </c>
    </row>
    <row r="73" spans="1:11" x14ac:dyDescent="0.25">
      <c r="A73" t="str">
        <f>"XC8102219D"</f>
        <v>XC8102219D</v>
      </c>
      <c r="B73" t="str">
        <f t="shared" si="2"/>
        <v>06363391001</v>
      </c>
      <c r="C73" t="s">
        <v>15</v>
      </c>
      <c r="D73" t="s">
        <v>190</v>
      </c>
      <c r="E73" t="s">
        <v>17</v>
      </c>
      <c r="F73" s="1" t="s">
        <v>191</v>
      </c>
      <c r="G73" t="s">
        <v>192</v>
      </c>
      <c r="H73">
        <v>320</v>
      </c>
      <c r="I73" s="2">
        <v>41850</v>
      </c>
      <c r="J73" s="2">
        <v>41747</v>
      </c>
      <c r="K73">
        <v>320</v>
      </c>
    </row>
    <row r="74" spans="1:11" x14ac:dyDescent="0.25">
      <c r="A74" t="str">
        <f>"Z720E94E91"</f>
        <v>Z720E94E91</v>
      </c>
      <c r="B74" t="str">
        <f t="shared" si="2"/>
        <v>06363391001</v>
      </c>
      <c r="C74" t="s">
        <v>15</v>
      </c>
      <c r="D74" t="s">
        <v>193</v>
      </c>
      <c r="E74" t="s">
        <v>17</v>
      </c>
      <c r="F74" s="1" t="s">
        <v>194</v>
      </c>
      <c r="G74" t="s">
        <v>195</v>
      </c>
      <c r="H74">
        <v>3400</v>
      </c>
      <c r="I74" s="2">
        <v>41730</v>
      </c>
      <c r="J74" s="2">
        <v>41765</v>
      </c>
      <c r="K74">
        <v>3400</v>
      </c>
    </row>
    <row r="75" spans="1:11" x14ac:dyDescent="0.25">
      <c r="A75" t="str">
        <f>"X4A0EBEC3B"</f>
        <v>X4A0EBEC3B</v>
      </c>
      <c r="B75" t="str">
        <f t="shared" si="2"/>
        <v>06363391001</v>
      </c>
      <c r="C75" t="s">
        <v>15</v>
      </c>
      <c r="D75" t="s">
        <v>196</v>
      </c>
      <c r="E75" t="s">
        <v>17</v>
      </c>
      <c r="F75" s="1" t="s">
        <v>197</v>
      </c>
      <c r="G75" t="s">
        <v>198</v>
      </c>
      <c r="H75">
        <v>300</v>
      </c>
      <c r="I75" s="2">
        <v>41745</v>
      </c>
      <c r="J75" s="2">
        <v>41752</v>
      </c>
      <c r="K75">
        <v>300</v>
      </c>
    </row>
    <row r="76" spans="1:11" x14ac:dyDescent="0.25">
      <c r="A76" t="str">
        <f>"Z930E90EE8"</f>
        <v>Z930E90EE8</v>
      </c>
      <c r="B76" t="str">
        <f t="shared" si="2"/>
        <v>06363391001</v>
      </c>
      <c r="C76" t="s">
        <v>15</v>
      </c>
      <c r="D76" t="s">
        <v>199</v>
      </c>
      <c r="E76" t="s">
        <v>17</v>
      </c>
      <c r="F76" s="1" t="s">
        <v>65</v>
      </c>
      <c r="G76" t="s">
        <v>66</v>
      </c>
      <c r="H76">
        <v>1212.53</v>
      </c>
      <c r="I76" s="2">
        <v>41729</v>
      </c>
      <c r="J76" s="2">
        <v>41752</v>
      </c>
      <c r="K76">
        <v>1212.53</v>
      </c>
    </row>
    <row r="77" spans="1:11" x14ac:dyDescent="0.25">
      <c r="A77" t="str">
        <f>"XCC10221B6"</f>
        <v>XCC10221B6</v>
      </c>
      <c r="B77" t="str">
        <f t="shared" si="2"/>
        <v>06363391001</v>
      </c>
      <c r="C77" t="s">
        <v>15</v>
      </c>
      <c r="D77" t="s">
        <v>200</v>
      </c>
      <c r="E77" t="s">
        <v>17</v>
      </c>
      <c r="F77" s="1" t="s">
        <v>201</v>
      </c>
      <c r="G77" t="s">
        <v>118</v>
      </c>
      <c r="H77">
        <v>700</v>
      </c>
      <c r="I77" s="2">
        <v>41915</v>
      </c>
      <c r="J77" s="2">
        <v>41919</v>
      </c>
      <c r="K77">
        <v>700</v>
      </c>
    </row>
    <row r="78" spans="1:11" x14ac:dyDescent="0.25">
      <c r="A78" t="str">
        <f>"ZC00DE192B"</f>
        <v>ZC00DE192B</v>
      </c>
      <c r="B78" t="str">
        <f t="shared" si="2"/>
        <v>06363391001</v>
      </c>
      <c r="C78" t="s">
        <v>15</v>
      </c>
      <c r="D78" t="s">
        <v>202</v>
      </c>
      <c r="E78" t="s">
        <v>17</v>
      </c>
      <c r="F78" s="1" t="s">
        <v>18</v>
      </c>
      <c r="G78" t="s">
        <v>19</v>
      </c>
      <c r="H78">
        <v>750</v>
      </c>
      <c r="I78" s="2">
        <v>41729</v>
      </c>
      <c r="J78" s="2">
        <v>41729</v>
      </c>
      <c r="K78">
        <v>750</v>
      </c>
    </row>
    <row r="79" spans="1:11" x14ac:dyDescent="0.25">
      <c r="A79" t="str">
        <f>"Z820E36422"</f>
        <v>Z820E36422</v>
      </c>
      <c r="B79" t="str">
        <f t="shared" si="2"/>
        <v>06363391001</v>
      </c>
      <c r="C79" t="s">
        <v>15</v>
      </c>
      <c r="D79" t="s">
        <v>203</v>
      </c>
      <c r="E79" t="s">
        <v>17</v>
      </c>
      <c r="F79" s="1" t="s">
        <v>65</v>
      </c>
      <c r="G79" t="s">
        <v>66</v>
      </c>
      <c r="H79">
        <v>750</v>
      </c>
      <c r="I79" s="2">
        <v>41709</v>
      </c>
      <c r="J79" s="2">
        <v>42063</v>
      </c>
      <c r="K79">
        <v>750</v>
      </c>
    </row>
    <row r="80" spans="1:11" x14ac:dyDescent="0.25">
      <c r="A80" t="str">
        <f>"Z9E0D2DA2C"</f>
        <v>Z9E0D2DA2C</v>
      </c>
      <c r="B80" t="str">
        <f t="shared" si="2"/>
        <v>06363391001</v>
      </c>
      <c r="C80" t="s">
        <v>15</v>
      </c>
      <c r="D80" t="s">
        <v>204</v>
      </c>
      <c r="E80" t="s">
        <v>17</v>
      </c>
      <c r="F80" s="1" t="s">
        <v>18</v>
      </c>
      <c r="G80" t="s">
        <v>19</v>
      </c>
      <c r="H80">
        <v>500</v>
      </c>
      <c r="I80" s="2">
        <v>41628</v>
      </c>
      <c r="J80" s="2">
        <v>41628</v>
      </c>
      <c r="K80">
        <v>500</v>
      </c>
    </row>
    <row r="81" spans="1:11" x14ac:dyDescent="0.25">
      <c r="A81" t="str">
        <f>"Z990E995DE"</f>
        <v>Z990E995DE</v>
      </c>
      <c r="B81" t="str">
        <f t="shared" si="2"/>
        <v>06363391001</v>
      </c>
      <c r="C81" t="s">
        <v>15</v>
      </c>
      <c r="D81" t="s">
        <v>205</v>
      </c>
      <c r="E81" t="s">
        <v>17</v>
      </c>
      <c r="F81" s="1" t="s">
        <v>206</v>
      </c>
      <c r="G81" t="s">
        <v>207</v>
      </c>
      <c r="H81">
        <v>180</v>
      </c>
      <c r="I81" s="2">
        <v>41731</v>
      </c>
      <c r="J81" s="2">
        <v>41731</v>
      </c>
      <c r="K81">
        <v>180</v>
      </c>
    </row>
    <row r="82" spans="1:11" x14ac:dyDescent="0.25">
      <c r="A82" t="str">
        <f>"XBB0EBEC4B"</f>
        <v>XBB0EBEC4B</v>
      </c>
      <c r="B82" t="str">
        <f t="shared" si="2"/>
        <v>06363391001</v>
      </c>
      <c r="C82" t="s">
        <v>15</v>
      </c>
      <c r="D82" t="s">
        <v>208</v>
      </c>
      <c r="E82" t="s">
        <v>17</v>
      </c>
      <c r="F82" s="1" t="s">
        <v>21</v>
      </c>
      <c r="G82" t="s">
        <v>22</v>
      </c>
      <c r="H82">
        <v>900</v>
      </c>
      <c r="I82" s="2">
        <v>41829</v>
      </c>
      <c r="J82" s="2">
        <v>41829</v>
      </c>
      <c r="K82">
        <v>900</v>
      </c>
    </row>
    <row r="83" spans="1:11" x14ac:dyDescent="0.25">
      <c r="A83" t="str">
        <f>"X5010221A0"</f>
        <v>X5010221A0</v>
      </c>
      <c r="B83" t="str">
        <f t="shared" si="2"/>
        <v>06363391001</v>
      </c>
      <c r="C83" t="s">
        <v>15</v>
      </c>
      <c r="D83" t="s">
        <v>209</v>
      </c>
      <c r="E83" t="s">
        <v>17</v>
      </c>
      <c r="F83" s="1" t="s">
        <v>210</v>
      </c>
      <c r="G83" t="s">
        <v>211</v>
      </c>
      <c r="H83">
        <v>283.97000000000003</v>
      </c>
      <c r="I83" s="2">
        <v>41855</v>
      </c>
      <c r="J83" s="2">
        <v>41855</v>
      </c>
      <c r="K83">
        <v>282.13</v>
      </c>
    </row>
    <row r="84" spans="1:11" x14ac:dyDescent="0.25">
      <c r="A84" t="str">
        <f>"Z070E7E654"</f>
        <v>Z070E7E654</v>
      </c>
      <c r="B84" t="str">
        <f t="shared" si="2"/>
        <v>06363391001</v>
      </c>
      <c r="C84" t="s">
        <v>15</v>
      </c>
      <c r="D84" t="s">
        <v>212</v>
      </c>
      <c r="E84" t="s">
        <v>17</v>
      </c>
      <c r="F84" s="1" t="s">
        <v>213</v>
      </c>
      <c r="G84" t="s">
        <v>214</v>
      </c>
      <c r="H84">
        <v>786.08</v>
      </c>
      <c r="I84" s="2">
        <v>41724</v>
      </c>
      <c r="J84" s="2">
        <v>41785</v>
      </c>
      <c r="K84">
        <v>393.04</v>
      </c>
    </row>
    <row r="85" spans="1:11" x14ac:dyDescent="0.25">
      <c r="A85" t="str">
        <f>"X1B0EBEC4F"</f>
        <v>X1B0EBEC4F</v>
      </c>
      <c r="B85" t="str">
        <f t="shared" si="2"/>
        <v>06363391001</v>
      </c>
      <c r="C85" t="s">
        <v>15</v>
      </c>
      <c r="D85" t="s">
        <v>215</v>
      </c>
      <c r="E85" t="s">
        <v>17</v>
      </c>
      <c r="F85" s="1" t="s">
        <v>216</v>
      </c>
      <c r="G85" t="s">
        <v>217</v>
      </c>
      <c r="H85">
        <v>693.3</v>
      </c>
      <c r="I85" s="2">
        <v>41830</v>
      </c>
      <c r="J85" s="2">
        <v>41830</v>
      </c>
      <c r="K85">
        <v>693.3</v>
      </c>
    </row>
    <row r="86" spans="1:11" x14ac:dyDescent="0.25">
      <c r="A86" t="str">
        <f>"Z480D72797"</f>
        <v>Z480D72797</v>
      </c>
      <c r="B86" t="str">
        <f t="shared" si="2"/>
        <v>06363391001</v>
      </c>
      <c r="C86" t="s">
        <v>15</v>
      </c>
      <c r="D86" t="s">
        <v>218</v>
      </c>
      <c r="E86" t="s">
        <v>17</v>
      </c>
      <c r="F86" s="1" t="s">
        <v>219</v>
      </c>
      <c r="G86" t="s">
        <v>220</v>
      </c>
      <c r="H86">
        <v>349.3</v>
      </c>
      <c r="I86" s="2">
        <v>41666</v>
      </c>
      <c r="J86" s="2">
        <v>41666</v>
      </c>
      <c r="K86">
        <v>349.3</v>
      </c>
    </row>
    <row r="87" spans="1:11" x14ac:dyDescent="0.25">
      <c r="A87" t="str">
        <f>"X930EBEC4C"</f>
        <v>X930EBEC4C</v>
      </c>
      <c r="B87" t="str">
        <f t="shared" si="2"/>
        <v>06363391001</v>
      </c>
      <c r="C87" t="s">
        <v>15</v>
      </c>
      <c r="D87" t="s">
        <v>221</v>
      </c>
      <c r="E87" t="s">
        <v>17</v>
      </c>
      <c r="F87" s="1" t="s">
        <v>222</v>
      </c>
      <c r="G87" t="s">
        <v>223</v>
      </c>
      <c r="H87">
        <v>266.7</v>
      </c>
      <c r="I87" s="2">
        <v>41788</v>
      </c>
      <c r="J87" s="2">
        <v>41814</v>
      </c>
      <c r="K87">
        <v>266.7</v>
      </c>
    </row>
    <row r="88" spans="1:11" x14ac:dyDescent="0.25">
      <c r="A88" t="str">
        <f>"Z810D50139"</f>
        <v>Z810D50139</v>
      </c>
      <c r="B88" t="str">
        <f t="shared" si="2"/>
        <v>06363391001</v>
      </c>
      <c r="C88" t="s">
        <v>15</v>
      </c>
      <c r="D88" t="s">
        <v>224</v>
      </c>
      <c r="E88" t="s">
        <v>17</v>
      </c>
      <c r="F88" s="1" t="s">
        <v>41</v>
      </c>
      <c r="G88" t="s">
        <v>42</v>
      </c>
      <c r="H88">
        <v>250</v>
      </c>
      <c r="I88" s="2">
        <v>41654</v>
      </c>
      <c r="J88" s="2">
        <v>41669</v>
      </c>
      <c r="K88">
        <v>250</v>
      </c>
    </row>
    <row r="89" spans="1:11" x14ac:dyDescent="0.25">
      <c r="A89" t="str">
        <f>"XF50EBEC3D"</f>
        <v>XF50EBEC3D</v>
      </c>
      <c r="B89" t="str">
        <f t="shared" si="2"/>
        <v>06363391001</v>
      </c>
      <c r="C89" t="s">
        <v>15</v>
      </c>
      <c r="D89" t="s">
        <v>225</v>
      </c>
      <c r="E89" t="s">
        <v>17</v>
      </c>
      <c r="F89" s="1" t="s">
        <v>41</v>
      </c>
      <c r="G89" t="s">
        <v>42</v>
      </c>
      <c r="H89">
        <v>250</v>
      </c>
      <c r="I89" s="2">
        <v>41757</v>
      </c>
      <c r="J89" s="2">
        <v>41768</v>
      </c>
      <c r="K89">
        <v>250</v>
      </c>
    </row>
    <row r="90" spans="1:11" x14ac:dyDescent="0.25">
      <c r="A90" t="str">
        <f>"X78102219F"</f>
        <v>X78102219F</v>
      </c>
      <c r="B90" t="str">
        <f t="shared" si="2"/>
        <v>06363391001</v>
      </c>
      <c r="C90" t="s">
        <v>15</v>
      </c>
      <c r="D90" t="s">
        <v>226</v>
      </c>
      <c r="E90" t="s">
        <v>17</v>
      </c>
      <c r="F90" s="1" t="s">
        <v>18</v>
      </c>
      <c r="G90" t="s">
        <v>19</v>
      </c>
      <c r="H90">
        <v>1260</v>
      </c>
      <c r="I90" s="2">
        <v>41850</v>
      </c>
      <c r="J90" s="2">
        <v>41856</v>
      </c>
      <c r="K90">
        <v>1260</v>
      </c>
    </row>
    <row r="91" spans="1:11" x14ac:dyDescent="0.25">
      <c r="A91" t="str">
        <f>"ZC70E87E16"</f>
        <v>ZC70E87E16</v>
      </c>
      <c r="B91" t="str">
        <f t="shared" si="2"/>
        <v>06363391001</v>
      </c>
      <c r="C91" t="s">
        <v>15</v>
      </c>
      <c r="D91" t="s">
        <v>227</v>
      </c>
      <c r="E91" t="s">
        <v>17</v>
      </c>
      <c r="F91" s="1" t="s">
        <v>41</v>
      </c>
      <c r="G91" t="s">
        <v>42</v>
      </c>
      <c r="H91">
        <v>500</v>
      </c>
      <c r="I91" s="2">
        <v>41726</v>
      </c>
      <c r="J91" s="2">
        <v>41736</v>
      </c>
      <c r="K91">
        <v>500</v>
      </c>
    </row>
    <row r="92" spans="1:11" x14ac:dyDescent="0.25">
      <c r="A92" t="str">
        <f>"Z370EAFEBD"</f>
        <v>Z370EAFEBD</v>
      </c>
      <c r="B92" t="str">
        <f t="shared" si="2"/>
        <v>06363391001</v>
      </c>
      <c r="C92" t="s">
        <v>15</v>
      </c>
      <c r="D92" t="s">
        <v>228</v>
      </c>
      <c r="E92" t="s">
        <v>31</v>
      </c>
      <c r="F92" s="1" t="s">
        <v>229</v>
      </c>
      <c r="G92" t="s">
        <v>230</v>
      </c>
      <c r="H92">
        <v>1140</v>
      </c>
      <c r="I92" s="2">
        <v>41771</v>
      </c>
      <c r="J92" s="2">
        <v>41793</v>
      </c>
      <c r="K92">
        <v>1140</v>
      </c>
    </row>
    <row r="93" spans="1:11" x14ac:dyDescent="0.25">
      <c r="A93" t="str">
        <f>"XC20EBEC38"</f>
        <v>XC20EBEC38</v>
      </c>
      <c r="B93" t="str">
        <f t="shared" si="2"/>
        <v>06363391001</v>
      </c>
      <c r="C93" t="s">
        <v>15</v>
      </c>
      <c r="D93" t="s">
        <v>231</v>
      </c>
      <c r="E93" t="s">
        <v>17</v>
      </c>
      <c r="F93" s="1" t="s">
        <v>62</v>
      </c>
      <c r="G93" t="s">
        <v>63</v>
      </c>
      <c r="H93">
        <v>2328.2399999999998</v>
      </c>
      <c r="I93" s="2">
        <v>41744</v>
      </c>
      <c r="J93" s="2">
        <v>41755</v>
      </c>
      <c r="K93">
        <v>2328.2399999999998</v>
      </c>
    </row>
    <row r="94" spans="1:11" x14ac:dyDescent="0.25">
      <c r="A94" t="str">
        <f>"X9A0EBEC39"</f>
        <v>X9A0EBEC39</v>
      </c>
      <c r="B94" t="str">
        <f t="shared" si="2"/>
        <v>06363391001</v>
      </c>
      <c r="C94" t="s">
        <v>15</v>
      </c>
      <c r="D94" t="s">
        <v>232</v>
      </c>
      <c r="E94" t="s">
        <v>17</v>
      </c>
      <c r="F94" s="1" t="s">
        <v>233</v>
      </c>
      <c r="G94" t="s">
        <v>234</v>
      </c>
      <c r="H94">
        <v>0</v>
      </c>
      <c r="I94" s="2">
        <v>41699</v>
      </c>
      <c r="J94" s="2">
        <v>42063</v>
      </c>
      <c r="K94">
        <v>0</v>
      </c>
    </row>
    <row r="95" spans="1:11" x14ac:dyDescent="0.25">
      <c r="A95" t="str">
        <f>"5545959E22"</f>
        <v>5545959E22</v>
      </c>
      <c r="B95" t="str">
        <f t="shared" si="2"/>
        <v>06363391001</v>
      </c>
      <c r="C95" t="s">
        <v>15</v>
      </c>
      <c r="D95" t="s">
        <v>235</v>
      </c>
      <c r="E95" t="s">
        <v>110</v>
      </c>
      <c r="F95" s="1" t="s">
        <v>236</v>
      </c>
      <c r="G95" t="s">
        <v>237</v>
      </c>
      <c r="H95">
        <v>0</v>
      </c>
      <c r="I95" s="2">
        <v>41722</v>
      </c>
      <c r="J95" s="2">
        <v>42453</v>
      </c>
      <c r="K95">
        <v>6048.97</v>
      </c>
    </row>
    <row r="96" spans="1:11" x14ac:dyDescent="0.25">
      <c r="A96" t="str">
        <f>"5318572076"</f>
        <v>5318572076</v>
      </c>
      <c r="B96" t="str">
        <f t="shared" si="2"/>
        <v>06363391001</v>
      </c>
      <c r="C96" t="s">
        <v>15</v>
      </c>
      <c r="D96" t="s">
        <v>238</v>
      </c>
      <c r="E96" t="s">
        <v>239</v>
      </c>
      <c r="F96" s="1" t="s">
        <v>240</v>
      </c>
      <c r="G96" t="s">
        <v>241</v>
      </c>
      <c r="H96">
        <v>18510.84</v>
      </c>
      <c r="I96" s="2">
        <v>41759</v>
      </c>
      <c r="J96" s="2">
        <v>42854</v>
      </c>
      <c r="K96">
        <v>11805.81</v>
      </c>
    </row>
    <row r="97" spans="1:11" x14ac:dyDescent="0.25">
      <c r="A97" t="str">
        <f>"X9711CEC83"</f>
        <v>X9711CEC83</v>
      </c>
      <c r="B97" t="str">
        <f t="shared" si="2"/>
        <v>06363391001</v>
      </c>
      <c r="C97" t="s">
        <v>15</v>
      </c>
      <c r="D97" t="s">
        <v>242</v>
      </c>
      <c r="E97" t="s">
        <v>17</v>
      </c>
      <c r="F97" s="1" t="s">
        <v>243</v>
      </c>
      <c r="G97" t="s">
        <v>244</v>
      </c>
      <c r="H97">
        <v>306</v>
      </c>
      <c r="I97" s="2">
        <v>41982</v>
      </c>
      <c r="J97" s="2">
        <v>41982</v>
      </c>
      <c r="K97">
        <v>306</v>
      </c>
    </row>
    <row r="98" spans="1:11" x14ac:dyDescent="0.25">
      <c r="A98" t="str">
        <f>"X0211CEC8D"</f>
        <v>X0211CEC8D</v>
      </c>
      <c r="B98" t="str">
        <f t="shared" si="2"/>
        <v>06363391001</v>
      </c>
      <c r="C98" t="s">
        <v>15</v>
      </c>
      <c r="D98" t="s">
        <v>245</v>
      </c>
      <c r="E98" t="s">
        <v>17</v>
      </c>
      <c r="F98" s="1" t="s">
        <v>18</v>
      </c>
      <c r="G98" t="s">
        <v>19</v>
      </c>
      <c r="H98">
        <v>399.6</v>
      </c>
      <c r="I98" s="2">
        <v>41992</v>
      </c>
      <c r="J98" s="2">
        <v>41995</v>
      </c>
      <c r="K98">
        <v>399.6</v>
      </c>
    </row>
    <row r="99" spans="1:11" x14ac:dyDescent="0.25">
      <c r="A99" t="str">
        <f>"XA211CEC89"</f>
        <v>XA211CEC89</v>
      </c>
      <c r="B99" t="str">
        <f t="shared" ref="B99:B131" si="3">"06363391001"</f>
        <v>06363391001</v>
      </c>
      <c r="C99" t="s">
        <v>15</v>
      </c>
      <c r="D99" t="s">
        <v>246</v>
      </c>
      <c r="E99" t="s">
        <v>17</v>
      </c>
      <c r="F99" s="1" t="s">
        <v>247</v>
      </c>
      <c r="G99" t="s">
        <v>248</v>
      </c>
      <c r="H99">
        <v>2955.61</v>
      </c>
      <c r="I99" s="2">
        <v>41982</v>
      </c>
      <c r="J99" s="2">
        <v>42044</v>
      </c>
      <c r="K99">
        <v>2955.61</v>
      </c>
    </row>
    <row r="100" spans="1:11" x14ac:dyDescent="0.25">
      <c r="A100" t="str">
        <f>"XA410221B7"</f>
        <v>XA410221B7</v>
      </c>
      <c r="B100" t="str">
        <f t="shared" si="3"/>
        <v>06363391001</v>
      </c>
      <c r="C100" t="s">
        <v>15</v>
      </c>
      <c r="D100" t="s">
        <v>249</v>
      </c>
      <c r="E100" t="s">
        <v>17</v>
      </c>
      <c r="F100" s="1" t="s">
        <v>18</v>
      </c>
      <c r="G100" t="s">
        <v>19</v>
      </c>
      <c r="H100">
        <v>1509.6</v>
      </c>
      <c r="I100" s="2">
        <v>41918</v>
      </c>
      <c r="J100" s="2">
        <v>41923</v>
      </c>
      <c r="K100">
        <v>1509.6</v>
      </c>
    </row>
    <row r="101" spans="1:11" x14ac:dyDescent="0.25">
      <c r="A101" t="str">
        <f>"X3111CEC79"</f>
        <v>X3111CEC79</v>
      </c>
      <c r="B101" t="str">
        <f t="shared" si="3"/>
        <v>06363391001</v>
      </c>
      <c r="C101" t="s">
        <v>15</v>
      </c>
      <c r="D101" t="s">
        <v>250</v>
      </c>
      <c r="E101" t="s">
        <v>17</v>
      </c>
      <c r="F101" s="1" t="s">
        <v>86</v>
      </c>
      <c r="G101" t="s">
        <v>87</v>
      </c>
      <c r="H101">
        <v>535</v>
      </c>
      <c r="I101" s="2">
        <v>41949</v>
      </c>
      <c r="J101" s="2">
        <v>41961</v>
      </c>
      <c r="K101">
        <v>535</v>
      </c>
    </row>
    <row r="102" spans="1:11" x14ac:dyDescent="0.25">
      <c r="A102" t="str">
        <f>"X5211CEC8B"</f>
        <v>X5211CEC8B</v>
      </c>
      <c r="B102" t="str">
        <f t="shared" si="3"/>
        <v>06363391001</v>
      </c>
      <c r="C102" t="s">
        <v>15</v>
      </c>
      <c r="D102" t="s">
        <v>251</v>
      </c>
      <c r="E102" t="s">
        <v>17</v>
      </c>
      <c r="F102" s="1" t="s">
        <v>163</v>
      </c>
      <c r="G102" t="s">
        <v>164</v>
      </c>
      <c r="H102">
        <v>375</v>
      </c>
      <c r="I102" s="2">
        <v>41962</v>
      </c>
      <c r="J102" s="2">
        <v>41988</v>
      </c>
      <c r="K102">
        <v>375</v>
      </c>
    </row>
    <row r="103" spans="1:11" x14ac:dyDescent="0.25">
      <c r="A103" t="str">
        <f>"X4711CEC85"</f>
        <v>X4711CEC85</v>
      </c>
      <c r="B103" t="str">
        <f t="shared" si="3"/>
        <v>06363391001</v>
      </c>
      <c r="C103" t="s">
        <v>15</v>
      </c>
      <c r="D103" t="s">
        <v>252</v>
      </c>
      <c r="E103" t="s">
        <v>17</v>
      </c>
      <c r="F103" s="1" t="s">
        <v>253</v>
      </c>
      <c r="G103" t="s">
        <v>254</v>
      </c>
      <c r="H103">
        <v>80</v>
      </c>
      <c r="I103" s="2">
        <v>41974</v>
      </c>
      <c r="J103" s="2">
        <v>41975</v>
      </c>
      <c r="K103">
        <v>80</v>
      </c>
    </row>
    <row r="104" spans="1:11" x14ac:dyDescent="0.25">
      <c r="A104" t="str">
        <f>"5997500D8E"</f>
        <v>5997500D8E</v>
      </c>
      <c r="B104" t="str">
        <f t="shared" si="3"/>
        <v>06363391001</v>
      </c>
      <c r="C104" t="s">
        <v>15</v>
      </c>
      <c r="D104" t="s">
        <v>255</v>
      </c>
      <c r="E104" t="s">
        <v>110</v>
      </c>
      <c r="F104" s="1" t="s">
        <v>256</v>
      </c>
      <c r="G104" t="s">
        <v>257</v>
      </c>
      <c r="H104">
        <v>0</v>
      </c>
      <c r="I104" s="2">
        <v>42064</v>
      </c>
      <c r="J104" s="2">
        <v>42429</v>
      </c>
      <c r="K104">
        <v>171926.06</v>
      </c>
    </row>
    <row r="105" spans="1:11" x14ac:dyDescent="0.25">
      <c r="A105" t="str">
        <f>"X3710221C0"</f>
        <v>X3710221C0</v>
      </c>
      <c r="B105" t="str">
        <f t="shared" si="3"/>
        <v>06363391001</v>
      </c>
      <c r="C105" t="s">
        <v>15</v>
      </c>
      <c r="D105" t="s">
        <v>258</v>
      </c>
      <c r="E105" t="s">
        <v>17</v>
      </c>
      <c r="F105" s="1" t="s">
        <v>170</v>
      </c>
      <c r="G105" t="s">
        <v>171</v>
      </c>
      <c r="H105">
        <v>292.66000000000003</v>
      </c>
      <c r="I105" s="2">
        <v>41961</v>
      </c>
      <c r="J105" s="2">
        <v>41968</v>
      </c>
      <c r="K105">
        <v>292.66000000000003</v>
      </c>
    </row>
    <row r="106" spans="1:11" x14ac:dyDescent="0.25">
      <c r="A106" t="str">
        <f>"X1411CEC80"</f>
        <v>X1411CEC80</v>
      </c>
      <c r="B106" t="str">
        <f t="shared" si="3"/>
        <v>06363391001</v>
      </c>
      <c r="C106" t="s">
        <v>15</v>
      </c>
      <c r="D106" t="s">
        <v>259</v>
      </c>
      <c r="E106" t="s">
        <v>17</v>
      </c>
      <c r="F106" s="1" t="s">
        <v>260</v>
      </c>
      <c r="G106" t="s">
        <v>261</v>
      </c>
      <c r="H106">
        <v>1759</v>
      </c>
      <c r="I106" s="2">
        <v>41969</v>
      </c>
      <c r="J106" s="2">
        <v>41975</v>
      </c>
      <c r="K106">
        <v>1759</v>
      </c>
    </row>
    <row r="107" spans="1:11" x14ac:dyDescent="0.25">
      <c r="A107" t="str">
        <f>"XF410221B5"</f>
        <v>XF410221B5</v>
      </c>
      <c r="B107" t="str">
        <f t="shared" si="3"/>
        <v>06363391001</v>
      </c>
      <c r="C107" t="s">
        <v>15</v>
      </c>
      <c r="D107" t="s">
        <v>262</v>
      </c>
      <c r="E107" t="s">
        <v>17</v>
      </c>
      <c r="F107" s="1" t="s">
        <v>263</v>
      </c>
      <c r="G107" t="s">
        <v>264</v>
      </c>
      <c r="H107">
        <v>179</v>
      </c>
      <c r="I107" s="2">
        <v>41914</v>
      </c>
      <c r="J107" s="2">
        <v>41914</v>
      </c>
      <c r="K107">
        <v>179</v>
      </c>
    </row>
    <row r="108" spans="1:11" x14ac:dyDescent="0.25">
      <c r="A108" t="str">
        <f>"X4E0EBEC54"</f>
        <v>X4E0EBEC54</v>
      </c>
      <c r="B108" t="str">
        <f t="shared" si="3"/>
        <v>06363391001</v>
      </c>
      <c r="C108" t="s">
        <v>15</v>
      </c>
      <c r="D108" t="s">
        <v>265</v>
      </c>
      <c r="E108" t="s">
        <v>31</v>
      </c>
      <c r="F108" s="1" t="s">
        <v>266</v>
      </c>
      <c r="G108" t="s">
        <v>267</v>
      </c>
      <c r="H108">
        <v>9407</v>
      </c>
      <c r="I108" s="2">
        <v>41858</v>
      </c>
      <c r="J108" s="2">
        <v>42222</v>
      </c>
      <c r="K108">
        <v>6866.45</v>
      </c>
    </row>
    <row r="109" spans="1:11" x14ac:dyDescent="0.25">
      <c r="A109" t="str">
        <f>"57025683FB"</f>
        <v>57025683FB</v>
      </c>
      <c r="B109" t="str">
        <f t="shared" si="3"/>
        <v>06363391001</v>
      </c>
      <c r="C109" t="s">
        <v>15</v>
      </c>
      <c r="D109" t="s">
        <v>268</v>
      </c>
      <c r="E109" t="s">
        <v>31</v>
      </c>
      <c r="F109" s="1" t="s">
        <v>269</v>
      </c>
      <c r="G109" t="s">
        <v>270</v>
      </c>
      <c r="H109">
        <v>70512.600000000006</v>
      </c>
      <c r="I109" s="2">
        <v>41793</v>
      </c>
      <c r="J109" s="2">
        <v>42157</v>
      </c>
      <c r="K109">
        <v>69267.789999999994</v>
      </c>
    </row>
    <row r="110" spans="1:11" x14ac:dyDescent="0.25">
      <c r="A110" t="str">
        <f>"XE711CEC81"</f>
        <v>XE711CEC81</v>
      </c>
      <c r="B110" t="str">
        <f t="shared" si="3"/>
        <v>06363391001</v>
      </c>
      <c r="C110" t="s">
        <v>15</v>
      </c>
      <c r="D110" t="s">
        <v>271</v>
      </c>
      <c r="E110" t="s">
        <v>17</v>
      </c>
      <c r="F110" s="1" t="s">
        <v>272</v>
      </c>
      <c r="G110" t="s">
        <v>273</v>
      </c>
      <c r="H110">
        <v>1870</v>
      </c>
      <c r="I110" s="2">
        <v>41988</v>
      </c>
      <c r="J110" s="2">
        <v>41988</v>
      </c>
      <c r="K110">
        <v>0</v>
      </c>
    </row>
    <row r="111" spans="1:11" x14ac:dyDescent="0.25">
      <c r="A111" t="str">
        <f>"X0911CEC7A"</f>
        <v>X0911CEC7A</v>
      </c>
      <c r="B111" t="str">
        <f t="shared" si="3"/>
        <v>06363391001</v>
      </c>
      <c r="C111" t="s">
        <v>15</v>
      </c>
      <c r="D111" t="s">
        <v>274</v>
      </c>
      <c r="E111" t="s">
        <v>17</v>
      </c>
      <c r="F111" s="1" t="s">
        <v>275</v>
      </c>
      <c r="G111" t="s">
        <v>276</v>
      </c>
      <c r="H111">
        <v>579</v>
      </c>
      <c r="I111" s="2">
        <v>42034</v>
      </c>
      <c r="J111" s="2">
        <v>42034</v>
      </c>
      <c r="K111">
        <v>579</v>
      </c>
    </row>
    <row r="112" spans="1:11" x14ac:dyDescent="0.25">
      <c r="A112" t="str">
        <f>"XF0102219C"</f>
        <v>XF0102219C</v>
      </c>
      <c r="B112" t="str">
        <f t="shared" si="3"/>
        <v>06363391001</v>
      </c>
      <c r="C112" t="s">
        <v>15</v>
      </c>
      <c r="D112" t="s">
        <v>274</v>
      </c>
      <c r="E112" t="s">
        <v>31</v>
      </c>
      <c r="F112" s="1" t="s">
        <v>277</v>
      </c>
      <c r="G112" t="s">
        <v>278</v>
      </c>
      <c r="H112">
        <v>18874.37</v>
      </c>
      <c r="I112" s="2">
        <v>41680</v>
      </c>
      <c r="J112" s="2">
        <v>42063</v>
      </c>
      <c r="K112">
        <v>18874.05</v>
      </c>
    </row>
    <row r="113" spans="1:11" x14ac:dyDescent="0.25">
      <c r="A113" t="str">
        <f>"X760EBEC53"</f>
        <v>X760EBEC53</v>
      </c>
      <c r="B113" t="str">
        <f t="shared" si="3"/>
        <v>06363391001</v>
      </c>
      <c r="C113" t="s">
        <v>15</v>
      </c>
      <c r="D113" t="s">
        <v>279</v>
      </c>
      <c r="E113" t="s">
        <v>31</v>
      </c>
      <c r="F113" s="1" t="s">
        <v>266</v>
      </c>
      <c r="G113" t="s">
        <v>267</v>
      </c>
      <c r="H113">
        <v>20247</v>
      </c>
      <c r="I113" s="2">
        <v>41858</v>
      </c>
      <c r="J113" s="2">
        <v>42222</v>
      </c>
      <c r="K113">
        <v>19445.84</v>
      </c>
    </row>
    <row r="114" spans="1:11" x14ac:dyDescent="0.25">
      <c r="A114" t="str">
        <f>"5774763D2B"</f>
        <v>5774763D2B</v>
      </c>
      <c r="B114" t="str">
        <f t="shared" si="3"/>
        <v>06363391001</v>
      </c>
      <c r="C114" t="s">
        <v>15</v>
      </c>
      <c r="D114" t="s">
        <v>280</v>
      </c>
      <c r="E114" t="s">
        <v>31</v>
      </c>
      <c r="F114" s="1" t="s">
        <v>281</v>
      </c>
      <c r="G114" t="s">
        <v>282</v>
      </c>
      <c r="H114">
        <v>63593.64</v>
      </c>
      <c r="I114" s="2">
        <v>41821</v>
      </c>
      <c r="J114" s="2">
        <v>42185</v>
      </c>
      <c r="K114">
        <v>62473.9</v>
      </c>
    </row>
    <row r="115" spans="1:11" x14ac:dyDescent="0.25">
      <c r="A115" t="str">
        <f>"X220EBEC3C"</f>
        <v>X220EBEC3C</v>
      </c>
      <c r="B115" t="str">
        <f t="shared" si="3"/>
        <v>06363391001</v>
      </c>
      <c r="C115" t="s">
        <v>15</v>
      </c>
      <c r="D115" t="s">
        <v>283</v>
      </c>
      <c r="E115" t="s">
        <v>17</v>
      </c>
      <c r="F115" s="1" t="s">
        <v>28</v>
      </c>
      <c r="G115" t="s">
        <v>29</v>
      </c>
      <c r="H115">
        <v>9877.5</v>
      </c>
      <c r="I115" s="2">
        <v>41747</v>
      </c>
      <c r="J115" s="2">
        <v>42094</v>
      </c>
      <c r="K115">
        <v>9877.5</v>
      </c>
    </row>
    <row r="116" spans="1:11" x14ac:dyDescent="0.25">
      <c r="A116" t="str">
        <f>"593092307E"</f>
        <v>593092307E</v>
      </c>
      <c r="B116" t="str">
        <f t="shared" si="3"/>
        <v>06363391001</v>
      </c>
      <c r="C116" t="s">
        <v>15</v>
      </c>
      <c r="D116" t="s">
        <v>284</v>
      </c>
      <c r="E116" t="s">
        <v>31</v>
      </c>
      <c r="F116" s="1" t="s">
        <v>285</v>
      </c>
      <c r="G116" t="s">
        <v>286</v>
      </c>
      <c r="H116">
        <v>81369.52</v>
      </c>
      <c r="I116" s="2">
        <v>41971</v>
      </c>
      <c r="J116" s="2">
        <v>43069</v>
      </c>
      <c r="K116">
        <v>77253.5</v>
      </c>
    </row>
    <row r="117" spans="1:11" x14ac:dyDescent="0.25">
      <c r="A117" t="str">
        <f>"X550EBEC41"</f>
        <v>X550EBEC41</v>
      </c>
      <c r="B117" t="str">
        <f t="shared" si="3"/>
        <v>06363391001</v>
      </c>
      <c r="C117" t="s">
        <v>15</v>
      </c>
      <c r="D117" t="s">
        <v>287</v>
      </c>
      <c r="E117" t="s">
        <v>31</v>
      </c>
      <c r="F117" s="1" t="s">
        <v>288</v>
      </c>
      <c r="G117" t="s">
        <v>153</v>
      </c>
      <c r="H117">
        <v>25510</v>
      </c>
      <c r="I117" s="2">
        <v>41817</v>
      </c>
      <c r="J117" s="2">
        <v>42643</v>
      </c>
      <c r="K117">
        <v>23128.26</v>
      </c>
    </row>
    <row r="118" spans="1:11" x14ac:dyDescent="0.25">
      <c r="A118" t="str">
        <f>"XD80EBEC44"</f>
        <v>XD80EBEC44</v>
      </c>
      <c r="B118" t="str">
        <f t="shared" si="3"/>
        <v>06363391001</v>
      </c>
      <c r="C118" t="s">
        <v>15</v>
      </c>
      <c r="D118" t="s">
        <v>289</v>
      </c>
      <c r="E118" t="s">
        <v>31</v>
      </c>
      <c r="F118" s="1" t="s">
        <v>288</v>
      </c>
      <c r="G118" t="s">
        <v>153</v>
      </c>
      <c r="H118">
        <v>4120</v>
      </c>
      <c r="I118" s="2">
        <v>41817</v>
      </c>
      <c r="J118" s="2">
        <v>42643</v>
      </c>
      <c r="K118">
        <v>3296.3</v>
      </c>
    </row>
    <row r="119" spans="1:11" x14ac:dyDescent="0.25">
      <c r="A119" t="str">
        <f>"X2D0EBEC42"</f>
        <v>X2D0EBEC42</v>
      </c>
      <c r="B119" t="str">
        <f t="shared" si="3"/>
        <v>06363391001</v>
      </c>
      <c r="C119" t="s">
        <v>15</v>
      </c>
      <c r="D119" t="s">
        <v>290</v>
      </c>
      <c r="E119" t="s">
        <v>31</v>
      </c>
      <c r="F119" s="1" t="s">
        <v>288</v>
      </c>
      <c r="G119" t="s">
        <v>153</v>
      </c>
      <c r="H119">
        <v>4120</v>
      </c>
      <c r="I119" s="2">
        <v>41817</v>
      </c>
      <c r="J119" s="2">
        <v>42643</v>
      </c>
      <c r="K119">
        <v>3446.54</v>
      </c>
    </row>
    <row r="120" spans="1:11" x14ac:dyDescent="0.25">
      <c r="A120" t="str">
        <f>"XB00EBEC45"</f>
        <v>XB00EBEC45</v>
      </c>
      <c r="B120" t="str">
        <f t="shared" si="3"/>
        <v>06363391001</v>
      </c>
      <c r="C120" t="s">
        <v>15</v>
      </c>
      <c r="D120" t="s">
        <v>291</v>
      </c>
      <c r="E120" t="s">
        <v>31</v>
      </c>
      <c r="F120" s="1" t="s">
        <v>288</v>
      </c>
      <c r="G120" t="s">
        <v>153</v>
      </c>
      <c r="H120">
        <v>2060</v>
      </c>
      <c r="I120" s="2">
        <v>41817</v>
      </c>
      <c r="J120" s="2">
        <v>42643</v>
      </c>
      <c r="K120">
        <v>1723.29</v>
      </c>
    </row>
    <row r="121" spans="1:11" x14ac:dyDescent="0.25">
      <c r="A121" t="str">
        <f>"X050EBEC43"</f>
        <v>X050EBEC43</v>
      </c>
      <c r="B121" t="str">
        <f t="shared" si="3"/>
        <v>06363391001</v>
      </c>
      <c r="C121" t="s">
        <v>15</v>
      </c>
      <c r="D121" t="s">
        <v>292</v>
      </c>
      <c r="E121" t="s">
        <v>31</v>
      </c>
      <c r="F121" s="1" t="s">
        <v>288</v>
      </c>
      <c r="G121" t="s">
        <v>153</v>
      </c>
      <c r="H121">
        <v>2060</v>
      </c>
      <c r="I121" s="2">
        <v>41817</v>
      </c>
      <c r="J121" s="2">
        <v>42643</v>
      </c>
      <c r="K121">
        <v>1723.29</v>
      </c>
    </row>
    <row r="122" spans="1:11" x14ac:dyDescent="0.25">
      <c r="A122" t="str">
        <f>"5656976C43"</f>
        <v>5656976C43</v>
      </c>
      <c r="B122" t="str">
        <f t="shared" si="3"/>
        <v>06363391001</v>
      </c>
      <c r="C122" t="s">
        <v>15</v>
      </c>
      <c r="D122" t="s">
        <v>293</v>
      </c>
      <c r="E122" t="s">
        <v>239</v>
      </c>
      <c r="F122" s="1" t="s">
        <v>294</v>
      </c>
      <c r="G122" t="s">
        <v>241</v>
      </c>
      <c r="H122">
        <v>26691.8</v>
      </c>
      <c r="I122" s="2">
        <v>41852</v>
      </c>
      <c r="J122" s="2">
        <v>42490</v>
      </c>
      <c r="K122">
        <v>20231.599999999999</v>
      </c>
    </row>
    <row r="123" spans="1:11" x14ac:dyDescent="0.25">
      <c r="A123" t="str">
        <f>"5657010853"</f>
        <v>5657010853</v>
      </c>
      <c r="B123" t="str">
        <f t="shared" si="3"/>
        <v>06363391001</v>
      </c>
      <c r="C123" t="s">
        <v>15</v>
      </c>
      <c r="D123" t="s">
        <v>295</v>
      </c>
      <c r="E123" t="s">
        <v>239</v>
      </c>
      <c r="F123" s="1" t="s">
        <v>294</v>
      </c>
      <c r="G123" t="s">
        <v>29</v>
      </c>
      <c r="H123">
        <v>31821</v>
      </c>
      <c r="I123" s="2">
        <v>41852</v>
      </c>
      <c r="J123" s="2">
        <v>42886</v>
      </c>
      <c r="K123">
        <v>20660.45</v>
      </c>
    </row>
    <row r="124" spans="1:11" x14ac:dyDescent="0.25">
      <c r="A124" t="str">
        <f>"5318459335"</f>
        <v>5318459335</v>
      </c>
      <c r="B124" t="str">
        <f t="shared" si="3"/>
        <v>06363391001</v>
      </c>
      <c r="C124" t="s">
        <v>15</v>
      </c>
      <c r="D124" t="s">
        <v>296</v>
      </c>
      <c r="E124" t="s">
        <v>239</v>
      </c>
      <c r="F124" s="1" t="s">
        <v>240</v>
      </c>
      <c r="G124" t="s">
        <v>297</v>
      </c>
      <c r="H124">
        <v>52614</v>
      </c>
      <c r="I124" s="2">
        <v>41730</v>
      </c>
      <c r="J124" s="2">
        <v>42855</v>
      </c>
      <c r="K124">
        <v>36165.379999999997</v>
      </c>
    </row>
    <row r="125" spans="1:11" x14ac:dyDescent="0.25">
      <c r="A125" t="str">
        <f>"X6411CEC7E"</f>
        <v>X6411CEC7E</v>
      </c>
      <c r="B125" t="str">
        <f t="shared" si="3"/>
        <v>06363391001</v>
      </c>
      <c r="C125" t="s">
        <v>15</v>
      </c>
      <c r="D125" t="s">
        <v>298</v>
      </c>
      <c r="E125" t="s">
        <v>239</v>
      </c>
      <c r="F125" s="1" t="s">
        <v>299</v>
      </c>
      <c r="G125" t="s">
        <v>297</v>
      </c>
      <c r="H125">
        <v>16296</v>
      </c>
      <c r="I125" s="2">
        <v>42005</v>
      </c>
      <c r="J125" s="2">
        <v>42886</v>
      </c>
      <c r="K125">
        <v>14775.5</v>
      </c>
    </row>
    <row r="126" spans="1:11" x14ac:dyDescent="0.25">
      <c r="A126" t="str">
        <f>"5318513FC1"</f>
        <v>5318513FC1</v>
      </c>
      <c r="B126" t="str">
        <f t="shared" si="3"/>
        <v>06363391001</v>
      </c>
      <c r="C126" t="s">
        <v>15</v>
      </c>
      <c r="D126" t="s">
        <v>300</v>
      </c>
      <c r="E126" t="s">
        <v>239</v>
      </c>
      <c r="F126" s="1" t="s">
        <v>240</v>
      </c>
      <c r="G126" t="s">
        <v>297</v>
      </c>
      <c r="H126">
        <v>25102.799999999999</v>
      </c>
      <c r="I126" s="2">
        <v>41730</v>
      </c>
      <c r="J126" s="2">
        <v>42855</v>
      </c>
      <c r="K126">
        <v>17988.46</v>
      </c>
    </row>
    <row r="127" spans="1:11" x14ac:dyDescent="0.25">
      <c r="A127" t="str">
        <f>"53185416DF"</f>
        <v>53185416DF</v>
      </c>
      <c r="B127" t="str">
        <f t="shared" si="3"/>
        <v>06363391001</v>
      </c>
      <c r="C127" t="s">
        <v>15</v>
      </c>
      <c r="D127" t="s">
        <v>301</v>
      </c>
      <c r="E127" t="s">
        <v>239</v>
      </c>
      <c r="F127" s="1" t="s">
        <v>240</v>
      </c>
      <c r="G127" t="s">
        <v>241</v>
      </c>
      <c r="H127">
        <v>18172.2</v>
      </c>
      <c r="I127" s="2">
        <v>41759</v>
      </c>
      <c r="J127" s="2">
        <v>42886</v>
      </c>
      <c r="K127">
        <v>13223.91</v>
      </c>
    </row>
    <row r="128" spans="1:11" x14ac:dyDescent="0.25">
      <c r="A128" t="str">
        <f>"56484944B4"</f>
        <v>56484944B4</v>
      </c>
      <c r="B128" t="str">
        <f t="shared" si="3"/>
        <v>06363391001</v>
      </c>
      <c r="C128" t="s">
        <v>15</v>
      </c>
      <c r="D128" t="s">
        <v>302</v>
      </c>
      <c r="E128" t="s">
        <v>110</v>
      </c>
      <c r="F128" s="1" t="s">
        <v>114</v>
      </c>
      <c r="G128" t="s">
        <v>115</v>
      </c>
      <c r="H128">
        <v>6557.28</v>
      </c>
      <c r="I128" s="2">
        <v>41786</v>
      </c>
      <c r="J128" s="2">
        <v>43251</v>
      </c>
      <c r="K128">
        <v>6557.28</v>
      </c>
    </row>
    <row r="129" spans="1:11" x14ac:dyDescent="0.25">
      <c r="A129" t="str">
        <f>"ZCE0E8CD6E"</f>
        <v>ZCE0E8CD6E</v>
      </c>
      <c r="B129" t="str">
        <f t="shared" si="3"/>
        <v>06363391001</v>
      </c>
      <c r="C129" t="s">
        <v>15</v>
      </c>
      <c r="D129" t="s">
        <v>303</v>
      </c>
      <c r="E129" t="s">
        <v>17</v>
      </c>
      <c r="F129" s="1" t="s">
        <v>28</v>
      </c>
      <c r="G129" t="s">
        <v>29</v>
      </c>
      <c r="H129">
        <v>7011.9</v>
      </c>
      <c r="I129" s="2">
        <v>41730</v>
      </c>
      <c r="J129" s="2">
        <v>42855</v>
      </c>
      <c r="K129">
        <v>7011.9</v>
      </c>
    </row>
    <row r="130" spans="1:11" x14ac:dyDescent="0.25">
      <c r="A130" t="str">
        <f>"ZD60E6F8F6"</f>
        <v>ZD60E6F8F6</v>
      </c>
      <c r="B130" t="str">
        <f t="shared" si="3"/>
        <v>06363391001</v>
      </c>
      <c r="C130" t="s">
        <v>15</v>
      </c>
      <c r="D130" t="s">
        <v>304</v>
      </c>
      <c r="E130" t="s">
        <v>17</v>
      </c>
      <c r="F130" s="1" t="s">
        <v>28</v>
      </c>
      <c r="G130" t="s">
        <v>29</v>
      </c>
      <c r="H130">
        <v>3311.13</v>
      </c>
      <c r="I130" s="2">
        <v>41730</v>
      </c>
      <c r="J130" s="2">
        <v>42855</v>
      </c>
      <c r="K130">
        <v>3311.13</v>
      </c>
    </row>
    <row r="131" spans="1:11" x14ac:dyDescent="0.25">
      <c r="A131" t="str">
        <f>"5657005434"</f>
        <v>5657005434</v>
      </c>
      <c r="B131" t="str">
        <f t="shared" si="3"/>
        <v>06363391001</v>
      </c>
      <c r="C131" t="s">
        <v>15</v>
      </c>
      <c r="D131" t="s">
        <v>305</v>
      </c>
      <c r="E131" t="s">
        <v>239</v>
      </c>
      <c r="F131" s="1" t="s">
        <v>294</v>
      </c>
      <c r="G131" t="s">
        <v>29</v>
      </c>
      <c r="H131">
        <v>63663.34</v>
      </c>
      <c r="I131" s="2">
        <v>41852</v>
      </c>
      <c r="J131" s="2">
        <v>42886</v>
      </c>
      <c r="K131">
        <v>63663.34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abruzzo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2019-01-29T17:34:29Z</dcterms:created>
  <dcterms:modified xsi:type="dcterms:W3CDTF">2019-01-29T17:34:29Z</dcterms:modified>
</cp:coreProperties>
</file>