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</calcChain>
</file>

<file path=xl/sharedStrings.xml><?xml version="1.0" encoding="utf-8"?>
<sst xmlns="http://schemas.openxmlformats.org/spreadsheetml/2006/main" count="316" uniqueCount="147">
  <si>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</si>
  <si>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</si>
  <si>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</si>
  <si>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</si>
  <si>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</si>
  <si>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</si>
  <si>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</si>
  <si>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</si>
  <si>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</si>
  <si>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</si>
  <si>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</si>
  <si>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</si>
  <si>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</si>
  <si>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</si>
  <si>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</si>
  <si>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</si>
  <si>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 xml:space="preserve"> Interventi necessari al ripristino della piena funzionalitÃ  dell'impianto di depurazione ORM con sostituzione di 2 cd. soffianti presso l'immobile sede dell'Ufficio Territoriale di Frascati dell'Agenzia delle Entrate. </t>
  </si>
  <si>
    <t>23-AFFIDAMENTO IN ECONOMIA - AFFIDAMENTO DIRETTO</t>
  </si>
  <si>
    <t xml:space="preserve">INITIATIVE 2000 S.E.A. Srl (CF: 01963610595)
</t>
  </si>
  <si>
    <t>INITIATIVE 2000 S.E.A. Srl (CF: 01963610595)</t>
  </si>
  <si>
    <t>intervento di riparazione del sistema albero fonico presso up Roma</t>
  </si>
  <si>
    <t xml:space="preserve">TS IMPIANTI SRL (CF: 09401791000)
</t>
  </si>
  <si>
    <t>TS IMPIANTI SRL (CF: 09401791000)</t>
  </si>
  <si>
    <t>Convenzione Consip Gestione integrata sicurezza sui luoghi di lavoro attivata per UP Latina Territorio</t>
  </si>
  <si>
    <t>26-AFFIDAMENTO DIRETTO IN ADESIONE AD ACCORDO QUADRO/CONVENZIONE</t>
  </si>
  <si>
    <t xml:space="preserve">SINTESI SPA (CF: 03533961003)
</t>
  </si>
  <si>
    <t>SINTESI SPA (CF: 03533961003)</t>
  </si>
  <si>
    <t xml:space="preserve">Contratto per il servizio di parcheggio custodito presso i locali siti in Roma Via C. Pascarella n. 43 per 65 posti auto ad uso esclusivo del personale dipendente della DP I Roma </t>
  </si>
  <si>
    <t xml:space="preserve">AUTORIMESSA TRASTEVERE s.r.l. (CF: 00765120589)
</t>
  </si>
  <si>
    <t>AUTORIMESSA TRASTEVERE s.r.l. (CF: 00765120589)</t>
  </si>
  <si>
    <t>Fornitura gasolio per riscaldamento UPT Frosinone</t>
  </si>
  <si>
    <t xml:space="preserve">Repsol Italia Spa (CF: 00151550340)
</t>
  </si>
  <si>
    <t>Repsol Italia Spa (CF: 00151550340)</t>
  </si>
  <si>
    <t>Fornitura gasolio per riscaldamento UT Frascati</t>
  </si>
  <si>
    <t>Fornitura gasolio per riscaldamento UT ROMA 2</t>
  </si>
  <si>
    <t xml:space="preserve">Fornitura gasolio per riscaldamento 1116591 </t>
  </si>
  <si>
    <t>Fornitura gasolio per riscaldamento 1144052</t>
  </si>
  <si>
    <t xml:space="preserve">Fornitura gasolio per riscaldamento 1152548 </t>
  </si>
  <si>
    <t>Fornitura gasolio per riscaldamento 1177126</t>
  </si>
  <si>
    <t>Fornitura gasolio per riscaldamento 1200451</t>
  </si>
  <si>
    <t>Fornitura gasolio per riscaldamento 1234671</t>
  </si>
  <si>
    <t>Fornitura gasolio per riscaldamento 1243360</t>
  </si>
  <si>
    <t>Intervento improcrastinabile di aspirazione dell'acqua in fossa ascensore presso la Sezione Staccata di Nettuno dell'Ufficio Territoriale di Pomezia e lavori d'isolamento di un bagno presso la DRL.</t>
  </si>
  <si>
    <t>Disostruzione delle condutture dei bagni presso i servizi igienici posti al piano terra dell'UPT di Latina di Via E. Filiberto n.4</t>
  </si>
  <si>
    <t>Pulizia e reception presso le sedi degli Uffici Provinciali e Sezioni Staccate - diverse dal Comune di Roma -  afferenti alla DRL della incorporata Agenzia del Territorio</t>
  </si>
  <si>
    <t xml:space="preserve">Consorzio Hydra SocietÃ  Cooperativa (CF: 06534970964)
</t>
  </si>
  <si>
    <t>Consorzio Hydra SocietÃ  Cooperativa (CF: 06534970964)</t>
  </si>
  <si>
    <t xml:space="preserve">Ripristino funzionalitÃ  del lettore apri-porta presso la DP I di Roma e ripristino della funzionalitÃ  dei lettori rileva presenze presso la DR Lazio </t>
  </si>
  <si>
    <t xml:space="preserve">SINTEL ITALIA (CF: 01427991003)
</t>
  </si>
  <si>
    <t>SINTEL ITALIA (CF: 01427991003)</t>
  </si>
  <si>
    <t>Fornitura e posa in opera di attrezzature presso i locali cucina della mensa aziendale della Direzione Regionale Lazio</t>
  </si>
  <si>
    <t xml:space="preserve">Hastec Arreda Srl (CF: 10639391001)
</t>
  </si>
  <si>
    <t>Hastec Arreda Srl (CF: 10639391001)</t>
  </si>
  <si>
    <t>Riparazioni gruppi frigo ed elettriche</t>
  </si>
  <si>
    <t xml:space="preserve">EL.CI IMPIANTI SRL (CF: 01341130639)
</t>
  </si>
  <si>
    <t>EL.CI IMPIANTI SRL (CF: 01341130639)</t>
  </si>
  <si>
    <t>Realizzazione punti rete elettrici con dati telefonici e punti dati per nuovo sistema Badge per la DRL e alcuni Uffici dipendenti.</t>
  </si>
  <si>
    <t>Fornitura gas naturale</t>
  </si>
  <si>
    <t xml:space="preserve">ESTRA ENERGIE SRL (CF: 01219980529)
</t>
  </si>
  <si>
    <t>ESTRA ENERGIE SRL (CF: 01219980529)</t>
  </si>
  <si>
    <t>Fornitura energia elettrica (ex Territorio)</t>
  </si>
  <si>
    <t xml:space="preserve">GALA SPA (CF: 06832931007)
</t>
  </si>
  <si>
    <t>GALA SPA (CF: 06832931007)</t>
  </si>
  <si>
    <t>Servizio di noleggio di 2 containers da 20' idonei al congelamento di n. 2451 volumi della Conservatoria Registro Immobiliari dell'Ufficio Provinciale di Latina</t>
  </si>
  <si>
    <t xml:space="preserve">Prodoc Srl (CF: 02744680303)
</t>
  </si>
  <si>
    <t>Prodoc Srl (CF: 02744680303)</t>
  </si>
  <si>
    <t>Intervento di manutenzione straordinaria necessario al ripristino della funzionalitÃ  dell'Archivio Rotante, in particolare del Silo C.le del Silo C6, presso la Sala Visura Catasto dell'Ufficio Provinciale di Roma.</t>
  </si>
  <si>
    <t xml:space="preserve">Rotoclass srl (CF: 02007030584)
</t>
  </si>
  <si>
    <t>Rotoclass srl (CF: 02007030584)</t>
  </si>
  <si>
    <t>Fornitura di materiale igienico sanitario per sopravvenute esigenze palesate dall'Ufficio Provinciale Roma Territorio</t>
  </si>
  <si>
    <t xml:space="preserve">INITIAL ITALIA Spa (giÃ  CWS - BOCO ITALIA SPA) (CF: 00826650152)
</t>
  </si>
  <si>
    <t>INITIAL ITALIA Spa (giÃ  CWS - BOCO ITALIA SPA) (CF: 00826650152)</t>
  </si>
  <si>
    <t xml:space="preserve">Contratto per la fornitura di n. 10 pezzi mobili per timbri a calendario (anno 2015) per gli Uffici Provinciali della incorporata Agenzia del Territorio dipendenti dalla Direzione Regionale del Lazio </t>
  </si>
  <si>
    <t xml:space="preserve">Istituto Poligrafico e Zecca dello Stato  (CF: 00399810589)
</t>
  </si>
  <si>
    <t>Istituto Poligrafico e Zecca dello Stato  (CF: 00399810589)</t>
  </si>
  <si>
    <t xml:space="preserve">Servizio di noleggio e manutenzione di distributori di materiale igienico sanitario e servizio di fornitura e ritiro mensile di rotoli di asciugamani in cotone. </t>
  </si>
  <si>
    <t xml:space="preserve">Fornitura energia elettrica </t>
  </si>
  <si>
    <t xml:space="preserve">Contratto per la fornitura di materiale di consumo n. 15 kit di fotoconduttori Lexmark - per le stampanti in uso presso gli Uffici Provinciali Territorio </t>
  </si>
  <si>
    <t xml:space="preserve">ITALWARE  SRL  (CF: 08619670584)
</t>
  </si>
  <si>
    <t>ITALWARE  SRL  (CF: 08619670584)</t>
  </si>
  <si>
    <t>Fornitura materiale tipografico per evento MOA CASA autunno 2014</t>
  </si>
  <si>
    <t xml:space="preserve">Grafiche Delfi Italia Srl (CF: 06052371009)
</t>
  </si>
  <si>
    <t>Grafiche Delfi Italia Srl (CF: 06052371009)</t>
  </si>
  <si>
    <t xml:space="preserve">Contratto per il servizio di trasporto, recupero e/o smaltimento di beni mobili non informatici fuori uso e/o parti di essi (arredi in legno CER 200138) da prelevare dagli Uffici Territoriali di Velletri e Tivoli </t>
  </si>
  <si>
    <t xml:space="preserve">Lazio Maceri Srl  (CF: 03505570584)
</t>
  </si>
  <si>
    <t>Lazio Maceri Srl  (CF: 03505570584)</t>
  </si>
  <si>
    <t>Riparazione sistemi rileva presenze</t>
  </si>
  <si>
    <t xml:space="preserve">SINTEL ITALIA S.P.A. (CF: 05648110582)
</t>
  </si>
  <si>
    <t>SINTEL ITALIA S.P.A. (CF: 05648110582)</t>
  </si>
  <si>
    <t>Servizio di piantonamento antirapina da espletarsi presso la sala visura catasto di via Rizzieri 188 in Roma</t>
  </si>
  <si>
    <t xml:space="preserve">Security Line Srl (CF: 08319531003)
</t>
  </si>
  <si>
    <t>Security Line Srl (CF: 08319531003)</t>
  </si>
  <si>
    <t>Consulenza tecnica</t>
  </si>
  <si>
    <t xml:space="preserve">SACCO ANGELO (CF: SCCNGL65A07D810Q)
</t>
  </si>
  <si>
    <t>SACCO ANGELO (CF: SCCNGL65A07D810Q)</t>
  </si>
  <si>
    <t xml:space="preserve">PISANI ELIANA (CF: PSNLNE72B50F839T)
</t>
  </si>
  <si>
    <t>PISANI ELIANA (CF: PSNLNE72B50F839T)</t>
  </si>
  <si>
    <t>Noleggio fotoriproduttori</t>
  </si>
  <si>
    <t xml:space="preserve">KYOCERA DOCUMENT SOLUTION ITALIA SPA (CF: 01788080156)
</t>
  </si>
  <si>
    <t>KYOCERA DOCUMENT SOLUTION ITALIA SPA (CF: 01788080156)</t>
  </si>
  <si>
    <t>Fornitura di arredi per l'Agenzia delle Entrate - Direzione Regionale del Lazio e alcuni Uffici da essa dipendenti</t>
  </si>
  <si>
    <t>22-PROCEDURA NEGOZIATA DERIVANTE DA AVVISI CON CUI SI INDICE LA GARA</t>
  </si>
  <si>
    <t xml:space="preserve">CORRIDI S.R.L. (CF: 00402140586)
DELTA DUE (CF: 01096340425)
flex office srl (CF: 06854871214)
RASTERODUE (IdEstero: 00799390349)
VIOLAUFFICIO DI ARCH. M. VIOLA (CF: VLIMRC66E11A859I)
</t>
  </si>
  <si>
    <t>flex office srl (CF: 06854871214)</t>
  </si>
  <si>
    <t xml:space="preserve">Assistenza tecnica delle apparecchiature e del software installato presso il CAM di Via Depero n.70 in Roma. </t>
  </si>
  <si>
    <t xml:space="preserve">NET ENGINEERING S.P.A. (CF: 10286420152)
</t>
  </si>
  <si>
    <t>NET ENGINEERING S.P.A. (CF: 10286420152)</t>
  </si>
  <si>
    <t>Indagine microclimatica presso l'Archivio dell'immobile sede della DP di Latina dell'Agenzia delle Entrate</t>
  </si>
  <si>
    <t xml:space="preserve">IGEAM SRL (CF: 03747000580)
</t>
  </si>
  <si>
    <t>IGEAM SRL (CF: 03747000580)</t>
  </si>
  <si>
    <t xml:space="preserve">Servizio di asciugatura, disinfezione e depolveratura di n. 2451 volumi della Conservatoria dei Registri Immobiliari dell'UP di Latina </t>
  </si>
  <si>
    <t>08-AFFIDAMENTO IN ECONOMIA - COTTIMO FIDUCIARIO</t>
  </si>
  <si>
    <t xml:space="preserve">BIBLION SRL  (CF: 04387641006)
BUCAP SPA  (CF: 05195930580)
CIREM CONSULTING  (CF: 10527851009)
PREMIO SRL  (CF: 04286980372)
Prodoc Srl (CF: 02744680303)
</t>
  </si>
  <si>
    <t>Monitoraggio ambientale.</t>
  </si>
  <si>
    <t>Intervento di manutenzione straordinaria apparecchiature/software CAM Roma</t>
  </si>
  <si>
    <t xml:space="preserve">Fornitura e consegna di carta termica sistema ARGO per gli impianti eliminacode </t>
  </si>
  <si>
    <t xml:space="preserve">SIGMA S.P.A. (CF: 01590580443)
</t>
  </si>
  <si>
    <t>SIGMA S.P.A. (CF: 01590580443)</t>
  </si>
  <si>
    <t>servizio di manutenzione e assistenza tecnica delle apparecchiature e del software installati presso l'immobile sede della S.S. di Nettuno via Gramsci n. 1</t>
  </si>
  <si>
    <t xml:space="preserve">servizio di ripristino impianto di protezione dalle scariche atmosferiche DP III Roma </t>
  </si>
  <si>
    <t xml:space="preserve">CONSORZIO CIRO MENOTTI (CF: 00966060378)
</t>
  </si>
  <si>
    <t>CONSORZIO CIRO MENOTTI (CF: 00966060378)</t>
  </si>
  <si>
    <t>Servizio di interpretariato LIS</t>
  </si>
  <si>
    <t xml:space="preserve">CREI COOPERATIVA SOCIALE  (CF: 10853451002)
</t>
  </si>
  <si>
    <t>CREI COOPERATIVA SOCIALE  (CF: 10853451002)</t>
  </si>
  <si>
    <t>servizio di interpretariato LIS</t>
  </si>
  <si>
    <t xml:space="preserve">Contratto per il servizio di vigilanza H24 e reception da espletarsi presso gli immobili dell'Ufficio Provinciale di Roma Territorio siti in Roma Viale Ciamarra n. 139/144 (Torri A e C), Via E. Martini n. 53 , Via Bruno Rizzieri n. 186/188 </t>
  </si>
  <si>
    <t xml:space="preserve">CON.FOR.SERVICE SRL (CF: 05656031217)
</t>
  </si>
  <si>
    <t>CON.FOR.SERVICE SRL (CF: 05656031217)</t>
  </si>
  <si>
    <t>Contratto per indagine microclimatica da effettuarsi presso la sede della Direzione Provinciale di Viterbo</t>
  </si>
  <si>
    <t>Contratto per la fornitura di materiale di consumo - toner, cartucce e drums per le stampanti in uso presso la DR Lazio e gli Uffici da essa dipendenti</t>
  </si>
  <si>
    <t xml:space="preserve">ALEX OFFICE &amp; BUSINESS DI CARMINE AVERSANO (CF: VRSCMN80T31A783K)
ERREBIAN SPA (CF: 08397890586)
GECAL  (CF: 08551090155)
MYO S.r.l. (CF: 03222970406)
PROMO RIGENERA SRL (CF: 01431180551)
</t>
  </si>
  <si>
    <t>ALEX OFFICE &amp; BUSINESS DI CARMINE AVERSANO (CF: VRSCMN80T31A783K)</t>
  </si>
  <si>
    <t xml:space="preserve">Fornitura gasolio per riscaldamento UPT Frosinone </t>
  </si>
  <si>
    <t>Fornitura gasolio per riscaldamento UT Roma 2</t>
  </si>
  <si>
    <t>Fornitura energia elettrica UT TIVOLI</t>
  </si>
  <si>
    <t>Manutenzione condotta fognaria e per eventuali interventi straordinari presso gli immobili sedi degli Uffici afferenti alla DR Lazio dell'Agenzia delle Entrate</t>
  </si>
  <si>
    <t>Noleggio fotocopiatrici 23 Lotto 1 - QuantitÃ  21</t>
  </si>
  <si>
    <t>Fornitura di materiale di cancelleria</t>
  </si>
  <si>
    <t xml:space="preserve">CORPORATE EXPRESS SRL (CF: 00936630151)
ERREBIAN SPA (CF: 08397890586)
LYRECO ITALIA S.P.A. (CF: 11582010150)
MAVI (CF: 06326551212)
MYO S.r.l. (CF: 03222970406)
</t>
  </si>
  <si>
    <t>MYO S.r.l. (CF: 03222970406)</t>
  </si>
  <si>
    <t>Contratto per la fornitura di carta A4 per l'Agenzia delle Entrate Direzione Regionale del Lazio e Uffici da essa dipendenti</t>
  </si>
  <si>
    <t xml:space="preserve">Corporate Express srl (CF: 13303580156)
LYRECO ITALIA S.P.A. (CF: 11582010150)
MAVI (CF: 06326551212)
MYO S.r.l. (CF: 03222970406)
OFFICE DEPOT ITALIA SRL (CF: 03675290286)
</t>
  </si>
  <si>
    <t>LYRECO ITALIA S.P.A. (CF: 11582010150)</t>
  </si>
  <si>
    <t xml:space="preserve">Manutenzione ordinaria impianti di archiviazione automatizzata e compattata siti in Roma via Rizzieri e via Martini. </t>
  </si>
  <si>
    <t xml:space="preserve">addicalco soc. r.l. (CF: 09534370151)
CORRIDI S.R.L. (CF: 00402140586)
CYBER ENGINEERING SRL (CF: 00807770383)
ICAM Srl (CF: 03685780722)
Rotoclass srl (CF: 02007030584)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</si>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</sst>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146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"5581592B6B"</f>
        <v>5581592B6B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452</v>
      </c>
      <c r="I3" s="2">
        <v>41669</v>
      </c>
      <c r="J3" s="2">
        <v>41698</v>
      </c>
      <c r="K3">
        <v>0</v>
      </c>
    </row>
    <row r="4" spans="1:11" x14ac:dyDescent="0.25">
      <c r="A4" t="str">
        <f>"Z9E0F570C9"</f>
        <v>Z9E0F570C9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820.42</v>
      </c>
      <c r="I4" s="2">
        <v>41793</v>
      </c>
      <c r="J4" s="2">
        <v>41795</v>
      </c>
      <c r="K4">
        <v>820.42</v>
      </c>
    </row>
    <row r="5" spans="1:11" x14ac:dyDescent="0.25">
      <c r="A5" t="str">
        <f>"5694686B8A"</f>
        <v>5694686B8A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3009.96</v>
      </c>
      <c r="I5" s="2">
        <v>41737</v>
      </c>
      <c r="J5" s="2">
        <v>42101</v>
      </c>
      <c r="K5">
        <v>3006.2</v>
      </c>
    </row>
    <row r="6" spans="1:11" x14ac:dyDescent="0.25">
      <c r="A6" t="str">
        <f>"Z101214C19"</f>
        <v>Z101214C19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28500</v>
      </c>
      <c r="I6" s="2">
        <v>42005</v>
      </c>
      <c r="J6" s="2">
        <v>42369</v>
      </c>
      <c r="K6">
        <v>28500</v>
      </c>
    </row>
    <row r="7" spans="1:11" x14ac:dyDescent="0.25">
      <c r="A7" t="str">
        <f>"Z7B11711AC"</f>
        <v>Z7B11711AC</v>
      </c>
      <c r="B7" t="str">
        <f t="shared" si="0"/>
        <v>06363391001</v>
      </c>
      <c r="C7" t="s">
        <v>15</v>
      </c>
      <c r="D7" t="s">
        <v>30</v>
      </c>
      <c r="E7" t="s">
        <v>24</v>
      </c>
      <c r="F7" s="1" t="s">
        <v>31</v>
      </c>
      <c r="G7" t="s">
        <v>32</v>
      </c>
      <c r="H7">
        <v>0</v>
      </c>
      <c r="I7" s="2">
        <v>41940</v>
      </c>
      <c r="J7" s="2">
        <v>41950</v>
      </c>
      <c r="K7">
        <v>5756.34</v>
      </c>
    </row>
    <row r="8" spans="1:11" x14ac:dyDescent="0.25">
      <c r="A8" t="str">
        <f>"Z5211A7CF7"</f>
        <v>Z5211A7CF7</v>
      </c>
      <c r="B8" t="str">
        <f t="shared" si="0"/>
        <v>06363391001</v>
      </c>
      <c r="C8" t="s">
        <v>15</v>
      </c>
      <c r="D8" t="s">
        <v>33</v>
      </c>
      <c r="E8" t="s">
        <v>24</v>
      </c>
      <c r="F8" s="1" t="s">
        <v>31</v>
      </c>
      <c r="G8" t="s">
        <v>32</v>
      </c>
      <c r="H8">
        <v>0</v>
      </c>
      <c r="I8" s="2">
        <v>41953</v>
      </c>
      <c r="J8" s="2">
        <v>41955</v>
      </c>
      <c r="K8">
        <v>1438.68</v>
      </c>
    </row>
    <row r="9" spans="1:11" x14ac:dyDescent="0.25">
      <c r="A9" t="str">
        <f>"60370868F6"</f>
        <v>60370868F6</v>
      </c>
      <c r="B9" t="str">
        <f t="shared" si="0"/>
        <v>06363391001</v>
      </c>
      <c r="C9" t="s">
        <v>15</v>
      </c>
      <c r="D9" t="s">
        <v>34</v>
      </c>
      <c r="E9" t="s">
        <v>24</v>
      </c>
      <c r="F9" s="1" t="s">
        <v>31</v>
      </c>
      <c r="G9" t="s">
        <v>32</v>
      </c>
      <c r="H9">
        <v>0</v>
      </c>
      <c r="I9" s="2">
        <v>41975</v>
      </c>
      <c r="J9" s="2">
        <v>41983</v>
      </c>
      <c r="K9">
        <v>8897.6</v>
      </c>
    </row>
    <row r="10" spans="1:11" x14ac:dyDescent="0.25">
      <c r="A10" t="str">
        <f>"55491431AB"</f>
        <v>55491431AB</v>
      </c>
      <c r="B10" t="str">
        <f t="shared" si="0"/>
        <v>06363391001</v>
      </c>
      <c r="C10" t="s">
        <v>15</v>
      </c>
      <c r="D10" t="s">
        <v>35</v>
      </c>
      <c r="E10" t="s">
        <v>24</v>
      </c>
      <c r="F10" s="1" t="s">
        <v>31</v>
      </c>
      <c r="G10" t="s">
        <v>32</v>
      </c>
      <c r="H10">
        <v>0</v>
      </c>
      <c r="I10" s="2">
        <v>41649</v>
      </c>
      <c r="J10" s="2">
        <v>41653</v>
      </c>
      <c r="K10">
        <v>10278.32</v>
      </c>
    </row>
    <row r="11" spans="1:11" x14ac:dyDescent="0.25">
      <c r="A11" t="str">
        <f>"5576051ED6"</f>
        <v>5576051ED6</v>
      </c>
      <c r="B11" t="str">
        <f t="shared" si="0"/>
        <v>06363391001</v>
      </c>
      <c r="C11" t="s">
        <v>15</v>
      </c>
      <c r="D11" t="s">
        <v>36</v>
      </c>
      <c r="E11" t="s">
        <v>24</v>
      </c>
      <c r="F11" s="1" t="s">
        <v>31</v>
      </c>
      <c r="G11" t="s">
        <v>32</v>
      </c>
      <c r="H11">
        <v>0</v>
      </c>
      <c r="I11" s="2">
        <v>41666</v>
      </c>
      <c r="J11" s="2">
        <v>41674</v>
      </c>
      <c r="K11">
        <v>10309.67</v>
      </c>
    </row>
    <row r="12" spans="1:11" x14ac:dyDescent="0.25">
      <c r="A12" t="str">
        <f>"558425402F"</f>
        <v>558425402F</v>
      </c>
      <c r="B12" t="str">
        <f t="shared" si="0"/>
        <v>06363391001</v>
      </c>
      <c r="C12" t="s">
        <v>15</v>
      </c>
      <c r="D12" t="s">
        <v>37</v>
      </c>
      <c r="E12" t="s">
        <v>24</v>
      </c>
      <c r="F12" s="1" t="s">
        <v>31</v>
      </c>
      <c r="G12" t="s">
        <v>32</v>
      </c>
      <c r="H12">
        <v>0</v>
      </c>
      <c r="I12" s="2">
        <v>41670</v>
      </c>
      <c r="J12" s="2">
        <v>41684</v>
      </c>
      <c r="K12">
        <v>7163.37</v>
      </c>
    </row>
    <row r="13" spans="1:11" x14ac:dyDescent="0.25">
      <c r="A13" t="str">
        <f>"5605973344"</f>
        <v>5605973344</v>
      </c>
      <c r="B13" t="str">
        <f t="shared" si="0"/>
        <v>06363391001</v>
      </c>
      <c r="C13" t="s">
        <v>15</v>
      </c>
      <c r="D13" t="s">
        <v>38</v>
      </c>
      <c r="E13" t="s">
        <v>24</v>
      </c>
      <c r="F13" s="1" t="s">
        <v>31</v>
      </c>
      <c r="G13" t="s">
        <v>32</v>
      </c>
      <c r="H13">
        <v>0</v>
      </c>
      <c r="I13" s="2">
        <v>41683</v>
      </c>
      <c r="J13" s="2">
        <v>41688</v>
      </c>
      <c r="K13">
        <v>1571.59</v>
      </c>
    </row>
    <row r="14" spans="1:11" x14ac:dyDescent="0.25">
      <c r="A14" t="str">
        <f>"5626342C49"</f>
        <v>5626342C49</v>
      </c>
      <c r="B14" t="str">
        <f t="shared" si="0"/>
        <v>06363391001</v>
      </c>
      <c r="C14" t="s">
        <v>15</v>
      </c>
      <c r="D14" t="s">
        <v>39</v>
      </c>
      <c r="E14" t="s">
        <v>24</v>
      </c>
      <c r="F14" s="1" t="s">
        <v>31</v>
      </c>
      <c r="G14" t="s">
        <v>32</v>
      </c>
      <c r="H14">
        <v>0</v>
      </c>
      <c r="I14" s="2">
        <v>41695</v>
      </c>
      <c r="J14" s="2">
        <v>41701</v>
      </c>
      <c r="K14">
        <v>10310.43</v>
      </c>
    </row>
    <row r="15" spans="1:11" x14ac:dyDescent="0.25">
      <c r="A15" t="str">
        <f>"56538210B0"</f>
        <v>56538210B0</v>
      </c>
      <c r="B15" t="str">
        <f t="shared" si="0"/>
        <v>06363391001</v>
      </c>
      <c r="C15" t="s">
        <v>15</v>
      </c>
      <c r="D15" t="s">
        <v>40</v>
      </c>
      <c r="E15" t="s">
        <v>24</v>
      </c>
      <c r="F15" s="1" t="s">
        <v>31</v>
      </c>
      <c r="G15" t="s">
        <v>32</v>
      </c>
      <c r="H15">
        <v>0</v>
      </c>
      <c r="I15" s="2">
        <v>41710</v>
      </c>
      <c r="J15" s="2">
        <v>41716</v>
      </c>
      <c r="K15">
        <v>3043.61</v>
      </c>
    </row>
    <row r="16" spans="1:11" x14ac:dyDescent="0.25">
      <c r="A16" t="str">
        <f>"5662714B69"</f>
        <v>5662714B69</v>
      </c>
      <c r="B16" t="str">
        <f t="shared" si="0"/>
        <v>06363391001</v>
      </c>
      <c r="C16" t="s">
        <v>15</v>
      </c>
      <c r="D16" t="s">
        <v>41</v>
      </c>
      <c r="E16" t="s">
        <v>24</v>
      </c>
      <c r="F16" s="1" t="s">
        <v>31</v>
      </c>
      <c r="G16" t="s">
        <v>32</v>
      </c>
      <c r="H16">
        <v>0</v>
      </c>
      <c r="I16" s="2">
        <v>41716</v>
      </c>
      <c r="J16" s="2">
        <v>41725</v>
      </c>
      <c r="K16">
        <v>9980.44</v>
      </c>
    </row>
    <row r="17" spans="1:11" x14ac:dyDescent="0.25">
      <c r="A17" t="str">
        <f>"5638673C26"</f>
        <v>5638673C26</v>
      </c>
      <c r="B17" t="str">
        <f t="shared" si="0"/>
        <v>06363391001</v>
      </c>
      <c r="C17" t="s">
        <v>15</v>
      </c>
      <c r="D17" t="s">
        <v>42</v>
      </c>
      <c r="E17" t="s">
        <v>17</v>
      </c>
      <c r="F17" s="1" t="s">
        <v>18</v>
      </c>
      <c r="G17" t="s">
        <v>19</v>
      </c>
      <c r="H17">
        <v>350</v>
      </c>
      <c r="I17" s="2">
        <v>41704</v>
      </c>
      <c r="J17" s="2">
        <v>41705</v>
      </c>
      <c r="K17">
        <v>350</v>
      </c>
    </row>
    <row r="18" spans="1:11" x14ac:dyDescent="0.25">
      <c r="A18" t="str">
        <f>"56812056AC"</f>
        <v>56812056AC</v>
      </c>
      <c r="B18" t="str">
        <f t="shared" si="0"/>
        <v>06363391001</v>
      </c>
      <c r="C18" t="s">
        <v>15</v>
      </c>
      <c r="D18" t="s">
        <v>43</v>
      </c>
      <c r="E18" t="s">
        <v>17</v>
      </c>
      <c r="F18" s="1" t="s">
        <v>18</v>
      </c>
      <c r="G18" t="s">
        <v>19</v>
      </c>
      <c r="H18">
        <v>200</v>
      </c>
      <c r="I18" s="2">
        <v>41725</v>
      </c>
      <c r="J18" s="2">
        <v>41726</v>
      </c>
      <c r="K18">
        <v>200</v>
      </c>
    </row>
    <row r="19" spans="1:11" x14ac:dyDescent="0.25">
      <c r="A19" t="str">
        <f>"Z440EFE552"</f>
        <v>Z440EFE552</v>
      </c>
      <c r="B19" t="str">
        <f t="shared" si="0"/>
        <v>06363391001</v>
      </c>
      <c r="C19" t="s">
        <v>15</v>
      </c>
      <c r="D19" t="s">
        <v>44</v>
      </c>
      <c r="E19" t="s">
        <v>17</v>
      </c>
      <c r="F19" s="1" t="s">
        <v>45</v>
      </c>
      <c r="G19" t="s">
        <v>46</v>
      </c>
      <c r="H19">
        <v>10551</v>
      </c>
      <c r="I19" s="2">
        <v>41760</v>
      </c>
      <c r="J19" s="2">
        <v>41775</v>
      </c>
      <c r="K19">
        <v>10551</v>
      </c>
    </row>
    <row r="20" spans="1:11" x14ac:dyDescent="0.25">
      <c r="A20" t="str">
        <f>"ZEC0FDD56D"</f>
        <v>ZEC0FDD56D</v>
      </c>
      <c r="B20" t="str">
        <f t="shared" si="0"/>
        <v>06363391001</v>
      </c>
      <c r="C20" t="s">
        <v>15</v>
      </c>
      <c r="D20" t="s">
        <v>47</v>
      </c>
      <c r="E20" t="s">
        <v>17</v>
      </c>
      <c r="F20" s="1" t="s">
        <v>48</v>
      </c>
      <c r="G20" t="s">
        <v>49</v>
      </c>
      <c r="H20">
        <v>1882.06</v>
      </c>
      <c r="I20" s="2">
        <v>41816</v>
      </c>
      <c r="J20" s="2">
        <v>41824</v>
      </c>
      <c r="K20">
        <v>1882.06</v>
      </c>
    </row>
    <row r="21" spans="1:11" x14ac:dyDescent="0.25">
      <c r="A21" t="str">
        <f>"Z321041958"</f>
        <v>Z321041958</v>
      </c>
      <c r="B21" t="str">
        <f t="shared" si="0"/>
        <v>06363391001</v>
      </c>
      <c r="C21" t="s">
        <v>15</v>
      </c>
      <c r="D21" t="s">
        <v>50</v>
      </c>
      <c r="E21" t="s">
        <v>17</v>
      </c>
      <c r="F21" s="1" t="s">
        <v>51</v>
      </c>
      <c r="G21" t="s">
        <v>52</v>
      </c>
      <c r="H21">
        <v>2200</v>
      </c>
      <c r="I21" s="2">
        <v>41848</v>
      </c>
      <c r="J21" s="2">
        <v>41851</v>
      </c>
      <c r="K21">
        <v>2200</v>
      </c>
    </row>
    <row r="22" spans="1:11" x14ac:dyDescent="0.25">
      <c r="A22" t="str">
        <f>"ZA710EE95E"</f>
        <v>ZA710EE95E</v>
      </c>
      <c r="B22" t="str">
        <f t="shared" si="0"/>
        <v>06363391001</v>
      </c>
      <c r="C22" t="s">
        <v>15</v>
      </c>
      <c r="D22" t="s">
        <v>53</v>
      </c>
      <c r="E22" t="s">
        <v>17</v>
      </c>
      <c r="F22" s="1" t="s">
        <v>54</v>
      </c>
      <c r="G22" t="s">
        <v>55</v>
      </c>
      <c r="H22">
        <v>14300</v>
      </c>
      <c r="I22" s="2">
        <v>41907</v>
      </c>
      <c r="J22" s="2">
        <v>41933</v>
      </c>
      <c r="K22">
        <v>14228.5</v>
      </c>
    </row>
    <row r="23" spans="1:11" x14ac:dyDescent="0.25">
      <c r="A23" t="str">
        <f>"Z8411406AA"</f>
        <v>Z8411406AA</v>
      </c>
      <c r="B23" t="str">
        <f t="shared" si="0"/>
        <v>06363391001</v>
      </c>
      <c r="C23" t="s">
        <v>15</v>
      </c>
      <c r="D23" t="s">
        <v>56</v>
      </c>
      <c r="E23" t="s">
        <v>17</v>
      </c>
      <c r="F23" s="1" t="s">
        <v>54</v>
      </c>
      <c r="G23" t="s">
        <v>55</v>
      </c>
      <c r="H23">
        <v>19270</v>
      </c>
      <c r="I23" s="2">
        <v>41927</v>
      </c>
      <c r="J23" s="2">
        <v>41954</v>
      </c>
      <c r="K23">
        <v>19270</v>
      </c>
    </row>
    <row r="24" spans="1:11" x14ac:dyDescent="0.25">
      <c r="A24" t="str">
        <f>"5761404CF9"</f>
        <v>5761404CF9</v>
      </c>
      <c r="B24" t="str">
        <f t="shared" si="0"/>
        <v>06363391001</v>
      </c>
      <c r="C24" t="s">
        <v>15</v>
      </c>
      <c r="D24" t="s">
        <v>57</v>
      </c>
      <c r="E24" t="s">
        <v>24</v>
      </c>
      <c r="F24" s="1" t="s">
        <v>58</v>
      </c>
      <c r="G24" t="s">
        <v>59</v>
      </c>
      <c r="H24">
        <v>0</v>
      </c>
      <c r="I24" s="2">
        <v>41913</v>
      </c>
      <c r="J24" s="2">
        <v>42308</v>
      </c>
      <c r="K24">
        <v>108300.71</v>
      </c>
    </row>
    <row r="25" spans="1:11" x14ac:dyDescent="0.25">
      <c r="A25" t="str">
        <f>"5575784284"</f>
        <v>5575784284</v>
      </c>
      <c r="B25" t="str">
        <f t="shared" si="0"/>
        <v>06363391001</v>
      </c>
      <c r="C25" t="s">
        <v>15</v>
      </c>
      <c r="D25" t="s">
        <v>60</v>
      </c>
      <c r="E25" t="s">
        <v>24</v>
      </c>
      <c r="F25" s="1" t="s">
        <v>61</v>
      </c>
      <c r="G25" t="s">
        <v>62</v>
      </c>
      <c r="H25">
        <v>0</v>
      </c>
      <c r="I25" s="2">
        <v>41699</v>
      </c>
      <c r="J25" s="2">
        <v>42185</v>
      </c>
      <c r="K25">
        <v>488845.54</v>
      </c>
    </row>
    <row r="26" spans="1:11" x14ac:dyDescent="0.25">
      <c r="A26" t="str">
        <f>"5600486340"</f>
        <v>5600486340</v>
      </c>
      <c r="B26" t="str">
        <f t="shared" si="0"/>
        <v>06363391001</v>
      </c>
      <c r="C26" t="s">
        <v>15</v>
      </c>
      <c r="D26" t="s">
        <v>63</v>
      </c>
      <c r="E26" t="s">
        <v>17</v>
      </c>
      <c r="F26" s="1" t="s">
        <v>64</v>
      </c>
      <c r="G26" t="s">
        <v>65</v>
      </c>
      <c r="H26">
        <v>1960</v>
      </c>
      <c r="I26" s="2">
        <v>41685</v>
      </c>
      <c r="J26" s="2">
        <v>41716</v>
      </c>
      <c r="K26">
        <v>1960</v>
      </c>
    </row>
    <row r="27" spans="1:11" x14ac:dyDescent="0.25">
      <c r="A27" t="str">
        <f>"ZD10EC2FFE"</f>
        <v>ZD10EC2FFE</v>
      </c>
      <c r="B27" t="str">
        <f t="shared" si="0"/>
        <v>06363391001</v>
      </c>
      <c r="C27" t="s">
        <v>15</v>
      </c>
      <c r="D27" t="s">
        <v>66</v>
      </c>
      <c r="E27" t="s">
        <v>17</v>
      </c>
      <c r="F27" s="1" t="s">
        <v>67</v>
      </c>
      <c r="G27" t="s">
        <v>68</v>
      </c>
      <c r="H27">
        <v>9751</v>
      </c>
      <c r="I27" s="2">
        <v>41764</v>
      </c>
      <c r="J27" s="2">
        <v>41766</v>
      </c>
      <c r="K27">
        <v>9751</v>
      </c>
    </row>
    <row r="28" spans="1:11" x14ac:dyDescent="0.25">
      <c r="A28" t="str">
        <f>"5600513986"</f>
        <v>5600513986</v>
      </c>
      <c r="B28" t="str">
        <f t="shared" si="0"/>
        <v>06363391001</v>
      </c>
      <c r="C28" t="s">
        <v>15</v>
      </c>
      <c r="D28" t="s">
        <v>69</v>
      </c>
      <c r="E28" t="s">
        <v>17</v>
      </c>
      <c r="F28" s="1" t="s">
        <v>70</v>
      </c>
      <c r="G28" t="s">
        <v>71</v>
      </c>
      <c r="H28">
        <v>1652.85</v>
      </c>
      <c r="I28" s="2">
        <v>41680</v>
      </c>
      <c r="J28" s="2">
        <v>41696</v>
      </c>
      <c r="K28">
        <v>1652.45</v>
      </c>
    </row>
    <row r="29" spans="1:11" x14ac:dyDescent="0.25">
      <c r="A29" t="str">
        <f>"ZBD1136781"</f>
        <v>ZBD1136781</v>
      </c>
      <c r="B29" t="str">
        <f t="shared" si="0"/>
        <v>06363391001</v>
      </c>
      <c r="C29" t="s">
        <v>15</v>
      </c>
      <c r="D29" t="s">
        <v>72</v>
      </c>
      <c r="E29" t="s">
        <v>17</v>
      </c>
      <c r="F29" s="1" t="s">
        <v>73</v>
      </c>
      <c r="G29" t="s">
        <v>74</v>
      </c>
      <c r="H29">
        <v>302</v>
      </c>
      <c r="I29" s="2">
        <v>41922</v>
      </c>
      <c r="J29" s="2">
        <v>41958</v>
      </c>
      <c r="K29">
        <v>302</v>
      </c>
    </row>
    <row r="30" spans="1:11" x14ac:dyDescent="0.25">
      <c r="A30" t="str">
        <f>"5697606535"</f>
        <v>5697606535</v>
      </c>
      <c r="B30" t="str">
        <f t="shared" si="0"/>
        <v>06363391001</v>
      </c>
      <c r="C30" t="s">
        <v>15</v>
      </c>
      <c r="D30" t="s">
        <v>75</v>
      </c>
      <c r="E30" t="s">
        <v>17</v>
      </c>
      <c r="F30" s="1" t="s">
        <v>70</v>
      </c>
      <c r="G30" t="s">
        <v>71</v>
      </c>
      <c r="H30">
        <v>6000</v>
      </c>
      <c r="I30" s="2">
        <v>41736</v>
      </c>
      <c r="J30" s="2">
        <v>41851</v>
      </c>
      <c r="K30">
        <v>2523.0700000000002</v>
      </c>
    </row>
    <row r="31" spans="1:11" x14ac:dyDescent="0.25">
      <c r="A31" t="str">
        <f>"5918645C5A"</f>
        <v>5918645C5A</v>
      </c>
      <c r="B31" t="str">
        <f t="shared" si="0"/>
        <v>06363391001</v>
      </c>
      <c r="C31" t="s">
        <v>15</v>
      </c>
      <c r="D31" t="s">
        <v>76</v>
      </c>
      <c r="E31" t="s">
        <v>24</v>
      </c>
      <c r="F31" s="1" t="s">
        <v>61</v>
      </c>
      <c r="G31" t="s">
        <v>62</v>
      </c>
      <c r="H31">
        <v>0</v>
      </c>
      <c r="I31" s="2">
        <v>41944</v>
      </c>
      <c r="J31" s="2">
        <v>42308</v>
      </c>
      <c r="K31">
        <v>1368332.06</v>
      </c>
    </row>
    <row r="32" spans="1:11" x14ac:dyDescent="0.25">
      <c r="A32" t="str">
        <f>"Z61120BF2C"</f>
        <v>Z61120BF2C</v>
      </c>
      <c r="B32" t="str">
        <f t="shared" si="0"/>
        <v>06363391001</v>
      </c>
      <c r="C32" t="s">
        <v>15</v>
      </c>
      <c r="D32" t="s">
        <v>77</v>
      </c>
      <c r="E32" t="s">
        <v>17</v>
      </c>
      <c r="F32" s="1" t="s">
        <v>78</v>
      </c>
      <c r="G32" t="s">
        <v>79</v>
      </c>
      <c r="H32">
        <v>360</v>
      </c>
      <c r="I32" s="2">
        <v>41975</v>
      </c>
      <c r="J32" s="2">
        <v>42034</v>
      </c>
      <c r="K32">
        <v>360</v>
      </c>
    </row>
    <row r="33" spans="1:11" x14ac:dyDescent="0.25">
      <c r="A33" t="str">
        <f>"Z69113AE02"</f>
        <v>Z69113AE02</v>
      </c>
      <c r="B33" t="str">
        <f t="shared" si="0"/>
        <v>06363391001</v>
      </c>
      <c r="C33" t="s">
        <v>15</v>
      </c>
      <c r="D33" t="s">
        <v>80</v>
      </c>
      <c r="E33" t="s">
        <v>17</v>
      </c>
      <c r="F33" s="1" t="s">
        <v>81</v>
      </c>
      <c r="G33" t="s">
        <v>82</v>
      </c>
      <c r="H33">
        <v>1090</v>
      </c>
      <c r="I33" s="2">
        <v>41926</v>
      </c>
      <c r="J33" s="2">
        <v>41936</v>
      </c>
      <c r="K33">
        <v>0</v>
      </c>
    </row>
    <row r="34" spans="1:11" x14ac:dyDescent="0.25">
      <c r="A34" t="str">
        <f>"ZA71251648"</f>
        <v>ZA71251648</v>
      </c>
      <c r="B34" t="str">
        <f t="shared" si="0"/>
        <v>06363391001</v>
      </c>
      <c r="C34" t="s">
        <v>15</v>
      </c>
      <c r="D34" t="s">
        <v>83</v>
      </c>
      <c r="E34" t="s">
        <v>17</v>
      </c>
      <c r="F34" s="1" t="s">
        <v>84</v>
      </c>
      <c r="G34" t="s">
        <v>85</v>
      </c>
      <c r="H34">
        <v>4800</v>
      </c>
      <c r="I34" s="2">
        <v>41991</v>
      </c>
      <c r="J34" s="2">
        <v>42014</v>
      </c>
      <c r="K34">
        <v>4800</v>
      </c>
    </row>
    <row r="35" spans="1:11" x14ac:dyDescent="0.25">
      <c r="A35" t="str">
        <f>"ZCA12515E9"</f>
        <v>ZCA12515E9</v>
      </c>
      <c r="B35" t="str">
        <f t="shared" ref="B35:B62" si="1">"06363391001"</f>
        <v>06363391001</v>
      </c>
      <c r="C35" t="s">
        <v>15</v>
      </c>
      <c r="D35" t="s">
        <v>86</v>
      </c>
      <c r="E35" t="s">
        <v>17</v>
      </c>
      <c r="F35" s="1" t="s">
        <v>87</v>
      </c>
      <c r="G35" t="s">
        <v>88</v>
      </c>
      <c r="H35">
        <v>703.74</v>
      </c>
      <c r="I35" s="2">
        <v>41989</v>
      </c>
      <c r="J35" s="2">
        <v>42003</v>
      </c>
      <c r="K35">
        <v>0</v>
      </c>
    </row>
    <row r="36" spans="1:11" x14ac:dyDescent="0.25">
      <c r="A36" t="str">
        <f>"56834481A9"</f>
        <v>56834481A9</v>
      </c>
      <c r="B36" t="str">
        <f t="shared" si="1"/>
        <v>06363391001</v>
      </c>
      <c r="C36" t="s">
        <v>15</v>
      </c>
      <c r="D36" t="s">
        <v>89</v>
      </c>
      <c r="E36" t="s">
        <v>17</v>
      </c>
      <c r="F36" s="1" t="s">
        <v>90</v>
      </c>
      <c r="G36" t="s">
        <v>91</v>
      </c>
      <c r="H36">
        <v>6718.5</v>
      </c>
      <c r="I36" s="2">
        <v>41730</v>
      </c>
      <c r="J36" s="2">
        <v>41912</v>
      </c>
      <c r="K36">
        <v>6629.2</v>
      </c>
    </row>
    <row r="37" spans="1:11" x14ac:dyDescent="0.25">
      <c r="A37" t="str">
        <f>"5669096E00"</f>
        <v>5669096E00</v>
      </c>
      <c r="B37" t="str">
        <f t="shared" si="1"/>
        <v>06363391001</v>
      </c>
      <c r="C37" t="s">
        <v>15</v>
      </c>
      <c r="D37" t="s">
        <v>92</v>
      </c>
      <c r="E37" t="s">
        <v>17</v>
      </c>
      <c r="F37" s="1" t="s">
        <v>93</v>
      </c>
      <c r="G37" t="s">
        <v>94</v>
      </c>
      <c r="H37">
        <v>900</v>
      </c>
      <c r="I37" s="2">
        <v>41718</v>
      </c>
      <c r="K37">
        <v>900</v>
      </c>
    </row>
    <row r="38" spans="1:11" x14ac:dyDescent="0.25">
      <c r="A38" t="str">
        <f>"Z7C0F71DE4"</f>
        <v>Z7C0F71DE4</v>
      </c>
      <c r="B38" t="str">
        <f t="shared" si="1"/>
        <v>06363391001</v>
      </c>
      <c r="C38" t="s">
        <v>15</v>
      </c>
      <c r="D38" t="s">
        <v>92</v>
      </c>
      <c r="E38" t="s">
        <v>17</v>
      </c>
      <c r="F38" s="1" t="s">
        <v>95</v>
      </c>
      <c r="G38" t="s">
        <v>96</v>
      </c>
      <c r="H38">
        <v>350</v>
      </c>
      <c r="I38" s="2">
        <v>41788</v>
      </c>
      <c r="J38" s="2">
        <v>42019</v>
      </c>
      <c r="K38">
        <v>350</v>
      </c>
    </row>
    <row r="39" spans="1:11" x14ac:dyDescent="0.25">
      <c r="A39" t="str">
        <f>"5568977134"</f>
        <v>5568977134</v>
      </c>
      <c r="B39" t="str">
        <f t="shared" si="1"/>
        <v>06363391001</v>
      </c>
      <c r="C39" t="s">
        <v>15</v>
      </c>
      <c r="D39" t="s">
        <v>97</v>
      </c>
      <c r="E39" t="s">
        <v>24</v>
      </c>
      <c r="F39" s="1" t="s">
        <v>98</v>
      </c>
      <c r="G39" t="s">
        <v>99</v>
      </c>
      <c r="H39">
        <v>48000</v>
      </c>
      <c r="I39" s="2">
        <v>41663</v>
      </c>
      <c r="J39" s="2">
        <v>43488</v>
      </c>
      <c r="K39">
        <v>38376</v>
      </c>
    </row>
    <row r="40" spans="1:11" x14ac:dyDescent="0.25">
      <c r="A40" t="str">
        <f>"54987922B5"</f>
        <v>54987922B5</v>
      </c>
      <c r="B40" t="str">
        <f t="shared" si="1"/>
        <v>06363391001</v>
      </c>
      <c r="C40" t="s">
        <v>15</v>
      </c>
      <c r="D40" t="s">
        <v>100</v>
      </c>
      <c r="E40" t="s">
        <v>101</v>
      </c>
      <c r="F40" s="1" t="s">
        <v>102</v>
      </c>
      <c r="G40" t="s">
        <v>103</v>
      </c>
      <c r="H40">
        <v>28738.400000000001</v>
      </c>
      <c r="I40" s="2">
        <v>41668</v>
      </c>
      <c r="J40" s="2">
        <v>42032</v>
      </c>
      <c r="K40">
        <v>23811.06</v>
      </c>
    </row>
    <row r="41" spans="1:11" x14ac:dyDescent="0.25">
      <c r="A41" t="str">
        <f>"5618391AEA"</f>
        <v>5618391AEA</v>
      </c>
      <c r="B41" t="str">
        <f t="shared" si="1"/>
        <v>06363391001</v>
      </c>
      <c r="C41" t="s">
        <v>15</v>
      </c>
      <c r="D41" t="s">
        <v>104</v>
      </c>
      <c r="E41" t="s">
        <v>17</v>
      </c>
      <c r="F41" s="1" t="s">
        <v>105</v>
      </c>
      <c r="G41" t="s">
        <v>106</v>
      </c>
      <c r="H41">
        <v>479.05</v>
      </c>
      <c r="I41" s="2">
        <v>41699</v>
      </c>
      <c r="J41" s="2">
        <v>42063</v>
      </c>
      <c r="K41">
        <v>479.05</v>
      </c>
    </row>
    <row r="42" spans="1:11" x14ac:dyDescent="0.25">
      <c r="A42" t="str">
        <f>"5645065700"</f>
        <v>5645065700</v>
      </c>
      <c r="B42" t="str">
        <f t="shared" si="1"/>
        <v>06363391001</v>
      </c>
      <c r="C42" t="s">
        <v>15</v>
      </c>
      <c r="D42" t="s">
        <v>107</v>
      </c>
      <c r="E42" t="s">
        <v>17</v>
      </c>
      <c r="F42" s="1" t="s">
        <v>108</v>
      </c>
      <c r="G42" t="s">
        <v>109</v>
      </c>
      <c r="H42">
        <v>1700</v>
      </c>
      <c r="I42" s="2">
        <v>41705</v>
      </c>
      <c r="J42" s="2">
        <v>41715</v>
      </c>
      <c r="K42">
        <v>1700</v>
      </c>
    </row>
    <row r="43" spans="1:11" x14ac:dyDescent="0.25">
      <c r="A43" t="str">
        <f>"5526375CE8"</f>
        <v>5526375CE8</v>
      </c>
      <c r="B43" t="str">
        <f t="shared" si="1"/>
        <v>06363391001</v>
      </c>
      <c r="C43" t="s">
        <v>15</v>
      </c>
      <c r="D43" t="s">
        <v>110</v>
      </c>
      <c r="E43" t="s">
        <v>111</v>
      </c>
      <c r="F43" s="1" t="s">
        <v>112</v>
      </c>
      <c r="G43" t="s">
        <v>65</v>
      </c>
      <c r="H43">
        <v>82663</v>
      </c>
      <c r="I43" s="2">
        <v>41723</v>
      </c>
      <c r="J43" s="2">
        <v>41851</v>
      </c>
      <c r="K43">
        <v>82663</v>
      </c>
    </row>
    <row r="44" spans="1:11" x14ac:dyDescent="0.25">
      <c r="A44" t="str">
        <f>"56834703D0"</f>
        <v>56834703D0</v>
      </c>
      <c r="B44" t="str">
        <f t="shared" si="1"/>
        <v>06363391001</v>
      </c>
      <c r="C44" t="s">
        <v>15</v>
      </c>
      <c r="D44" t="s">
        <v>113</v>
      </c>
      <c r="E44" t="s">
        <v>17</v>
      </c>
      <c r="F44" s="1" t="s">
        <v>108</v>
      </c>
      <c r="G44" t="s">
        <v>109</v>
      </c>
      <c r="H44">
        <v>2400</v>
      </c>
      <c r="I44" s="2">
        <v>41730</v>
      </c>
      <c r="J44" s="2">
        <v>41745</v>
      </c>
      <c r="K44">
        <v>2388</v>
      </c>
    </row>
    <row r="45" spans="1:11" x14ac:dyDescent="0.25">
      <c r="A45" t="str">
        <f>"568868535E"</f>
        <v>568868535E</v>
      </c>
      <c r="B45" t="str">
        <f t="shared" si="1"/>
        <v>06363391001</v>
      </c>
      <c r="C45" t="s">
        <v>15</v>
      </c>
      <c r="D45" t="s">
        <v>114</v>
      </c>
      <c r="E45" t="s">
        <v>17</v>
      </c>
      <c r="F45" s="1" t="s">
        <v>105</v>
      </c>
      <c r="G45" t="s">
        <v>106</v>
      </c>
      <c r="H45">
        <v>1342.5</v>
      </c>
      <c r="I45" s="2">
        <v>41729</v>
      </c>
      <c r="J45" s="2">
        <v>41729</v>
      </c>
      <c r="K45">
        <v>0</v>
      </c>
    </row>
    <row r="46" spans="1:11" x14ac:dyDescent="0.25">
      <c r="A46" t="str">
        <f>"5697599F6B"</f>
        <v>5697599F6B</v>
      </c>
      <c r="B46" t="str">
        <f t="shared" si="1"/>
        <v>06363391001</v>
      </c>
      <c r="C46" t="s">
        <v>15</v>
      </c>
      <c r="D46" t="s">
        <v>115</v>
      </c>
      <c r="E46" t="s">
        <v>17</v>
      </c>
      <c r="F46" s="1" t="s">
        <v>116</v>
      </c>
      <c r="G46" t="s">
        <v>117</v>
      </c>
      <c r="H46">
        <v>10900</v>
      </c>
      <c r="I46" s="2">
        <v>41733</v>
      </c>
      <c r="J46" s="2">
        <v>42463</v>
      </c>
      <c r="K46">
        <v>8327.52</v>
      </c>
    </row>
    <row r="47" spans="1:11" x14ac:dyDescent="0.25">
      <c r="A47" t="str">
        <f>"Z3D0EC3148"</f>
        <v>Z3D0EC3148</v>
      </c>
      <c r="B47" t="str">
        <f t="shared" si="1"/>
        <v>06363391001</v>
      </c>
      <c r="C47" t="s">
        <v>15</v>
      </c>
      <c r="D47" t="s">
        <v>118</v>
      </c>
      <c r="E47" t="s">
        <v>17</v>
      </c>
      <c r="F47" s="1" t="s">
        <v>105</v>
      </c>
      <c r="G47" t="s">
        <v>106</v>
      </c>
      <c r="H47">
        <v>276</v>
      </c>
      <c r="I47" s="2">
        <v>41791</v>
      </c>
      <c r="J47" s="2">
        <v>42155</v>
      </c>
      <c r="K47">
        <v>276</v>
      </c>
    </row>
    <row r="48" spans="1:11" x14ac:dyDescent="0.25">
      <c r="A48" t="str">
        <f>"ZBE0F211C6"</f>
        <v>ZBE0F211C6</v>
      </c>
      <c r="B48" t="str">
        <f t="shared" si="1"/>
        <v>06363391001</v>
      </c>
      <c r="C48" t="s">
        <v>15</v>
      </c>
      <c r="D48" t="s">
        <v>119</v>
      </c>
      <c r="E48" t="s">
        <v>17</v>
      </c>
      <c r="F48" s="1" t="s">
        <v>120</v>
      </c>
      <c r="G48" t="s">
        <v>121</v>
      </c>
      <c r="H48">
        <v>6399.12</v>
      </c>
      <c r="I48" s="2">
        <v>41768</v>
      </c>
      <c r="J48" s="2">
        <v>41838</v>
      </c>
      <c r="K48">
        <v>6399.12</v>
      </c>
    </row>
    <row r="49" spans="1:11" x14ac:dyDescent="0.25">
      <c r="A49" t="str">
        <f>"Z2E0FE3B2B"</f>
        <v>Z2E0FE3B2B</v>
      </c>
      <c r="B49" t="str">
        <f t="shared" si="1"/>
        <v>06363391001</v>
      </c>
      <c r="C49" t="s">
        <v>15</v>
      </c>
      <c r="D49" t="s">
        <v>122</v>
      </c>
      <c r="E49" t="s">
        <v>17</v>
      </c>
      <c r="F49" s="1" t="s">
        <v>123</v>
      </c>
      <c r="G49" t="s">
        <v>124</v>
      </c>
      <c r="H49">
        <v>400</v>
      </c>
      <c r="I49" s="2">
        <v>41820</v>
      </c>
      <c r="J49" s="2">
        <v>41820</v>
      </c>
      <c r="K49">
        <v>400</v>
      </c>
    </row>
    <row r="50" spans="1:11" x14ac:dyDescent="0.25">
      <c r="A50" t="str">
        <f>"Z4B101D0DC"</f>
        <v>Z4B101D0DC</v>
      </c>
      <c r="B50" t="str">
        <f t="shared" si="1"/>
        <v>06363391001</v>
      </c>
      <c r="C50" t="s">
        <v>15</v>
      </c>
      <c r="D50" t="s">
        <v>125</v>
      </c>
      <c r="E50" t="s">
        <v>17</v>
      </c>
      <c r="F50" s="1" t="s">
        <v>123</v>
      </c>
      <c r="G50" t="s">
        <v>124</v>
      </c>
      <c r="H50">
        <v>480</v>
      </c>
      <c r="I50" s="2">
        <v>41837</v>
      </c>
      <c r="J50" s="2">
        <v>41837</v>
      </c>
      <c r="K50">
        <v>477</v>
      </c>
    </row>
    <row r="51" spans="1:11" x14ac:dyDescent="0.25">
      <c r="A51" t="str">
        <f>"ZD5104A26C"</f>
        <v>ZD5104A26C</v>
      </c>
      <c r="B51" t="str">
        <f t="shared" si="1"/>
        <v>06363391001</v>
      </c>
      <c r="C51" t="s">
        <v>15</v>
      </c>
      <c r="D51" t="s">
        <v>126</v>
      </c>
      <c r="E51" t="s">
        <v>17</v>
      </c>
      <c r="F51" s="1" t="s">
        <v>127</v>
      </c>
      <c r="G51" t="s">
        <v>128</v>
      </c>
      <c r="H51">
        <v>39000</v>
      </c>
      <c r="I51" s="2">
        <v>41852</v>
      </c>
      <c r="J51" s="2">
        <v>41912</v>
      </c>
      <c r="K51">
        <v>35620</v>
      </c>
    </row>
    <row r="52" spans="1:11" x14ac:dyDescent="0.25">
      <c r="A52" t="str">
        <f>"Z1910EB754"</f>
        <v>Z1910EB754</v>
      </c>
      <c r="B52" t="str">
        <f t="shared" si="1"/>
        <v>06363391001</v>
      </c>
      <c r="C52" t="s">
        <v>15</v>
      </c>
      <c r="D52" t="s">
        <v>129</v>
      </c>
      <c r="E52" t="s">
        <v>17</v>
      </c>
      <c r="F52" s="1" t="s">
        <v>108</v>
      </c>
      <c r="G52" t="s">
        <v>109</v>
      </c>
      <c r="H52">
        <v>1500</v>
      </c>
      <c r="I52" s="2">
        <v>41907</v>
      </c>
      <c r="J52" s="2">
        <v>41937</v>
      </c>
      <c r="K52">
        <v>1500</v>
      </c>
    </row>
    <row r="53" spans="1:11" x14ac:dyDescent="0.25">
      <c r="A53" t="str">
        <f>"5821038883"</f>
        <v>5821038883</v>
      </c>
      <c r="B53" t="str">
        <f t="shared" si="1"/>
        <v>06363391001</v>
      </c>
      <c r="C53" t="s">
        <v>15</v>
      </c>
      <c r="D53" t="s">
        <v>130</v>
      </c>
      <c r="E53" t="s">
        <v>101</v>
      </c>
      <c r="F53" s="1" t="s">
        <v>131</v>
      </c>
      <c r="G53" t="s">
        <v>132</v>
      </c>
      <c r="H53">
        <v>13992.32</v>
      </c>
      <c r="I53" s="2">
        <v>41935</v>
      </c>
      <c r="J53" s="2">
        <v>42299</v>
      </c>
      <c r="K53">
        <v>13820.83</v>
      </c>
    </row>
    <row r="54" spans="1:11" x14ac:dyDescent="0.25">
      <c r="A54" t="str">
        <f>"Z9F12580F5"</f>
        <v>Z9F12580F5</v>
      </c>
      <c r="B54" t="str">
        <f t="shared" si="1"/>
        <v>06363391001</v>
      </c>
      <c r="C54" t="s">
        <v>15</v>
      </c>
      <c r="D54" t="s">
        <v>133</v>
      </c>
      <c r="E54" t="s">
        <v>24</v>
      </c>
      <c r="F54" s="1" t="s">
        <v>31</v>
      </c>
      <c r="G54" t="s">
        <v>32</v>
      </c>
      <c r="H54">
        <v>0</v>
      </c>
      <c r="I54" s="2">
        <v>41990</v>
      </c>
      <c r="J54" s="2">
        <v>41997</v>
      </c>
      <c r="K54">
        <v>4990.38</v>
      </c>
    </row>
    <row r="55" spans="1:11" x14ac:dyDescent="0.25">
      <c r="A55" t="str">
        <f>"Z811279908"</f>
        <v>Z811279908</v>
      </c>
      <c r="B55" t="str">
        <f t="shared" si="1"/>
        <v>06363391001</v>
      </c>
      <c r="C55" t="s">
        <v>15</v>
      </c>
      <c r="D55" t="s">
        <v>134</v>
      </c>
      <c r="E55" t="s">
        <v>24</v>
      </c>
      <c r="F55" s="1" t="s">
        <v>31</v>
      </c>
      <c r="G55" t="s">
        <v>32</v>
      </c>
      <c r="H55">
        <v>0</v>
      </c>
      <c r="I55" s="2">
        <v>41996</v>
      </c>
      <c r="J55" s="2">
        <v>42011</v>
      </c>
      <c r="K55">
        <v>9818.24</v>
      </c>
    </row>
    <row r="56" spans="1:11" x14ac:dyDescent="0.25">
      <c r="A56" t="str">
        <f>"602827738D"</f>
        <v>602827738D</v>
      </c>
      <c r="B56" t="str">
        <f t="shared" si="1"/>
        <v>06363391001</v>
      </c>
      <c r="C56" t="s">
        <v>15</v>
      </c>
      <c r="D56" t="s">
        <v>57</v>
      </c>
      <c r="E56" t="s">
        <v>24</v>
      </c>
      <c r="F56" s="1" t="s">
        <v>58</v>
      </c>
      <c r="G56" t="s">
        <v>59</v>
      </c>
      <c r="H56">
        <v>0</v>
      </c>
      <c r="I56" s="2">
        <v>42036</v>
      </c>
      <c r="J56" s="2">
        <v>42400</v>
      </c>
      <c r="K56">
        <v>209475.03</v>
      </c>
    </row>
    <row r="57" spans="1:11" x14ac:dyDescent="0.25">
      <c r="A57" t="str">
        <f>"ZF811D8523"</f>
        <v>ZF811D8523</v>
      </c>
      <c r="B57" t="str">
        <f t="shared" si="1"/>
        <v>06363391001</v>
      </c>
      <c r="C57" t="s">
        <v>15</v>
      </c>
      <c r="D57" t="s">
        <v>135</v>
      </c>
      <c r="E57" t="s">
        <v>24</v>
      </c>
      <c r="F57" s="1" t="s">
        <v>61</v>
      </c>
      <c r="G57" t="s">
        <v>62</v>
      </c>
      <c r="H57">
        <v>0</v>
      </c>
      <c r="I57" s="2">
        <v>42036</v>
      </c>
      <c r="J57" s="2">
        <v>42400</v>
      </c>
      <c r="K57">
        <v>18439.79</v>
      </c>
    </row>
    <row r="58" spans="1:11" x14ac:dyDescent="0.25">
      <c r="A58" t="str">
        <f>"ZD40F014F5"</f>
        <v>ZD40F014F5</v>
      </c>
      <c r="B58" t="str">
        <f t="shared" si="1"/>
        <v>06363391001</v>
      </c>
      <c r="C58" t="s">
        <v>15</v>
      </c>
      <c r="D58" t="s">
        <v>136</v>
      </c>
      <c r="E58" t="s">
        <v>17</v>
      </c>
      <c r="F58" s="1" t="s">
        <v>18</v>
      </c>
      <c r="G58" t="s">
        <v>19</v>
      </c>
      <c r="H58">
        <v>10000</v>
      </c>
      <c r="I58" s="2">
        <v>41763</v>
      </c>
      <c r="J58" s="2">
        <v>42128</v>
      </c>
      <c r="K58">
        <v>8094.38</v>
      </c>
    </row>
    <row r="59" spans="1:11" x14ac:dyDescent="0.25">
      <c r="A59" t="str">
        <f>"6032709CF1"</f>
        <v>6032709CF1</v>
      </c>
      <c r="B59" t="str">
        <f t="shared" si="1"/>
        <v>06363391001</v>
      </c>
      <c r="C59" t="s">
        <v>15</v>
      </c>
      <c r="D59" t="s">
        <v>137</v>
      </c>
      <c r="E59" t="s">
        <v>24</v>
      </c>
      <c r="F59" s="1" t="s">
        <v>98</v>
      </c>
      <c r="G59" t="s">
        <v>99</v>
      </c>
      <c r="H59">
        <v>46179</v>
      </c>
      <c r="I59" s="2">
        <v>41971</v>
      </c>
      <c r="J59" s="2">
        <v>43796</v>
      </c>
      <c r="K59">
        <v>27707.16</v>
      </c>
    </row>
    <row r="60" spans="1:11" x14ac:dyDescent="0.25">
      <c r="A60" t="str">
        <f>"5560093DE1"</f>
        <v>5560093DE1</v>
      </c>
      <c r="B60" t="str">
        <f t="shared" si="1"/>
        <v>06363391001</v>
      </c>
      <c r="C60" t="s">
        <v>15</v>
      </c>
      <c r="D60" t="s">
        <v>138</v>
      </c>
      <c r="E60" t="s">
        <v>101</v>
      </c>
      <c r="F60" s="1" t="s">
        <v>139</v>
      </c>
      <c r="G60" t="s">
        <v>140</v>
      </c>
      <c r="H60">
        <v>150000</v>
      </c>
      <c r="I60" s="2">
        <v>41704</v>
      </c>
      <c r="J60" s="2">
        <v>42277</v>
      </c>
      <c r="K60">
        <v>93740.800000000003</v>
      </c>
    </row>
    <row r="61" spans="1:11" x14ac:dyDescent="0.25">
      <c r="A61" t="str">
        <f>"5755435F32"</f>
        <v>5755435F32</v>
      </c>
      <c r="B61" t="str">
        <f t="shared" si="1"/>
        <v>06363391001</v>
      </c>
      <c r="C61" t="s">
        <v>15</v>
      </c>
      <c r="D61" t="s">
        <v>141</v>
      </c>
      <c r="E61" t="s">
        <v>101</v>
      </c>
      <c r="F61" s="1" t="s">
        <v>142</v>
      </c>
      <c r="G61" t="s">
        <v>143</v>
      </c>
      <c r="H61">
        <v>170000</v>
      </c>
      <c r="I61" s="2">
        <v>41852</v>
      </c>
      <c r="J61" s="2">
        <v>42277</v>
      </c>
      <c r="K61">
        <v>163778.21</v>
      </c>
    </row>
    <row r="62" spans="1:11" x14ac:dyDescent="0.25">
      <c r="A62" t="str">
        <f>"Z57100C190"</f>
        <v>Z57100C190</v>
      </c>
      <c r="B62" t="str">
        <f t="shared" si="1"/>
        <v>06363391001</v>
      </c>
      <c r="C62" t="s">
        <v>15</v>
      </c>
      <c r="D62" t="s">
        <v>144</v>
      </c>
      <c r="E62" t="s">
        <v>101</v>
      </c>
      <c r="F62" s="1" t="s">
        <v>145</v>
      </c>
      <c r="G62" t="s">
        <v>68</v>
      </c>
      <c r="H62">
        <v>39000</v>
      </c>
      <c r="I62" s="2">
        <v>41852</v>
      </c>
      <c r="J62" s="2">
        <v>42247</v>
      </c>
      <c r="K62">
        <v>36778.32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2019-01-29T17:40:32Z</dcterms:created>
  <dcterms:modified xsi:type="dcterms:W3CDTF">2019-01-29T17:40:32Z</dcterms:modified>
</cp:coreProperties>
</file>