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ligu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</calcChain>
</file>

<file path=xl/sharedStrings.xml><?xml version="1.0" encoding="utf-8"?>
<sst xmlns="http://schemas.openxmlformats.org/spreadsheetml/2006/main" count="366" uniqueCount="191">
  <si>
    <t>Agenzia delle Entrate</t>
  </si>
  <si>
    <t>CF 06363391001</t>
  </si>
  <si>
    <t>Contratti di forniture, beni e servizi</t>
  </si>
  <si>
    <t>Anno 2014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</si>
  <si>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</si>
  <si>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</si>
  <si>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</si>
  <si>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</si>
  <si>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</si>
  <si>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</si>
  <si>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</si>
  <si>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</si>
  <si>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</si>
  <si>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</si>
  <si>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</si>
  <si>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Liguria</t>
  </si>
  <si>
    <t>Servizio imballaggio e trasporto volumi censuari da UP-IM a UP-LI e viceversa</t>
  </si>
  <si>
    <t>23-AFFIDAMENTO IN ECONOMIA - AFFIDAMENTO DIRETTO</t>
  </si>
  <si>
    <t xml:space="preserve">2B di BALLARDINI B.&amp; C. Snc (CF: 00952120087)
F.LLI TASSARA &amp; C. Snc (CF: 00249180100)
T3 TRASLOCHI di MORRO Casimira &amp; C. Snc (CF: 00293890083)
</t>
  </si>
  <si>
    <t>2B di BALLARDINI B.&amp; C. Snc (CF: 00952120087)</t>
  </si>
  <si>
    <t>Interventi aereodinamici presso sedi Agenzia delle Entrate della Liguria in caso di eventi straordinari od alluvioni</t>
  </si>
  <si>
    <t xml:space="preserve">Docks Lanterna S.p.A. (CF: 02315050100)
</t>
  </si>
  <si>
    <t>Docks Lanterna S.p.A. (CF: 02315050100)</t>
  </si>
  <si>
    <t>ARMADIETTI PER PRONTO SOCCORSO</t>
  </si>
  <si>
    <t xml:space="preserve">AIESI HOSPITAL SERVICE SAS DI PIANTADOSI VALERIO E C.  (CF: 06111530637)
</t>
  </si>
  <si>
    <t>AIESI HOSPITAL SERVICE SAS DI PIANTADOSI VALERIO E C.  (CF: 06111530637)</t>
  </si>
  <si>
    <t>contratto per lavori di ristrutturazioneedile e cablaggio immobile sportello decentrato di Rapallo</t>
  </si>
  <si>
    <t xml:space="preserve">Devoto Gianluigi (CF: DVTGLG70L26C621L)
Impresa edile Giupponi (CF: 01930230998)
Impresa Edile Nicolosi di Roberto Nicolosi (CF: NCLRRT74M01H183B)
Ivecalcsystem srl (CF: 01276640990)
Oliveri Costruzioni srl (CF: 01942040997)
</t>
  </si>
  <si>
    <t>Ivecalcsystem srl (CF: 01276640990)</t>
  </si>
  <si>
    <t>Verificatori di banconote x UPT-GE</t>
  </si>
  <si>
    <t xml:space="preserve">OFFICE DEPOT ITALIA SRL (CF: 03675290286)
</t>
  </si>
  <si>
    <t>OFFICE DEPOT ITALIA SRL (CF: 03675290286)</t>
  </si>
  <si>
    <t xml:space="preserve">Richiesta di fornitura e posa in opera di telecamera nell' atrio Immobile DR Liguria </t>
  </si>
  <si>
    <t xml:space="preserve">Newtek Soc. Coop. (CF: 02494790641)
Tecnica 2000 di Marenco Enzo (CF: MRNVCN68S08D969R)
</t>
  </si>
  <si>
    <t>Tecnica 2000 di Marenco Enzo (CF: MRNVCN68S08D969R)</t>
  </si>
  <si>
    <t>Fornitura e posa in opera CLIMATIZZATORE loc. Server DP-SV</t>
  </si>
  <si>
    <t xml:space="preserve">Newtek Soc. Coop. (CF: 02494790641)
</t>
  </si>
  <si>
    <t>Newtek Soc. Coop. (CF: 02494790641)</t>
  </si>
  <si>
    <t>Servizio di deposito gruppi frigo imp. condiz.to DP la Spezia</t>
  </si>
  <si>
    <t xml:space="preserve">FRANCO FERRO (CF: FRRFNC35M08D969J)
</t>
  </si>
  <si>
    <t>FRANCO FERRO (CF: FRRFNC35M08D969J)</t>
  </si>
  <si>
    <t xml:space="preserve">interventi su impianti idraulici negli immobili sede della DR e UP-GE </t>
  </si>
  <si>
    <t>Richiesta di fornitura di segreterie telefoniche URU della DR Liguria</t>
  </si>
  <si>
    <t xml:space="preserve">M.G. Telefonia e Impianti S.r.l.  (CF: 03218680100)
</t>
  </si>
  <si>
    <t>M.G. Telefonia e Impianti S.r.l.  (CF: 03218680100)</t>
  </si>
  <si>
    <t>Ripristino del corretto funzionamento degli ascensori immobile DP Savona</t>
  </si>
  <si>
    <t xml:space="preserve">SCHINDLER SPA (CF: 00842990152)
</t>
  </si>
  <si>
    <t>SCHINDLER SPA (CF: 00842990152)</t>
  </si>
  <si>
    <t>contratto per il noleggio di pala meccanica e cassoni per lo smaltimento rifiuti post alluvione DR liguria</t>
  </si>
  <si>
    <t xml:space="preserve">F.lli Adriano e Giuseppe Bonavita &amp;F. Snc (CF: 03864340108)
</t>
  </si>
  <si>
    <t>F.lli Adriano e Giuseppe Bonavita &amp;F. Snc (CF: 03864340108)</t>
  </si>
  <si>
    <t>fornitura energia elettrica</t>
  </si>
  <si>
    <t>26-AFFIDAMENTO DIRETTO IN ADESIONE AD ACCORDO QUADRO/CONVENZIONE</t>
  </si>
  <si>
    <t xml:space="preserve">EDISON ENERGIA S.P.A (CF: 08526440154)
</t>
  </si>
  <si>
    <t>EDISON ENERGIA S.P.A (CF: 08526440154)</t>
  </si>
  <si>
    <t xml:space="preserve">Fornitura gas naturale </t>
  </si>
  <si>
    <t xml:space="preserve">Energetic spa (CF: 00875940793)
</t>
  </si>
  <si>
    <t>Energetic spa (CF: 00875940793)</t>
  </si>
  <si>
    <t>Verifiche biennali ascensori e montacarichi</t>
  </si>
  <si>
    <t xml:space="preserve">ICIM S.p.A. (CF: 12908230159)
</t>
  </si>
  <si>
    <t>ICIM S.p.A. (CF: 12908230159)</t>
  </si>
  <si>
    <t>Lavori urgenti manut. impianti e app. elettriche Immobile Via Fiume 2</t>
  </si>
  <si>
    <t>Lavori urgenti sotituzione pompe ad immersione c/o DP Savona</t>
  </si>
  <si>
    <t xml:space="preserve">Fornitura gasolio da riscaldamento DP Imperia </t>
  </si>
  <si>
    <t xml:space="preserve">ENGIE SERVIZI S.P.A. (giÃ  Cofely Italia S.p.A.) (CF: 07149930583)
</t>
  </si>
  <si>
    <t>ENGIE SERVIZI S.P.A. (giÃ  Cofely Italia S.p.A.) (CF: 07149930583)</t>
  </si>
  <si>
    <t>fornitura combustibile da riscaldamento DP Imperia</t>
  </si>
  <si>
    <t>Fornitura combustibile da riscaldamento - UP Imperia</t>
  </si>
  <si>
    <t xml:space="preserve">Gasolio da riscaldamento UP Territorio  Imperia </t>
  </si>
  <si>
    <t>Riparazione serratura portone immobile sede DR Liguria Via Fiume 2</t>
  </si>
  <si>
    <t xml:space="preserve">Falegnameria Malvezzi di Malvezzi G. s.a.s. (CF: 03421890108)
</t>
  </si>
  <si>
    <t>Falegnameria Malvezzi di Malvezzi G. s.a.s. (CF: 03421890108)</t>
  </si>
  <si>
    <t>Ripristino impianto rilevazione presenze ufficio Provinciale Territorio Imperia</t>
  </si>
  <si>
    <t xml:space="preserve">Nuova Coel S.a.s. (CF: 01399580990)
</t>
  </si>
  <si>
    <t>Nuova Coel S.a.s. (CF: 01399580990)</t>
  </si>
  <si>
    <t>fornitura e posa in opera di staffe e bicchieri porta bandiera DP Savona</t>
  </si>
  <si>
    <t xml:space="preserve">C.L.L. di MacrÃ¬ Giuseppe &amp; C.  (CF: 00966240095)
</t>
  </si>
  <si>
    <t>C.L.L. di MacrÃ¬ Giuseppe &amp; C.  (CF: 00966240095)</t>
  </si>
  <si>
    <t>Contratto per lavori urgenti di sostituzione n. 4 porte DR Liguria</t>
  </si>
  <si>
    <t xml:space="preserve">Tigullio Design Genova S.r.l. (CF: 01839260997)
</t>
  </si>
  <si>
    <t>Tigullio Design Genova S.r.l. (CF: 01839260997)</t>
  </si>
  <si>
    <t>contratto per lavori adeguamento punti rete lettori badge per carta multiservizi</t>
  </si>
  <si>
    <t xml:space="preserve">Tecnica 2000 di Marenco Enzo (CF: MRNVCN68S08D969R)
</t>
  </si>
  <si>
    <t>installazione impianto regola code UT Ge 2 SD</t>
  </si>
  <si>
    <t>Lavori edili urgenti per trasformazione stanze da deposito ad uffici DR Liguria</t>
  </si>
  <si>
    <t xml:space="preserve">ELETTROEDILE S.R.L. (CF: 02064810993)
</t>
  </si>
  <si>
    <t>ELETTROEDILE S.R.L. (CF: 02064810993)</t>
  </si>
  <si>
    <t>Pubbicazione sul quotidiano " La Repubblica" di bando di ricerca immobliare</t>
  </si>
  <si>
    <t xml:space="preserve">A. MANZONI &amp; C. S.p.a. (CF: 04705810150)
</t>
  </si>
  <si>
    <t>A. MANZONI &amp; C. S.p.a. (CF: 04705810150)</t>
  </si>
  <si>
    <t>Noleggio n. 24 fotocopiatori uffici vari Liguria</t>
  </si>
  <si>
    <t xml:space="preserve">KYOCERA DOCUMENT SOLUTION ITALIA SPA (CF: 01788080156)
</t>
  </si>
  <si>
    <t>KYOCERA DOCUMENT SOLUTION ITALIA SPA (CF: 01788080156)</t>
  </si>
  <si>
    <t>Smaltimento hardware non funzionanti presso l'immobile di  Genova Via Fiume 2</t>
  </si>
  <si>
    <t xml:space="preserve">Cooperativa sociale la Cruna (CF: 03647660103)
</t>
  </si>
  <si>
    <t>Cooperativa sociale la Cruna (CF: 03647660103)</t>
  </si>
  <si>
    <t>Pubblicazione sul quotidiano "LA REPUBBLICA" di bando di ricerca immobiliare</t>
  </si>
  <si>
    <t>Sostituzione serrature e modifica porta tagliafuoco UT Chiavari</t>
  </si>
  <si>
    <t xml:space="preserve">NORTGLASS Arredamenti  di Orlando DELLEPIANE (CF: 03358420101)
Tigullio Design Genova S.r.l. (CF: 01839260997)
VINCENZO RUGARI dei F.lli Massimo e Luca RUGARI Snc (CF: 02957750108)
</t>
  </si>
  <si>
    <t>VINCENZO RUGARI dei F.lli Massimo e Luca RUGARI Snc (CF: 02957750108)</t>
  </si>
  <si>
    <t>ACESSORI PER UFFICIO</t>
  </si>
  <si>
    <t>22-PROCEDURA NEGOZIATA DERIVANTE DA AVVISI CON CUI SI INDICE LA GARA</t>
  </si>
  <si>
    <t xml:space="preserve">2M forniture (CF: 03637990650)
BLP (CF: 02115160422)
D'ANGELO SRL (CF: 01488070697)
flex office srl (CF: 06854871214)
GLOVERTRADE DI ARDISSONE FERNANDA (CF: RDSFNN45E50M052J)
</t>
  </si>
  <si>
    <t>GLOVERTRADE DI ARDISSONE FERNANDA (CF: RDSFNN45E50M052J)</t>
  </si>
  <si>
    <t>Kit reintegro cassette pronto soccorso</t>
  </si>
  <si>
    <t xml:space="preserve">AIESI HOSPITAL SERVICE SAS DI PIANTADOSI VALERIO E C.  (CF: 06111530637)
CENTRO ANTINCENDIO VITERBESE SRL (CF: 01883620567)
GBR ROSSETTO SPA (CF: 00304720287)
Manutan Italia Spa (CF: 09816660154)
MEDIKRON SRL (CF: 04707001006)
</t>
  </si>
  <si>
    <t>Intervento di derattizazione</t>
  </si>
  <si>
    <t xml:space="preserve">LA PULITER (CF: 01375370085)
</t>
  </si>
  <si>
    <t>LA PULITER (CF: 01375370085)</t>
  </si>
  <si>
    <t>Corso "responsabile gestione problema amianto"</t>
  </si>
  <si>
    <t xml:space="preserve">S.E.I. - C.P.T.  Scuola Edile Imperia (CF: 80002330084)
</t>
  </si>
  <si>
    <t>S.E.I. - C.P.T.  Scuola Edile Imperia (CF: 80002330084)</t>
  </si>
  <si>
    <t xml:space="preserve">Messa a norma n. 3 ascensori immobile sede DR  </t>
  </si>
  <si>
    <t xml:space="preserve">KONE SPA (CF: 05069070158)
</t>
  </si>
  <si>
    <t>KONE SPA (CF: 05069070158)</t>
  </si>
  <si>
    <t>Intervento di derattizzazione dP Savona</t>
  </si>
  <si>
    <t xml:space="preserve">AB AMBIENTE di RENZONI Stefano (CF: RNZSFN70L15D969S)
</t>
  </si>
  <si>
    <t>AB AMBIENTE di RENZONI Stefano (CF: RNZSFN70L15D969S)</t>
  </si>
  <si>
    <t>Intervento di derattizzazione UT Savona</t>
  </si>
  <si>
    <t>Incarico per il ritiro e smaltimento secondo legge di arredi e attrezzature UT Rapallo</t>
  </si>
  <si>
    <t>Incarico per lo sgombro e smaltimento di carta, arredi e attrezzature SPI Chiavari</t>
  </si>
  <si>
    <t xml:space="preserve">Ristrutturazione immobile Sarzana </t>
  </si>
  <si>
    <t xml:space="preserve">Impianti elettrici Bindi s.a.s. di Bindi Stefano e C. (CF: 01354620112)
</t>
  </si>
  <si>
    <t>Impianti elettrici Bindi s.a.s. di Bindi Stefano e C. (CF: 01354620112)</t>
  </si>
  <si>
    <t>Ritiro e smaltimento arredi, attrezzature e carta - UT Sarzana</t>
  </si>
  <si>
    <t>Sostituzione pompa imp. condiz.to DP-SP</t>
  </si>
  <si>
    <t>FORNITURA TIMBRI MILLESIMI 2015 UUPP LIGURIA</t>
  </si>
  <si>
    <t xml:space="preserve">Istituto Poligrafico e Zecca dello Stato  (CF: 00399810589)
</t>
  </si>
  <si>
    <t>Istituto Poligrafico e Zecca dello Stato  (CF: 00399810589)</t>
  </si>
  <si>
    <t xml:space="preserve">Rotoli carta sistema eliminacode ARGO </t>
  </si>
  <si>
    <t xml:space="preserve">SIGMA S.P.A. (CF: 01590580443)
</t>
  </si>
  <si>
    <t>SIGMA S.P.A. (CF: 01590580443)</t>
  </si>
  <si>
    <t xml:space="preserve">Manutenzione atrio - cortile - fondi DRE e DP Via Fiume 2 </t>
  </si>
  <si>
    <t xml:space="preserve">Genova Costruzioni di Cakoni Bledi (IdEstero: CKNBLD8821Z100X)
</t>
  </si>
  <si>
    <t>Genova Costruzioni di Cakoni Bledi (IdEstero: CKNBLD8821Z100X)</t>
  </si>
  <si>
    <t>Manutenzione per ripristino portineria Via Fiume 2</t>
  </si>
  <si>
    <t xml:space="preserve">TERMOIDRAULICA LIGURE di Gnecco Michele (CF: GNCMHL75C24D969G)
</t>
  </si>
  <si>
    <t>TERMOIDRAULICA LIGURE di Gnecco Michele (CF: GNCMHL75C24D969G)</t>
  </si>
  <si>
    <t>approvvigionamento carta vergine e riciclata per stampanti e fotocopiatori Regione Liguria</t>
  </si>
  <si>
    <t xml:space="preserve">Cartoidee di Cultraro Vasta Giuseppe (CF: CLTGPP73S03C351D)
CENTRUFFICIO LORETO S.P.A.  (CF: 08312370151)
DuecÃ¬ Italia srl (CF: 02693490126)
Titanedi Italia  (CF: 02415210414)
Ugo Tesi srl (CF: 00272980103)
VALSECCHI GIOVANNI SRL (CF: 07997560151)
</t>
  </si>
  <si>
    <t>VALSECCHI GIOVANNI SRL (CF: 07997560151)</t>
  </si>
  <si>
    <t>Fornitura gasolio - UP Imperia</t>
  </si>
  <si>
    <t>Fornitura Energia Elettrica Uffici ex Territorio anno 2015</t>
  </si>
  <si>
    <t xml:space="preserve">Manutenzione imp. Antintrus./Videosorveglianza  uffici AdE Liguria </t>
  </si>
  <si>
    <t>08-AFFIDAMENTO IN ECONOMIA - COTTIMO FIDUCIARIO</t>
  </si>
  <si>
    <t xml:space="preserve">ELETTRO SYSTEM SAS DI LAVAGETTO GIAN MARIA &amp; C. (CF: 01046300990)
M.G. Telefonia e Impianti S.r.l.  (CF: 03218680100)
Newtek Soc. Coop. (CF: 02494790641)
SISTEMI DI SICUREZZA S.R.L. (CF: 01424380994)
Tecnica 2000 di Marenco Enzo (CF: MRNVCN68S08D969R)
</t>
  </si>
  <si>
    <t>Servizio di sgombero e smaltimento carta, arredi ed attrezzature-UP GENOVA</t>
  </si>
  <si>
    <t xml:space="preserve">Cooperativa sociale la Cruna (CF: 03647660103)
F.lli Adriano e Giuseppe Bonavita &amp;F. Snc (CF: 03864340108)
Silvestri Traslochi Srl (CF: 01266210994)
</t>
  </si>
  <si>
    <t>Smaltimento estintori scaduti</t>
  </si>
  <si>
    <t xml:space="preserve">MASTERFIRE ANTINCENDIO di Geom. A. FERRANDO (CF: FRRLSN76A03D969A)
</t>
  </si>
  <si>
    <t>MASTERFIRE ANTINCENDIO di Geom. A. FERRANDO (CF: FRRLSN76A03D969A)</t>
  </si>
  <si>
    <t>Fornitura gasolio - DP Imperia</t>
  </si>
  <si>
    <t>Fornitura estintori a Polvere e CO2</t>
  </si>
  <si>
    <t xml:space="preserve">ANTINCENDIO GUIDELLI (CF: 01268820402)
ANTINCENDIO LUGHESE SRL (CF: 01202130397)
ANTINCENDIO OPLONTI SaS (CF: 03288741212)
CEA ESTINTORI (CF: 03574360370)
OMEGA SRL (CF: 02343130270)
</t>
  </si>
  <si>
    <t>ANTINCENDIO OPLONTI SaS (CF: 03288741212)</t>
  </si>
  <si>
    <t>STAMPANTI PER ARGO LAN</t>
  </si>
  <si>
    <t xml:space="preserve">AGF S.R.L. (CF: 05618931009)
ESSELLE SYSTEM (CF: 03370220281)
G.OSTI SISTEMI SRL (CF: 02969631205)
OFFICINE CONTRACT (CF: 09474861003)
SIGMA S.P.A. (CF: 01590580443)
</t>
  </si>
  <si>
    <t>Fornitura Arredi nei vari uffici della Liguria</t>
  </si>
  <si>
    <t xml:space="preserve">QUADRIFOGLIO SISTEMI D'ARREDO SPA (CF: 02301560260)
</t>
  </si>
  <si>
    <t>QUADRIFOGLIO SISTEMI D'ARREDO SPA (CF: 02301560260)</t>
  </si>
  <si>
    <t>Manutenzione arredi Direzione Regionale</t>
  </si>
  <si>
    <t xml:space="preserve">DIAGNE Mamadou Bamba (CF: DGNMDB67T13Z343K)
</t>
  </si>
  <si>
    <t>DIAGNE Mamadou Bamba (CF: DGNMDB67T13Z343K)</t>
  </si>
  <si>
    <t>Contratto manutenzione serramenti integrazione Uffici ex Territorio</t>
  </si>
  <si>
    <t>Fornitura e montaggio cancelli carrabili fondi-garage DR Liguria</t>
  </si>
  <si>
    <t xml:space="preserve">IVECAL Costruzioni Srl (CF: 01404260992)
</t>
  </si>
  <si>
    <t>IVECAL Costruzioni Srl (CF: 01404260992)</t>
  </si>
  <si>
    <t>Fornitura e posa in opera vetrata presso SPI Chiavari a sanatoria</t>
  </si>
  <si>
    <t xml:space="preserve">LAGOMARSINO FRANCESCO (CF: LGMFNC56E17C821Q)
</t>
  </si>
  <si>
    <t>LAGOMARSINO FRANCESCO (CF: LGMFNC56E17C821Q)</t>
  </si>
  <si>
    <t>Corso di aggiornamento coordinatore per la icurezza nei cantieri 40 ore</t>
  </si>
  <si>
    <t xml:space="preserve">Gruppo Alta Formazione srl (CF: 03225150832)
</t>
  </si>
  <si>
    <t>Gruppo Alta Formazione srl (CF: 03225150832)</t>
  </si>
  <si>
    <t>Corso di formazione antincendio</t>
  </si>
  <si>
    <t xml:space="preserve">IGEAM ACADEMY (CF: 10178221007)
</t>
  </si>
  <si>
    <t>IGEAM ACADEMY (CF: 10178221007)</t>
  </si>
  <si>
    <t>fornitura di due targhe per Sportello decentrato di Rapallo</t>
  </si>
  <si>
    <t xml:space="preserve">P.ZETA Srl (CF: 00942200106)
</t>
  </si>
  <si>
    <t>P.ZETA Srl (CF: 00942200106)</t>
  </si>
  <si>
    <t>Rimozione criticitÃ  su Imp. elettrici Uffici ex Teritorio</t>
  </si>
  <si>
    <t xml:space="preserve">GT Impianti di Carnovale Pasquale (CF: CRNPQL76H06D969Y)
Newtek Soc. Coop. (CF: 02494790641)
Tecnica 2000 di Marenco Enzo (CF: MRNVCN68S08D969R)
</t>
  </si>
  <si>
    <t>contratto per l'affidamento della fornitura cancelleria uffici regione Liguria</t>
  </si>
  <si>
    <t xml:space="preserve">Brambati (CF: 08267180159)
Cigaina S.R.L. (CF: 02576260307)
Comitalia srl (CF: 01525700546)
DUBINI S.R.L. (CF: 06262520155)
DuecÃ¬ Italia srl (CF: 02693490126)
Emmerre srl (CF: 02736920782)
Ugo Tesi srl (CF: 00272980103)
</t>
  </si>
  <si>
    <t>Ugo Tesi srl (CF: 00272980103)</t>
  </si>
  <si>
    <t>Contratto per la fornitura di timbri per gli uffici della Regione Liguria</t>
  </si>
  <si>
    <t xml:space="preserve">impresa Bigio Massimo (CF: BGIMSM57E21L219A)
luigi villa e figlio srl (CF: vllnne34c28f205s)
timbrificio G.Pezzi sas di Ceroni Laila (CF: 00820850535)
timbrificio Grifo snc (CF: 02133060547)
TIMBRIFICIO LAMPO SRL (CF: 02267290373)
Ugo Tesi srl (CF: 00272980103)
</t>
  </si>
  <si>
    <t>luigi villa e figlio srl (CF: vllnne34c28f205s)</t>
  </si>
  <si>
    <t>Servizio di Apertura e Chiusura UPT di Genova per l'anno 2015</t>
  </si>
  <si>
    <t xml:space="preserve">Cooperativa Guardiani Giurati LUBRANI Scrl (CF: 80019090101)
</t>
  </si>
  <si>
    <t>Cooperativa Guardiani Giurati LUBRANI Scrl (CF: 80019090101)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</si>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</sst>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E11" sqref="E11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190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"ZEC09578A2"</f>
        <v>ZEC09578A2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1900</v>
      </c>
      <c r="I3" s="2">
        <v>41372</v>
      </c>
      <c r="J3" s="2">
        <v>41467</v>
      </c>
      <c r="K3">
        <v>850</v>
      </c>
    </row>
    <row r="4" spans="1:11" x14ac:dyDescent="0.25">
      <c r="A4" t="str">
        <f>"Z9811B27CE"</f>
        <v>Z9811B27CE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20000</v>
      </c>
      <c r="I4" s="2">
        <v>41957</v>
      </c>
      <c r="J4" s="2">
        <v>42687</v>
      </c>
      <c r="K4">
        <v>5698.2</v>
      </c>
    </row>
    <row r="5" spans="1:11" x14ac:dyDescent="0.25">
      <c r="A5" t="str">
        <f>"ZDD116E679"</f>
        <v>ZDD116E679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650</v>
      </c>
      <c r="I5" s="2">
        <v>41940</v>
      </c>
      <c r="J5" s="2">
        <v>41991</v>
      </c>
      <c r="K5">
        <v>650</v>
      </c>
    </row>
    <row r="6" spans="1:11" x14ac:dyDescent="0.25">
      <c r="A6" t="str">
        <f>"Z4B0E7A93D"</f>
        <v>Z4B0E7A93D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13829</v>
      </c>
      <c r="I6" s="2">
        <v>41726</v>
      </c>
      <c r="J6" s="2">
        <v>41743</v>
      </c>
      <c r="K6">
        <v>13829</v>
      </c>
    </row>
    <row r="7" spans="1:11" x14ac:dyDescent="0.25">
      <c r="A7" t="str">
        <f>"Z131070AD0"</f>
        <v>Z131070AD0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156.58000000000001</v>
      </c>
      <c r="I7" s="2">
        <v>41859</v>
      </c>
      <c r="J7" s="2">
        <v>41862</v>
      </c>
      <c r="K7">
        <v>156.58000000000001</v>
      </c>
    </row>
    <row r="8" spans="1:11" x14ac:dyDescent="0.25">
      <c r="A8" t="str">
        <f>"Z1910A49E8"</f>
        <v>Z1910A49E8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120</v>
      </c>
      <c r="I8" s="2">
        <v>41887</v>
      </c>
      <c r="J8" s="2">
        <v>41916</v>
      </c>
      <c r="K8">
        <v>120</v>
      </c>
    </row>
    <row r="9" spans="1:11" x14ac:dyDescent="0.25">
      <c r="A9" t="str">
        <f>"ZF41083E89"</f>
        <v>ZF41083E89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1852.54</v>
      </c>
      <c r="I9" s="2">
        <v>41885</v>
      </c>
      <c r="J9" s="2">
        <v>41885</v>
      </c>
      <c r="K9">
        <v>1852.54</v>
      </c>
    </row>
    <row r="10" spans="1:11" x14ac:dyDescent="0.25">
      <c r="A10" t="str">
        <f>"ZDF0C8684E"</f>
        <v>ZDF0C8684E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3600</v>
      </c>
      <c r="I10" s="2">
        <v>41640</v>
      </c>
      <c r="J10" s="2">
        <v>42004</v>
      </c>
      <c r="K10">
        <v>3600</v>
      </c>
    </row>
    <row r="11" spans="1:11" x14ac:dyDescent="0.25">
      <c r="A11" t="str">
        <f>"ZB91122F9E"</f>
        <v>ZB91122F9E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39</v>
      </c>
      <c r="G11" t="s">
        <v>40</v>
      </c>
      <c r="H11">
        <v>5950</v>
      </c>
      <c r="I11" s="2">
        <v>41640</v>
      </c>
      <c r="J11" s="2">
        <v>41921</v>
      </c>
      <c r="K11">
        <v>5950</v>
      </c>
    </row>
    <row r="12" spans="1:11" x14ac:dyDescent="0.25">
      <c r="A12" t="str">
        <f>"Z5D111C571"</f>
        <v>Z5D111C571</v>
      </c>
      <c r="B12" t="str">
        <f t="shared" si="0"/>
        <v>06363391001</v>
      </c>
      <c r="C12" t="s">
        <v>15</v>
      </c>
      <c r="D12" t="s">
        <v>42</v>
      </c>
      <c r="E12" t="s">
        <v>17</v>
      </c>
      <c r="F12" s="1" t="s">
        <v>43</v>
      </c>
      <c r="G12" t="s">
        <v>44</v>
      </c>
      <c r="H12">
        <v>240</v>
      </c>
      <c r="I12" s="2">
        <v>41919</v>
      </c>
      <c r="J12" s="2">
        <v>41929</v>
      </c>
      <c r="K12">
        <v>240</v>
      </c>
    </row>
    <row r="13" spans="1:11" x14ac:dyDescent="0.25">
      <c r="A13" t="str">
        <f>"Z0111A5A63"</f>
        <v>Z0111A5A63</v>
      </c>
      <c r="B13" t="str">
        <f t="shared" si="0"/>
        <v>06363391001</v>
      </c>
      <c r="C13" t="s">
        <v>15</v>
      </c>
      <c r="D13" t="s">
        <v>45</v>
      </c>
      <c r="E13" t="s">
        <v>17</v>
      </c>
      <c r="F13" s="1" t="s">
        <v>46</v>
      </c>
      <c r="G13" t="s">
        <v>47</v>
      </c>
      <c r="H13">
        <v>19600</v>
      </c>
      <c r="I13" s="2">
        <v>41957</v>
      </c>
      <c r="J13" s="2">
        <v>42004</v>
      </c>
      <c r="K13">
        <v>19600</v>
      </c>
    </row>
    <row r="14" spans="1:11" x14ac:dyDescent="0.25">
      <c r="A14" t="str">
        <f>"Z6F11A937D"</f>
        <v>Z6F11A937D</v>
      </c>
      <c r="B14" t="str">
        <f t="shared" si="0"/>
        <v>06363391001</v>
      </c>
      <c r="C14" t="s">
        <v>15</v>
      </c>
      <c r="D14" t="s">
        <v>48</v>
      </c>
      <c r="E14" t="s">
        <v>17</v>
      </c>
      <c r="F14" s="1" t="s">
        <v>49</v>
      </c>
      <c r="G14" t="s">
        <v>50</v>
      </c>
      <c r="H14">
        <v>5150</v>
      </c>
      <c r="I14" s="2">
        <v>41955</v>
      </c>
      <c r="J14" s="2">
        <v>41973</v>
      </c>
      <c r="K14">
        <v>0</v>
      </c>
    </row>
    <row r="15" spans="1:11" x14ac:dyDescent="0.25">
      <c r="A15" t="str">
        <f>"5592029051"</f>
        <v>5592029051</v>
      </c>
      <c r="B15" t="str">
        <f t="shared" si="0"/>
        <v>06363391001</v>
      </c>
      <c r="C15" t="s">
        <v>15</v>
      </c>
      <c r="D15" t="s">
        <v>51</v>
      </c>
      <c r="E15" t="s">
        <v>52</v>
      </c>
      <c r="F15" s="1" t="s">
        <v>53</v>
      </c>
      <c r="G15" t="s">
        <v>54</v>
      </c>
      <c r="H15">
        <v>0</v>
      </c>
      <c r="I15" s="2">
        <v>41675</v>
      </c>
      <c r="J15" s="2">
        <v>42124</v>
      </c>
      <c r="K15">
        <v>274310.08</v>
      </c>
    </row>
    <row r="16" spans="1:11" x14ac:dyDescent="0.25">
      <c r="A16" t="str">
        <f>"ZEE113D3D1"</f>
        <v>ZEE113D3D1</v>
      </c>
      <c r="B16" t="str">
        <f t="shared" si="0"/>
        <v>06363391001</v>
      </c>
      <c r="C16" t="s">
        <v>15</v>
      </c>
      <c r="D16" t="s">
        <v>55</v>
      </c>
      <c r="E16" t="s">
        <v>52</v>
      </c>
      <c r="F16" s="1" t="s">
        <v>56</v>
      </c>
      <c r="G16" t="s">
        <v>57</v>
      </c>
      <c r="H16">
        <v>0</v>
      </c>
      <c r="I16" s="2">
        <v>41974</v>
      </c>
      <c r="J16" s="2">
        <v>42338</v>
      </c>
      <c r="K16">
        <v>155370.04999999999</v>
      </c>
    </row>
    <row r="17" spans="1:11" x14ac:dyDescent="0.25">
      <c r="A17" t="str">
        <f>"Z580E6F75B"</f>
        <v>Z580E6F75B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60</v>
      </c>
      <c r="H17">
        <v>12380</v>
      </c>
      <c r="I17" s="2">
        <v>41730</v>
      </c>
      <c r="J17" s="2">
        <v>42369</v>
      </c>
      <c r="K17">
        <v>5995</v>
      </c>
    </row>
    <row r="18" spans="1:11" x14ac:dyDescent="0.25">
      <c r="A18" t="str">
        <f>"Z5B11DC0CA"</f>
        <v>Z5B11DC0CA</v>
      </c>
      <c r="B18" t="str">
        <f t="shared" si="0"/>
        <v>06363391001</v>
      </c>
      <c r="C18" t="s">
        <v>15</v>
      </c>
      <c r="D18" t="s">
        <v>61</v>
      </c>
      <c r="E18" t="s">
        <v>17</v>
      </c>
      <c r="F18" s="1" t="s">
        <v>36</v>
      </c>
      <c r="G18" t="s">
        <v>37</v>
      </c>
      <c r="H18">
        <v>16907.62</v>
      </c>
      <c r="I18" s="2">
        <v>41965</v>
      </c>
      <c r="J18" s="2">
        <v>41976</v>
      </c>
      <c r="K18">
        <v>16907.62</v>
      </c>
    </row>
    <row r="19" spans="1:11" x14ac:dyDescent="0.25">
      <c r="A19" t="str">
        <f>"Z6C11DA9EB"</f>
        <v>Z6C11DA9EB</v>
      </c>
      <c r="B19" t="str">
        <f t="shared" si="0"/>
        <v>06363391001</v>
      </c>
      <c r="C19" t="s">
        <v>15</v>
      </c>
      <c r="D19" t="s">
        <v>62</v>
      </c>
      <c r="E19" t="s">
        <v>17</v>
      </c>
      <c r="F19" s="1" t="s">
        <v>36</v>
      </c>
      <c r="G19" t="s">
        <v>37</v>
      </c>
      <c r="H19">
        <v>1035.6099999999999</v>
      </c>
      <c r="I19" s="2">
        <v>41965</v>
      </c>
      <c r="J19" s="2">
        <v>41973</v>
      </c>
      <c r="K19">
        <v>1035.6099999999999</v>
      </c>
    </row>
    <row r="20" spans="1:11" x14ac:dyDescent="0.25">
      <c r="A20" t="str">
        <f>"ZD20713D41"</f>
        <v>ZD20713D41</v>
      </c>
      <c r="B20" t="str">
        <f t="shared" si="0"/>
        <v>06363391001</v>
      </c>
      <c r="C20" t="s">
        <v>15</v>
      </c>
      <c r="D20" t="s">
        <v>63</v>
      </c>
      <c r="E20" t="s">
        <v>52</v>
      </c>
      <c r="F20" s="1" t="s">
        <v>64</v>
      </c>
      <c r="G20" t="s">
        <v>65</v>
      </c>
      <c r="H20">
        <v>0</v>
      </c>
      <c r="I20" s="2">
        <v>41675</v>
      </c>
      <c r="J20" s="2">
        <v>41688</v>
      </c>
      <c r="K20">
        <v>6282.15</v>
      </c>
    </row>
    <row r="21" spans="1:11" x14ac:dyDescent="0.25">
      <c r="A21" t="str">
        <f>"Z4D0E64BC0"</f>
        <v>Z4D0E64BC0</v>
      </c>
      <c r="B21" t="str">
        <f t="shared" si="0"/>
        <v>06363391001</v>
      </c>
      <c r="C21" t="s">
        <v>15</v>
      </c>
      <c r="D21" t="s">
        <v>66</v>
      </c>
      <c r="E21" t="s">
        <v>52</v>
      </c>
      <c r="F21" s="1" t="s">
        <v>64</v>
      </c>
      <c r="G21" t="s">
        <v>65</v>
      </c>
      <c r="H21">
        <v>0</v>
      </c>
      <c r="I21" s="2">
        <v>41718</v>
      </c>
      <c r="J21" s="2">
        <v>41725</v>
      </c>
      <c r="K21">
        <v>6099.4</v>
      </c>
    </row>
    <row r="22" spans="1:11" x14ac:dyDescent="0.25">
      <c r="A22" t="str">
        <f>"ZF10E352FD"</f>
        <v>ZF10E352FD</v>
      </c>
      <c r="B22" t="str">
        <f t="shared" si="0"/>
        <v>06363391001</v>
      </c>
      <c r="C22" t="s">
        <v>15</v>
      </c>
      <c r="D22" t="s">
        <v>67</v>
      </c>
      <c r="E22" t="s">
        <v>52</v>
      </c>
      <c r="F22" s="1" t="s">
        <v>64</v>
      </c>
      <c r="G22" t="s">
        <v>65</v>
      </c>
      <c r="H22">
        <v>0</v>
      </c>
      <c r="I22" s="2">
        <v>41709</v>
      </c>
      <c r="J22" s="2">
        <v>41716</v>
      </c>
      <c r="K22">
        <v>2049.29</v>
      </c>
    </row>
    <row r="23" spans="1:11" x14ac:dyDescent="0.25">
      <c r="A23" t="str">
        <f>"ZFA0D907F4"</f>
        <v>ZFA0D907F4</v>
      </c>
      <c r="B23" t="str">
        <f t="shared" si="0"/>
        <v>06363391001</v>
      </c>
      <c r="C23" t="s">
        <v>15</v>
      </c>
      <c r="D23" t="s">
        <v>68</v>
      </c>
      <c r="E23" t="s">
        <v>52</v>
      </c>
      <c r="F23" s="1" t="s">
        <v>64</v>
      </c>
      <c r="G23" t="s">
        <v>65</v>
      </c>
      <c r="H23">
        <v>0</v>
      </c>
      <c r="I23" s="2">
        <v>41668</v>
      </c>
      <c r="J23" s="2">
        <v>41675</v>
      </c>
      <c r="K23">
        <v>4223.59</v>
      </c>
    </row>
    <row r="24" spans="1:11" x14ac:dyDescent="0.25">
      <c r="A24" t="str">
        <f>"Z2B0E00371"</f>
        <v>Z2B0E00371</v>
      </c>
      <c r="B24" t="str">
        <f t="shared" si="0"/>
        <v>06363391001</v>
      </c>
      <c r="C24" t="s">
        <v>15</v>
      </c>
      <c r="D24" t="s">
        <v>69</v>
      </c>
      <c r="E24" t="s">
        <v>17</v>
      </c>
      <c r="F24" s="1" t="s">
        <v>70</v>
      </c>
      <c r="G24" t="s">
        <v>71</v>
      </c>
      <c r="H24">
        <v>180</v>
      </c>
      <c r="I24" s="2">
        <v>41698</v>
      </c>
      <c r="J24" s="2">
        <v>41971</v>
      </c>
      <c r="K24">
        <v>180</v>
      </c>
    </row>
    <row r="25" spans="1:11" x14ac:dyDescent="0.25">
      <c r="A25" t="str">
        <f>"ZC10DA20B1"</f>
        <v>ZC10DA20B1</v>
      </c>
      <c r="B25" t="str">
        <f t="shared" si="0"/>
        <v>06363391001</v>
      </c>
      <c r="C25" t="s">
        <v>15</v>
      </c>
      <c r="D25" t="s">
        <v>72</v>
      </c>
      <c r="E25" t="s">
        <v>17</v>
      </c>
      <c r="F25" s="1" t="s">
        <v>73</v>
      </c>
      <c r="G25" t="s">
        <v>74</v>
      </c>
      <c r="H25">
        <v>456</v>
      </c>
      <c r="I25" s="2">
        <v>41673</v>
      </c>
      <c r="J25" s="2">
        <v>41674</v>
      </c>
      <c r="K25">
        <v>456</v>
      </c>
    </row>
    <row r="26" spans="1:11" x14ac:dyDescent="0.25">
      <c r="A26" t="str">
        <f>"ZC81115518"</f>
        <v>ZC81115518</v>
      </c>
      <c r="B26" t="str">
        <f t="shared" si="0"/>
        <v>06363391001</v>
      </c>
      <c r="C26" t="s">
        <v>15</v>
      </c>
      <c r="D26" t="s">
        <v>75</v>
      </c>
      <c r="E26" t="s">
        <v>17</v>
      </c>
      <c r="F26" s="1" t="s">
        <v>76</v>
      </c>
      <c r="G26" t="s">
        <v>77</v>
      </c>
      <c r="H26">
        <v>760</v>
      </c>
      <c r="I26" s="2">
        <v>41944</v>
      </c>
      <c r="J26" s="2">
        <v>41956</v>
      </c>
      <c r="K26">
        <v>760</v>
      </c>
    </row>
    <row r="27" spans="1:11" x14ac:dyDescent="0.25">
      <c r="A27" t="str">
        <f>"Z600E0507A"</f>
        <v>Z600E0507A</v>
      </c>
      <c r="B27" t="str">
        <f t="shared" si="0"/>
        <v>06363391001</v>
      </c>
      <c r="C27" t="s">
        <v>15</v>
      </c>
      <c r="D27" t="s">
        <v>78</v>
      </c>
      <c r="E27" t="s">
        <v>17</v>
      </c>
      <c r="F27" s="1" t="s">
        <v>79</v>
      </c>
      <c r="G27" t="s">
        <v>80</v>
      </c>
      <c r="H27">
        <v>4530</v>
      </c>
      <c r="I27" s="2">
        <v>41696</v>
      </c>
      <c r="J27" s="2">
        <v>41698</v>
      </c>
      <c r="K27">
        <v>4530</v>
      </c>
    </row>
    <row r="28" spans="1:11" x14ac:dyDescent="0.25">
      <c r="A28" t="str">
        <f>"Z570E1B2F1"</f>
        <v>Z570E1B2F1</v>
      </c>
      <c r="B28" t="str">
        <f t="shared" si="0"/>
        <v>06363391001</v>
      </c>
      <c r="C28" t="s">
        <v>15</v>
      </c>
      <c r="D28" t="s">
        <v>81</v>
      </c>
      <c r="E28" t="s">
        <v>17</v>
      </c>
      <c r="F28" s="1" t="s">
        <v>82</v>
      </c>
      <c r="G28" t="s">
        <v>34</v>
      </c>
      <c r="H28">
        <v>10460</v>
      </c>
      <c r="I28" s="2">
        <v>41702</v>
      </c>
      <c r="J28" s="2">
        <v>41703</v>
      </c>
      <c r="K28">
        <v>10460</v>
      </c>
    </row>
    <row r="29" spans="1:11" x14ac:dyDescent="0.25">
      <c r="A29" t="str">
        <f>"Z3C0E1C42D"</f>
        <v>Z3C0E1C42D</v>
      </c>
      <c r="B29" t="str">
        <f t="shared" si="0"/>
        <v>06363391001</v>
      </c>
      <c r="C29" t="s">
        <v>15</v>
      </c>
      <c r="D29" t="s">
        <v>83</v>
      </c>
      <c r="E29" t="s">
        <v>17</v>
      </c>
      <c r="F29" s="1" t="s">
        <v>82</v>
      </c>
      <c r="G29" t="s">
        <v>34</v>
      </c>
      <c r="H29">
        <v>1560</v>
      </c>
      <c r="I29" s="2">
        <v>41701</v>
      </c>
      <c r="J29" s="2">
        <v>41703</v>
      </c>
      <c r="K29">
        <v>1560</v>
      </c>
    </row>
    <row r="30" spans="1:11" x14ac:dyDescent="0.25">
      <c r="A30" t="str">
        <f>"Z800E3988A"</f>
        <v>Z800E3988A</v>
      </c>
      <c r="B30" t="str">
        <f t="shared" si="0"/>
        <v>06363391001</v>
      </c>
      <c r="C30" t="s">
        <v>15</v>
      </c>
      <c r="D30" t="s">
        <v>84</v>
      </c>
      <c r="E30" t="s">
        <v>17</v>
      </c>
      <c r="F30" s="1" t="s">
        <v>85</v>
      </c>
      <c r="G30" t="s">
        <v>86</v>
      </c>
      <c r="H30">
        <v>4740</v>
      </c>
      <c r="I30" s="2">
        <v>41709</v>
      </c>
      <c r="J30" s="2">
        <v>41719</v>
      </c>
      <c r="K30">
        <v>4740</v>
      </c>
    </row>
    <row r="31" spans="1:11" x14ac:dyDescent="0.25">
      <c r="A31" t="str">
        <f>"Z1810CFDD9"</f>
        <v>Z1810CFDD9</v>
      </c>
      <c r="B31" t="str">
        <f t="shared" si="0"/>
        <v>06363391001</v>
      </c>
      <c r="C31" t="s">
        <v>15</v>
      </c>
      <c r="D31" t="s">
        <v>87</v>
      </c>
      <c r="E31" t="s">
        <v>17</v>
      </c>
      <c r="F31" s="1" t="s">
        <v>88</v>
      </c>
      <c r="G31" t="s">
        <v>89</v>
      </c>
      <c r="H31">
        <v>1100</v>
      </c>
      <c r="I31" s="2">
        <v>41914</v>
      </c>
      <c r="J31" s="2">
        <v>41915</v>
      </c>
      <c r="K31">
        <v>1100</v>
      </c>
    </row>
    <row r="32" spans="1:11" x14ac:dyDescent="0.25">
      <c r="A32" t="str">
        <f>"5671073D79"</f>
        <v>5671073D79</v>
      </c>
      <c r="B32" t="str">
        <f t="shared" si="0"/>
        <v>06363391001</v>
      </c>
      <c r="C32" t="s">
        <v>15</v>
      </c>
      <c r="D32" t="s">
        <v>90</v>
      </c>
      <c r="E32" t="s">
        <v>52</v>
      </c>
      <c r="F32" s="1" t="s">
        <v>91</v>
      </c>
      <c r="G32" t="s">
        <v>92</v>
      </c>
      <c r="H32">
        <v>52462.080000000002</v>
      </c>
      <c r="I32" s="2">
        <v>41792</v>
      </c>
      <c r="J32" s="2">
        <v>43251</v>
      </c>
      <c r="K32">
        <v>52458.38</v>
      </c>
    </row>
    <row r="33" spans="1:11" x14ac:dyDescent="0.25">
      <c r="A33" t="str">
        <f>"ZA70E00482"</f>
        <v>ZA70E00482</v>
      </c>
      <c r="B33" t="str">
        <f t="shared" si="0"/>
        <v>06363391001</v>
      </c>
      <c r="C33" t="s">
        <v>15</v>
      </c>
      <c r="D33" t="s">
        <v>93</v>
      </c>
      <c r="E33" t="s">
        <v>17</v>
      </c>
      <c r="F33" s="1" t="s">
        <v>94</v>
      </c>
      <c r="G33" t="s">
        <v>95</v>
      </c>
      <c r="H33">
        <v>383.2</v>
      </c>
      <c r="I33" s="2">
        <v>41676</v>
      </c>
      <c r="J33" s="2">
        <v>41676</v>
      </c>
      <c r="K33">
        <v>383.2</v>
      </c>
    </row>
    <row r="34" spans="1:11" x14ac:dyDescent="0.25">
      <c r="A34" t="str">
        <f>"Z2B11B7A33"</f>
        <v>Z2B11B7A33</v>
      </c>
      <c r="B34" t="str">
        <f t="shared" si="0"/>
        <v>06363391001</v>
      </c>
      <c r="C34" t="s">
        <v>15</v>
      </c>
      <c r="D34" t="s">
        <v>96</v>
      </c>
      <c r="E34" t="s">
        <v>17</v>
      </c>
      <c r="F34" s="1" t="s">
        <v>88</v>
      </c>
      <c r="G34" t="s">
        <v>89</v>
      </c>
      <c r="H34">
        <v>1106.7</v>
      </c>
      <c r="I34" s="2">
        <v>41964</v>
      </c>
      <c r="J34" s="2">
        <v>41967</v>
      </c>
      <c r="K34">
        <v>1106.7</v>
      </c>
    </row>
    <row r="35" spans="1:11" x14ac:dyDescent="0.25">
      <c r="A35" t="str">
        <f>"ZA2106E2EB"</f>
        <v>ZA2106E2EB</v>
      </c>
      <c r="B35" t="str">
        <f t="shared" ref="B35:B63" si="1">"06363391001"</f>
        <v>06363391001</v>
      </c>
      <c r="C35" t="s">
        <v>15</v>
      </c>
      <c r="D35" t="s">
        <v>97</v>
      </c>
      <c r="E35" t="s">
        <v>17</v>
      </c>
      <c r="F35" s="1" t="s">
        <v>98</v>
      </c>
      <c r="G35" t="s">
        <v>99</v>
      </c>
      <c r="H35">
        <v>1400</v>
      </c>
      <c r="I35" s="2">
        <v>41890</v>
      </c>
      <c r="J35" s="2">
        <v>41901</v>
      </c>
      <c r="K35">
        <v>0</v>
      </c>
    </row>
    <row r="36" spans="1:11" x14ac:dyDescent="0.25">
      <c r="A36" t="str">
        <f>"ZD3117E990"</f>
        <v>ZD3117E990</v>
      </c>
      <c r="B36" t="str">
        <f t="shared" si="1"/>
        <v>06363391001</v>
      </c>
      <c r="C36" t="s">
        <v>15</v>
      </c>
      <c r="D36" t="s">
        <v>100</v>
      </c>
      <c r="E36" t="s">
        <v>101</v>
      </c>
      <c r="F36" s="1" t="s">
        <v>102</v>
      </c>
      <c r="G36" t="s">
        <v>103</v>
      </c>
      <c r="H36">
        <v>2926.5</v>
      </c>
      <c r="I36" s="2">
        <v>41961</v>
      </c>
      <c r="J36" s="2">
        <v>41991</v>
      </c>
      <c r="K36">
        <v>2926.5</v>
      </c>
    </row>
    <row r="37" spans="1:11" x14ac:dyDescent="0.25">
      <c r="A37" t="str">
        <f>"Z44115C52D"</f>
        <v>Z44115C52D</v>
      </c>
      <c r="B37" t="str">
        <f t="shared" si="1"/>
        <v>06363391001</v>
      </c>
      <c r="C37" t="s">
        <v>15</v>
      </c>
      <c r="D37" t="s">
        <v>104</v>
      </c>
      <c r="E37" t="s">
        <v>101</v>
      </c>
      <c r="F37" s="1" t="s">
        <v>105</v>
      </c>
      <c r="G37" t="s">
        <v>25</v>
      </c>
      <c r="H37">
        <v>1997.5</v>
      </c>
      <c r="I37" s="2">
        <v>41985</v>
      </c>
      <c r="J37" s="2">
        <v>42735</v>
      </c>
      <c r="K37">
        <v>1997.5</v>
      </c>
    </row>
    <row r="38" spans="1:11" x14ac:dyDescent="0.25">
      <c r="A38" t="str">
        <f>"Z9511E150E"</f>
        <v>Z9511E150E</v>
      </c>
      <c r="B38" t="str">
        <f t="shared" si="1"/>
        <v>06363391001</v>
      </c>
      <c r="C38" t="s">
        <v>15</v>
      </c>
      <c r="D38" t="s">
        <v>106</v>
      </c>
      <c r="E38" t="s">
        <v>17</v>
      </c>
      <c r="F38" s="1" t="s">
        <v>107</v>
      </c>
      <c r="G38" t="s">
        <v>108</v>
      </c>
      <c r="H38">
        <v>225</v>
      </c>
      <c r="I38" s="2">
        <v>41978</v>
      </c>
      <c r="J38" s="2">
        <v>42147</v>
      </c>
      <c r="K38">
        <v>225</v>
      </c>
    </row>
    <row r="39" spans="1:11" x14ac:dyDescent="0.25">
      <c r="A39" t="str">
        <f>"Z3A1O5C01F"</f>
        <v>Z3A1O5C01F</v>
      </c>
      <c r="B39" t="str">
        <f t="shared" si="1"/>
        <v>06363391001</v>
      </c>
      <c r="C39" t="s">
        <v>15</v>
      </c>
      <c r="D39" t="s">
        <v>109</v>
      </c>
      <c r="E39" t="s">
        <v>17</v>
      </c>
      <c r="F39" s="1" t="s">
        <v>110</v>
      </c>
      <c r="G39" t="s">
        <v>111</v>
      </c>
      <c r="H39">
        <v>600</v>
      </c>
      <c r="I39" s="2">
        <v>41780</v>
      </c>
      <c r="J39" s="2">
        <v>41785</v>
      </c>
      <c r="K39">
        <v>600</v>
      </c>
    </row>
    <row r="40" spans="1:11" x14ac:dyDescent="0.25">
      <c r="A40" t="str">
        <f>"ZEA121B7E1"</f>
        <v>ZEA121B7E1</v>
      </c>
      <c r="B40" t="str">
        <f t="shared" si="1"/>
        <v>06363391001</v>
      </c>
      <c r="C40" t="s">
        <v>15</v>
      </c>
      <c r="D40" t="s">
        <v>112</v>
      </c>
      <c r="E40" t="s">
        <v>17</v>
      </c>
      <c r="F40" s="1" t="s">
        <v>113</v>
      </c>
      <c r="G40" t="s">
        <v>114</v>
      </c>
      <c r="H40">
        <v>3192</v>
      </c>
      <c r="I40" s="2">
        <v>41988</v>
      </c>
      <c r="J40" s="2">
        <v>42004</v>
      </c>
      <c r="K40">
        <v>3192</v>
      </c>
    </row>
    <row r="41" spans="1:11" x14ac:dyDescent="0.25">
      <c r="A41" t="str">
        <f>"Z3A11DC3A9"</f>
        <v>Z3A11DC3A9</v>
      </c>
      <c r="B41" t="str">
        <f t="shared" si="1"/>
        <v>06363391001</v>
      </c>
      <c r="C41" t="s">
        <v>15</v>
      </c>
      <c r="D41" t="s">
        <v>115</v>
      </c>
      <c r="E41" t="s">
        <v>17</v>
      </c>
      <c r="F41" s="1" t="s">
        <v>116</v>
      </c>
      <c r="G41" t="s">
        <v>117</v>
      </c>
      <c r="H41">
        <v>250</v>
      </c>
      <c r="I41" s="2">
        <v>41967</v>
      </c>
      <c r="J41" s="2">
        <v>41971</v>
      </c>
      <c r="K41">
        <v>250</v>
      </c>
    </row>
    <row r="42" spans="1:11" x14ac:dyDescent="0.25">
      <c r="A42" t="str">
        <f>"Z2711EE79F"</f>
        <v>Z2711EE79F</v>
      </c>
      <c r="B42" t="str">
        <f t="shared" si="1"/>
        <v>06363391001</v>
      </c>
      <c r="C42" t="s">
        <v>15</v>
      </c>
      <c r="D42" t="s">
        <v>118</v>
      </c>
      <c r="E42" t="s">
        <v>17</v>
      </c>
      <c r="F42" s="1" t="s">
        <v>116</v>
      </c>
      <c r="G42" t="s">
        <v>117</v>
      </c>
      <c r="H42">
        <v>290</v>
      </c>
      <c r="I42" s="2">
        <v>41988</v>
      </c>
      <c r="J42" s="2">
        <v>42004</v>
      </c>
      <c r="K42">
        <v>290</v>
      </c>
    </row>
    <row r="43" spans="1:11" x14ac:dyDescent="0.25">
      <c r="A43" t="str">
        <f>"Z510E9F23C"</f>
        <v>Z510E9F23C</v>
      </c>
      <c r="B43" t="str">
        <f t="shared" si="1"/>
        <v>06363391001</v>
      </c>
      <c r="C43" t="s">
        <v>15</v>
      </c>
      <c r="D43" t="s">
        <v>119</v>
      </c>
      <c r="E43" t="s">
        <v>17</v>
      </c>
      <c r="F43" s="1" t="s">
        <v>94</v>
      </c>
      <c r="G43" t="s">
        <v>95</v>
      </c>
      <c r="H43">
        <v>6141.95</v>
      </c>
      <c r="I43" s="2">
        <v>41732</v>
      </c>
      <c r="J43" s="2">
        <v>41766</v>
      </c>
      <c r="K43">
        <v>6141.95</v>
      </c>
    </row>
    <row r="44" spans="1:11" x14ac:dyDescent="0.25">
      <c r="A44" t="str">
        <f>"Z090F2DBFD"</f>
        <v>Z090F2DBFD</v>
      </c>
      <c r="B44" t="str">
        <f t="shared" si="1"/>
        <v>06363391001</v>
      </c>
      <c r="C44" t="s">
        <v>15</v>
      </c>
      <c r="D44" t="s">
        <v>120</v>
      </c>
      <c r="E44" t="s">
        <v>17</v>
      </c>
      <c r="F44" s="1" t="s">
        <v>94</v>
      </c>
      <c r="G44" t="s">
        <v>95</v>
      </c>
      <c r="H44">
        <v>2525</v>
      </c>
      <c r="I44" s="2">
        <v>41772</v>
      </c>
      <c r="J44" s="2">
        <v>41774</v>
      </c>
      <c r="K44">
        <v>2525</v>
      </c>
    </row>
    <row r="45" spans="1:11" x14ac:dyDescent="0.25">
      <c r="A45" t="str">
        <f>"Z1C0FADC68"</f>
        <v>Z1C0FADC68</v>
      </c>
      <c r="B45" t="str">
        <f t="shared" si="1"/>
        <v>06363391001</v>
      </c>
      <c r="C45" t="s">
        <v>15</v>
      </c>
      <c r="D45" t="s">
        <v>121</v>
      </c>
      <c r="E45" t="s">
        <v>17</v>
      </c>
      <c r="F45" s="1" t="s">
        <v>122</v>
      </c>
      <c r="G45" t="s">
        <v>123</v>
      </c>
      <c r="H45">
        <v>14350</v>
      </c>
      <c r="I45" s="2">
        <v>41808</v>
      </c>
      <c r="J45" s="2">
        <v>41820</v>
      </c>
      <c r="K45">
        <v>14350</v>
      </c>
    </row>
    <row r="46" spans="1:11" x14ac:dyDescent="0.25">
      <c r="A46" t="str">
        <f>"Z8510358FE"</f>
        <v>Z8510358FE</v>
      </c>
      <c r="B46" t="str">
        <f t="shared" si="1"/>
        <v>06363391001</v>
      </c>
      <c r="C46" t="s">
        <v>15</v>
      </c>
      <c r="D46" t="s">
        <v>124</v>
      </c>
      <c r="E46" t="s">
        <v>17</v>
      </c>
      <c r="F46" s="1" t="s">
        <v>94</v>
      </c>
      <c r="G46" t="s">
        <v>95</v>
      </c>
      <c r="H46">
        <v>7452</v>
      </c>
      <c r="I46" s="2">
        <v>41843</v>
      </c>
      <c r="J46" s="2">
        <v>41850</v>
      </c>
      <c r="K46">
        <v>7452</v>
      </c>
    </row>
    <row r="47" spans="1:11" x14ac:dyDescent="0.25">
      <c r="A47" t="str">
        <f>"Z281051B74"</f>
        <v>Z281051B74</v>
      </c>
      <c r="B47" t="str">
        <f t="shared" si="1"/>
        <v>06363391001</v>
      </c>
      <c r="C47" t="s">
        <v>15</v>
      </c>
      <c r="D47" t="s">
        <v>125</v>
      </c>
      <c r="E47" t="s">
        <v>17</v>
      </c>
      <c r="F47" s="1" t="s">
        <v>36</v>
      </c>
      <c r="G47" t="s">
        <v>37</v>
      </c>
      <c r="H47">
        <v>1515.41</v>
      </c>
      <c r="I47" s="2">
        <v>41848</v>
      </c>
      <c r="J47" s="2">
        <v>41882</v>
      </c>
      <c r="K47">
        <v>1515.41</v>
      </c>
    </row>
    <row r="48" spans="1:11" x14ac:dyDescent="0.25">
      <c r="A48" t="str">
        <f>"Z900D4EEB7"</f>
        <v>Z900D4EEB7</v>
      </c>
      <c r="B48" t="str">
        <f t="shared" si="1"/>
        <v>06363391001</v>
      </c>
      <c r="C48" t="s">
        <v>15</v>
      </c>
      <c r="D48" t="s">
        <v>126</v>
      </c>
      <c r="E48" t="s">
        <v>17</v>
      </c>
      <c r="F48" s="1" t="s">
        <v>127</v>
      </c>
      <c r="G48" t="s">
        <v>128</v>
      </c>
      <c r="H48">
        <v>358.4</v>
      </c>
      <c r="I48" s="2">
        <v>41908</v>
      </c>
      <c r="J48" s="2">
        <v>41974</v>
      </c>
      <c r="K48">
        <v>358.4</v>
      </c>
    </row>
    <row r="49" spans="1:11" x14ac:dyDescent="0.25">
      <c r="A49" t="str">
        <f>"Z9A115C3D8"</f>
        <v>Z9A115C3D8</v>
      </c>
      <c r="B49" t="str">
        <f t="shared" si="1"/>
        <v>06363391001</v>
      </c>
      <c r="C49" t="s">
        <v>15</v>
      </c>
      <c r="D49" t="s">
        <v>129</v>
      </c>
      <c r="E49" t="s">
        <v>17</v>
      </c>
      <c r="F49" s="1" t="s">
        <v>130</v>
      </c>
      <c r="G49" t="s">
        <v>131</v>
      </c>
      <c r="H49">
        <v>2500</v>
      </c>
      <c r="I49" s="2">
        <v>41936</v>
      </c>
      <c r="J49" s="2">
        <v>41960</v>
      </c>
      <c r="K49">
        <v>2500</v>
      </c>
    </row>
    <row r="50" spans="1:11" x14ac:dyDescent="0.25">
      <c r="A50" t="str">
        <f>"Z3B11F783D"</f>
        <v>Z3B11F783D</v>
      </c>
      <c r="B50" t="str">
        <f t="shared" si="1"/>
        <v>06363391001</v>
      </c>
      <c r="C50" t="s">
        <v>15</v>
      </c>
      <c r="D50" t="s">
        <v>132</v>
      </c>
      <c r="E50" t="s">
        <v>17</v>
      </c>
      <c r="F50" s="1" t="s">
        <v>133</v>
      </c>
      <c r="G50" t="s">
        <v>134</v>
      </c>
      <c r="H50">
        <v>25000</v>
      </c>
      <c r="I50" s="2">
        <v>41970</v>
      </c>
      <c r="J50" s="2">
        <v>42035</v>
      </c>
      <c r="K50">
        <v>23940</v>
      </c>
    </row>
    <row r="51" spans="1:11" x14ac:dyDescent="0.25">
      <c r="A51" t="str">
        <f>"Z0711FC954"</f>
        <v>Z0711FC954</v>
      </c>
      <c r="B51" t="str">
        <f t="shared" si="1"/>
        <v>06363391001</v>
      </c>
      <c r="C51" t="s">
        <v>15</v>
      </c>
      <c r="D51" t="s">
        <v>135</v>
      </c>
      <c r="E51" t="s">
        <v>17</v>
      </c>
      <c r="F51" s="1" t="s">
        <v>136</v>
      </c>
      <c r="G51" t="s">
        <v>137</v>
      </c>
      <c r="H51">
        <v>3490</v>
      </c>
      <c r="I51" s="2">
        <v>41971</v>
      </c>
      <c r="J51" s="2">
        <v>41973</v>
      </c>
      <c r="K51">
        <v>3490</v>
      </c>
    </row>
    <row r="52" spans="1:11" x14ac:dyDescent="0.25">
      <c r="A52" t="str">
        <f>"5472145CE5"</f>
        <v>5472145CE5</v>
      </c>
      <c r="B52" t="str">
        <f t="shared" si="1"/>
        <v>06363391001</v>
      </c>
      <c r="C52" t="s">
        <v>15</v>
      </c>
      <c r="D52" t="s">
        <v>138</v>
      </c>
      <c r="E52" t="s">
        <v>101</v>
      </c>
      <c r="F52" s="1" t="s">
        <v>139</v>
      </c>
      <c r="G52" t="s">
        <v>140</v>
      </c>
      <c r="H52">
        <v>118019.9</v>
      </c>
      <c r="I52" s="2">
        <v>41667</v>
      </c>
      <c r="J52" s="2">
        <v>42369</v>
      </c>
      <c r="K52">
        <v>96511.41</v>
      </c>
    </row>
    <row r="53" spans="1:11" x14ac:dyDescent="0.25">
      <c r="A53" t="str">
        <f>"Z8C1212CCF"</f>
        <v>Z8C1212CCF</v>
      </c>
      <c r="B53" t="str">
        <f t="shared" si="1"/>
        <v>06363391001</v>
      </c>
      <c r="C53" t="s">
        <v>15</v>
      </c>
      <c r="D53" t="s">
        <v>141</v>
      </c>
      <c r="E53" t="s">
        <v>52</v>
      </c>
      <c r="F53" s="1" t="s">
        <v>64</v>
      </c>
      <c r="G53" t="s">
        <v>65</v>
      </c>
      <c r="H53">
        <v>0</v>
      </c>
      <c r="I53" s="2">
        <v>41976</v>
      </c>
      <c r="J53" s="2">
        <v>41981</v>
      </c>
      <c r="K53">
        <v>5444.79</v>
      </c>
    </row>
    <row r="54" spans="1:11" x14ac:dyDescent="0.25">
      <c r="A54" t="str">
        <f>"Z58116A04F"</f>
        <v>Z58116A04F</v>
      </c>
      <c r="B54" t="str">
        <f t="shared" si="1"/>
        <v>06363391001</v>
      </c>
      <c r="C54" t="s">
        <v>15</v>
      </c>
      <c r="D54" t="s">
        <v>142</v>
      </c>
      <c r="E54" t="s">
        <v>52</v>
      </c>
      <c r="F54" s="1" t="s">
        <v>53</v>
      </c>
      <c r="G54" t="s">
        <v>54</v>
      </c>
      <c r="H54">
        <v>0</v>
      </c>
      <c r="I54" s="2">
        <v>42005</v>
      </c>
      <c r="J54" s="2">
        <v>42369</v>
      </c>
      <c r="K54">
        <v>128470.57</v>
      </c>
    </row>
    <row r="55" spans="1:11" x14ac:dyDescent="0.25">
      <c r="A55" t="str">
        <f>"ZEEOFB8964"</f>
        <v>ZEEOFB8964</v>
      </c>
      <c r="B55" t="str">
        <f t="shared" si="1"/>
        <v>06363391001</v>
      </c>
      <c r="C55" t="s">
        <v>15</v>
      </c>
      <c r="D55" t="s">
        <v>143</v>
      </c>
      <c r="E55" t="s">
        <v>144</v>
      </c>
      <c r="F55" s="1" t="s">
        <v>145</v>
      </c>
      <c r="G55" t="s">
        <v>37</v>
      </c>
      <c r="H55">
        <v>4300</v>
      </c>
      <c r="I55" s="2">
        <v>41791</v>
      </c>
      <c r="J55" s="2">
        <v>42369</v>
      </c>
      <c r="K55">
        <v>4300</v>
      </c>
    </row>
    <row r="56" spans="1:11" x14ac:dyDescent="0.25">
      <c r="A56" t="str">
        <f>"Z581061B8C"</f>
        <v>Z581061B8C</v>
      </c>
      <c r="B56" t="str">
        <f t="shared" si="1"/>
        <v>06363391001</v>
      </c>
      <c r="C56" t="s">
        <v>15</v>
      </c>
      <c r="D56" t="s">
        <v>146</v>
      </c>
      <c r="E56" t="s">
        <v>17</v>
      </c>
      <c r="F56" s="1" t="s">
        <v>147</v>
      </c>
      <c r="G56" t="s">
        <v>50</v>
      </c>
      <c r="H56">
        <v>1843</v>
      </c>
      <c r="I56" s="2">
        <v>41877</v>
      </c>
      <c r="J56" s="2">
        <v>41886</v>
      </c>
      <c r="K56">
        <v>0</v>
      </c>
    </row>
    <row r="57" spans="1:11" x14ac:dyDescent="0.25">
      <c r="A57" t="str">
        <f>"ZD711DC6C2"</f>
        <v>ZD711DC6C2</v>
      </c>
      <c r="B57" t="str">
        <f t="shared" si="1"/>
        <v>06363391001</v>
      </c>
      <c r="C57" t="s">
        <v>15</v>
      </c>
      <c r="D57" t="s">
        <v>148</v>
      </c>
      <c r="E57" t="s">
        <v>17</v>
      </c>
      <c r="F57" s="1" t="s">
        <v>149</v>
      </c>
      <c r="G57" t="s">
        <v>150</v>
      </c>
      <c r="H57">
        <v>2000</v>
      </c>
      <c r="I57" s="2">
        <v>41969</v>
      </c>
      <c r="J57" s="2">
        <v>42004</v>
      </c>
      <c r="K57">
        <v>984.2</v>
      </c>
    </row>
    <row r="58" spans="1:11" x14ac:dyDescent="0.25">
      <c r="A58" t="str">
        <f>"ZB4122697F"</f>
        <v>ZB4122697F</v>
      </c>
      <c r="B58" t="str">
        <f t="shared" si="1"/>
        <v>06363391001</v>
      </c>
      <c r="C58" t="s">
        <v>15</v>
      </c>
      <c r="D58" t="s">
        <v>151</v>
      </c>
      <c r="E58" t="s">
        <v>52</v>
      </c>
      <c r="F58" s="1" t="s">
        <v>64</v>
      </c>
      <c r="G58" t="s">
        <v>65</v>
      </c>
      <c r="H58">
        <v>0</v>
      </c>
      <c r="I58" s="2">
        <v>41983</v>
      </c>
      <c r="J58" s="2">
        <v>41985</v>
      </c>
      <c r="K58">
        <v>3513.34</v>
      </c>
    </row>
    <row r="59" spans="1:11" x14ac:dyDescent="0.25">
      <c r="A59" t="str">
        <f>"ZD810C3E71"</f>
        <v>ZD810C3E71</v>
      </c>
      <c r="B59" t="str">
        <f t="shared" si="1"/>
        <v>06363391001</v>
      </c>
      <c r="C59" t="s">
        <v>15</v>
      </c>
      <c r="D59" t="s">
        <v>152</v>
      </c>
      <c r="E59" t="s">
        <v>101</v>
      </c>
      <c r="F59" s="1" t="s">
        <v>153</v>
      </c>
      <c r="G59" t="s">
        <v>154</v>
      </c>
      <c r="H59">
        <v>1971</v>
      </c>
      <c r="I59" s="2">
        <v>41953</v>
      </c>
      <c r="J59" s="2">
        <v>41953</v>
      </c>
      <c r="K59">
        <v>1971</v>
      </c>
    </row>
    <row r="60" spans="1:11" x14ac:dyDescent="0.25">
      <c r="A60" t="str">
        <f>"ZD61065023"</f>
        <v>ZD61065023</v>
      </c>
      <c r="B60" t="str">
        <f t="shared" si="1"/>
        <v>06363391001</v>
      </c>
      <c r="C60" t="s">
        <v>15</v>
      </c>
      <c r="D60" t="s">
        <v>155</v>
      </c>
      <c r="E60" t="s">
        <v>101</v>
      </c>
      <c r="F60" s="1" t="s">
        <v>156</v>
      </c>
      <c r="G60" t="s">
        <v>131</v>
      </c>
      <c r="H60">
        <v>2970</v>
      </c>
      <c r="I60" s="2">
        <v>41887</v>
      </c>
      <c r="J60" s="2">
        <v>41943</v>
      </c>
      <c r="K60">
        <v>2970</v>
      </c>
    </row>
    <row r="61" spans="1:11" x14ac:dyDescent="0.25">
      <c r="A61" t="str">
        <f>"6057136ABE"</f>
        <v>6057136ABE</v>
      </c>
      <c r="B61" t="str">
        <f t="shared" si="1"/>
        <v>06363391001</v>
      </c>
      <c r="C61" t="s">
        <v>15</v>
      </c>
      <c r="D61" t="s">
        <v>157</v>
      </c>
      <c r="E61" t="s">
        <v>52</v>
      </c>
      <c r="F61" s="1" t="s">
        <v>158</v>
      </c>
      <c r="G61" t="s">
        <v>159</v>
      </c>
      <c r="H61">
        <v>71788.69</v>
      </c>
      <c r="I61" s="2">
        <v>41996</v>
      </c>
      <c r="J61" s="2">
        <v>42094</v>
      </c>
      <c r="K61">
        <v>71788.679999999993</v>
      </c>
    </row>
    <row r="62" spans="1:11" x14ac:dyDescent="0.25">
      <c r="A62" t="str">
        <f>"Z2C12142FA"</f>
        <v>Z2C12142FA</v>
      </c>
      <c r="B62" t="str">
        <f t="shared" si="1"/>
        <v>06363391001</v>
      </c>
      <c r="C62" t="s">
        <v>15</v>
      </c>
      <c r="D62" t="s">
        <v>160</v>
      </c>
      <c r="E62" t="s">
        <v>17</v>
      </c>
      <c r="F62" s="1" t="s">
        <v>161</v>
      </c>
      <c r="G62" t="s">
        <v>162</v>
      </c>
      <c r="H62">
        <v>1730</v>
      </c>
      <c r="I62" s="2">
        <v>41978</v>
      </c>
      <c r="J62" s="2">
        <v>41985</v>
      </c>
      <c r="K62">
        <v>1730</v>
      </c>
    </row>
    <row r="63" spans="1:11" x14ac:dyDescent="0.25">
      <c r="A63" t="str">
        <f>"Z6E083208B"</f>
        <v>Z6E083208B</v>
      </c>
      <c r="B63" t="str">
        <f t="shared" si="1"/>
        <v>06363391001</v>
      </c>
      <c r="C63" t="s">
        <v>15</v>
      </c>
      <c r="D63" t="s">
        <v>163</v>
      </c>
      <c r="E63" t="s">
        <v>17</v>
      </c>
      <c r="F63" s="1" t="s">
        <v>79</v>
      </c>
      <c r="G63" t="s">
        <v>80</v>
      </c>
      <c r="H63">
        <v>38300</v>
      </c>
      <c r="I63" s="2">
        <v>41676</v>
      </c>
      <c r="J63" s="2">
        <v>42004</v>
      </c>
      <c r="K63">
        <v>23142</v>
      </c>
    </row>
    <row r="64" spans="1:11" x14ac:dyDescent="0.25">
      <c r="A64" t="str">
        <f>"Z9B119649E"</f>
        <v>Z9B119649E</v>
      </c>
      <c r="B64" t="str">
        <f t="shared" ref="B64:B72" si="2">"06363391001"</f>
        <v>06363391001</v>
      </c>
      <c r="C64" t="s">
        <v>15</v>
      </c>
      <c r="D64" t="s">
        <v>164</v>
      </c>
      <c r="E64" t="s">
        <v>17</v>
      </c>
      <c r="F64" s="1" t="s">
        <v>165</v>
      </c>
      <c r="G64" t="s">
        <v>166</v>
      </c>
      <c r="H64">
        <v>6400</v>
      </c>
      <c r="I64" s="2">
        <v>41948</v>
      </c>
      <c r="J64" s="2">
        <v>42030</v>
      </c>
      <c r="K64">
        <v>6400</v>
      </c>
    </row>
    <row r="65" spans="1:11" x14ac:dyDescent="0.25">
      <c r="A65" t="str">
        <f>"Z0D0F2F2A3"</f>
        <v>Z0D0F2F2A3</v>
      </c>
      <c r="B65" t="str">
        <f t="shared" si="2"/>
        <v>06363391001</v>
      </c>
      <c r="C65" t="s">
        <v>15</v>
      </c>
      <c r="D65" t="s">
        <v>167</v>
      </c>
      <c r="E65" t="s">
        <v>17</v>
      </c>
      <c r="F65" s="1" t="s">
        <v>168</v>
      </c>
      <c r="G65" t="s">
        <v>169</v>
      </c>
      <c r="H65">
        <v>463.3</v>
      </c>
      <c r="I65" s="2">
        <v>41761</v>
      </c>
      <c r="J65" s="2">
        <v>41761</v>
      </c>
      <c r="K65">
        <v>380</v>
      </c>
    </row>
    <row r="66" spans="1:11" x14ac:dyDescent="0.25">
      <c r="A66" t="str">
        <f>"Z42119B19E"</f>
        <v>Z42119B19E</v>
      </c>
      <c r="B66" t="str">
        <f t="shared" si="2"/>
        <v>06363391001</v>
      </c>
      <c r="C66" t="s">
        <v>15</v>
      </c>
      <c r="D66" t="s">
        <v>170</v>
      </c>
      <c r="E66" t="s">
        <v>17</v>
      </c>
      <c r="F66" s="1" t="s">
        <v>171</v>
      </c>
      <c r="G66" t="s">
        <v>172</v>
      </c>
      <c r="H66">
        <v>450</v>
      </c>
      <c r="I66" s="2">
        <v>41950</v>
      </c>
      <c r="J66" s="2">
        <v>41977</v>
      </c>
      <c r="K66">
        <v>427.5</v>
      </c>
    </row>
    <row r="67" spans="1:11" x14ac:dyDescent="0.25">
      <c r="A67" t="str">
        <f>"ZED0E9CED3"</f>
        <v>ZED0E9CED3</v>
      </c>
      <c r="B67" t="str">
        <f t="shared" si="2"/>
        <v>06363391001</v>
      </c>
      <c r="C67" t="s">
        <v>15</v>
      </c>
      <c r="D67" t="s">
        <v>173</v>
      </c>
      <c r="E67" t="s">
        <v>52</v>
      </c>
      <c r="F67" s="1" t="s">
        <v>174</v>
      </c>
      <c r="G67" t="s">
        <v>175</v>
      </c>
      <c r="H67">
        <v>1687.84</v>
      </c>
      <c r="I67" s="2">
        <v>41937</v>
      </c>
      <c r="J67" s="2">
        <v>42004</v>
      </c>
      <c r="K67">
        <v>1687.62</v>
      </c>
    </row>
    <row r="68" spans="1:11" x14ac:dyDescent="0.25">
      <c r="A68" t="str">
        <f>"Z800EB9BAE"</f>
        <v>Z800EB9BAE</v>
      </c>
      <c r="B68" t="str">
        <f t="shared" si="2"/>
        <v>06363391001</v>
      </c>
      <c r="C68" t="s">
        <v>15</v>
      </c>
      <c r="D68" t="s">
        <v>176</v>
      </c>
      <c r="E68" t="s">
        <v>17</v>
      </c>
      <c r="F68" s="1" t="s">
        <v>177</v>
      </c>
      <c r="G68" t="s">
        <v>178</v>
      </c>
      <c r="H68">
        <v>160</v>
      </c>
      <c r="I68" s="2">
        <v>41739</v>
      </c>
      <c r="J68" s="2">
        <v>41744</v>
      </c>
      <c r="K68">
        <v>160</v>
      </c>
    </row>
    <row r="69" spans="1:11" x14ac:dyDescent="0.25">
      <c r="A69" t="str">
        <f>"Z0D1227C37"</f>
        <v>Z0D1227C37</v>
      </c>
      <c r="B69" t="str">
        <f t="shared" si="2"/>
        <v>06363391001</v>
      </c>
      <c r="C69" t="s">
        <v>15</v>
      </c>
      <c r="D69" t="s">
        <v>179</v>
      </c>
      <c r="E69" t="s">
        <v>17</v>
      </c>
      <c r="F69" s="1" t="s">
        <v>180</v>
      </c>
      <c r="G69" t="s">
        <v>34</v>
      </c>
      <c r="H69">
        <v>2930</v>
      </c>
      <c r="I69" s="2">
        <v>41995</v>
      </c>
      <c r="J69" s="2">
        <v>42035</v>
      </c>
      <c r="K69">
        <v>2930</v>
      </c>
    </row>
    <row r="70" spans="1:11" x14ac:dyDescent="0.25">
      <c r="A70" t="str">
        <f>"5525514665"</f>
        <v>5525514665</v>
      </c>
      <c r="B70" t="str">
        <f t="shared" si="2"/>
        <v>06363391001</v>
      </c>
      <c r="C70" t="s">
        <v>15</v>
      </c>
      <c r="D70" t="s">
        <v>181</v>
      </c>
      <c r="E70" t="s">
        <v>101</v>
      </c>
      <c r="F70" s="1" t="s">
        <v>182</v>
      </c>
      <c r="G70" t="s">
        <v>183</v>
      </c>
      <c r="H70">
        <v>47372.01</v>
      </c>
      <c r="I70" s="2">
        <v>41677</v>
      </c>
      <c r="J70" s="2">
        <v>42497</v>
      </c>
      <c r="K70">
        <v>29125.08</v>
      </c>
    </row>
    <row r="71" spans="1:11" x14ac:dyDescent="0.25">
      <c r="A71" t="str">
        <f>"ZE50DB9FF4"</f>
        <v>ZE50DB9FF4</v>
      </c>
      <c r="B71" t="str">
        <f t="shared" si="2"/>
        <v>06363391001</v>
      </c>
      <c r="C71" t="s">
        <v>15</v>
      </c>
      <c r="D71" t="s">
        <v>184</v>
      </c>
      <c r="E71" t="s">
        <v>101</v>
      </c>
      <c r="F71" s="1" t="s">
        <v>185</v>
      </c>
      <c r="G71" t="s">
        <v>186</v>
      </c>
      <c r="H71">
        <v>21850</v>
      </c>
      <c r="I71" s="2">
        <v>41891</v>
      </c>
      <c r="J71" s="2">
        <v>42916</v>
      </c>
      <c r="K71">
        <v>4483.87</v>
      </c>
    </row>
    <row r="72" spans="1:11" x14ac:dyDescent="0.25">
      <c r="A72" t="str">
        <f>"Z7E11EC72F"</f>
        <v>Z7E11EC72F</v>
      </c>
      <c r="B72" t="str">
        <f t="shared" si="2"/>
        <v>06363391001</v>
      </c>
      <c r="C72" t="s">
        <v>15</v>
      </c>
      <c r="D72" t="s">
        <v>187</v>
      </c>
      <c r="E72" t="s">
        <v>17</v>
      </c>
      <c r="F72" s="1" t="s">
        <v>188</v>
      </c>
      <c r="G72" t="s">
        <v>189</v>
      </c>
      <c r="H72">
        <v>2730</v>
      </c>
      <c r="I72" s="2">
        <v>42005</v>
      </c>
      <c r="J72" s="2">
        <v>42369</v>
      </c>
      <c r="K72">
        <v>2730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liguria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2019-01-29T17:40:57Z</dcterms:created>
  <dcterms:modified xsi:type="dcterms:W3CDTF">2019-01-29T17:40:57Z</dcterms:modified>
</cp:coreProperties>
</file>