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piemont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</calcChain>
</file>

<file path=xl/sharedStrings.xml><?xml version="1.0" encoding="utf-8"?>
<sst xmlns="http://schemas.openxmlformats.org/spreadsheetml/2006/main" count="971" uniqueCount="451">
  <si>
    <t>Agenzia delle Entrate</t>
  </si>
  <si>
    <t>CF 06363391001</t>
  </si>
  <si>
    <t>Contratti di forniture, beni e servizi</t>
  </si>
  <si>
    <t>Anno 2014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</si>
  <si>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</si>
  <si>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</si>
  <si>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</si>
  <si>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</si>
  <si>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</si>
  <si>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</si>
  <si>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</si>
  <si>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</si>
  <si>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</si>
  <si>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</si>
  <si>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</si>
  <si>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Piemonte</t>
  </si>
  <si>
    <t>FORNITURA QUOTIDIANI DR PIEMONTE</t>
  </si>
  <si>
    <t>23-AFFIDAMENTO IN ECONOMIA - AFFIDAMENTO DIRETTO</t>
  </si>
  <si>
    <t xml:space="preserve">STOCCHIERO GINO (CF: 10540160016)
</t>
  </si>
  <si>
    <t>STOCCHIERO GINO (CF: 10540160016)</t>
  </si>
  <si>
    <t>ACQUISTO CLIMATIZZATORE INVERTER A PARETE - CAM</t>
  </si>
  <si>
    <t xml:space="preserve">VALENTE SRL (CF: VLNLGU53S14E506B)
</t>
  </si>
  <si>
    <t>VALENTE SRL (CF: VLNLGU53S14E506B)</t>
  </si>
  <si>
    <t>ACQUISTO SCATOLE CARTONE PER TRASLOCO UT FOSSANO/ARONA/SAVIGLIANO/BORGOMANERO</t>
  </si>
  <si>
    <t xml:space="preserve">GECAL  (CF: 08551090155)
</t>
  </si>
  <si>
    <t>GECAL  (CF: 08551090155)</t>
  </si>
  <si>
    <t>FORNITURA E POSIZIONAMENTO QUADROTTE -A SEGUITO DI ALLAGAMENTO</t>
  </si>
  <si>
    <t xml:space="preserve">G.T.C. SocietÃ  Cooperativa (CF: 07932480010)
</t>
  </si>
  <si>
    <t>G.T.C. SocietÃ  Cooperativa (CF: 07932480010)</t>
  </si>
  <si>
    <t>SMONTAGGIO LAVAGGIO E RIMONTAGGIO DI TENDE E PANNELLI</t>
  </si>
  <si>
    <t xml:space="preserve">PRESTO CLEAN LAVANDERIA &amp; SARTORIA DI EPIFANOVA OLGA (CF: PFNLGO62B50Z154A)
</t>
  </si>
  <si>
    <t>PRESTO CLEAN LAVANDERIA &amp; SARTORIA DI EPIFANOVA OLGA (CF: PFNLGO62B50Z154A)</t>
  </si>
  <si>
    <t>SERVIZIO DI SCORTA ATTI DA RILEGARE CUNEO</t>
  </si>
  <si>
    <t xml:space="preserve">Guardia di Finanza (CF: 80088310018)
</t>
  </si>
  <si>
    <t>Guardia di Finanza (CF: 80088310018)</t>
  </si>
  <si>
    <t>ACQUISTO CLIMATIZZATORE UT CUORGNE'</t>
  </si>
  <si>
    <t xml:space="preserve">VALENTE SRL (CF: 02029060759)
</t>
  </si>
  <si>
    <t>VALENTE SRL (CF: 02029060759)</t>
  </si>
  <si>
    <t>FORNITURA GASOLIO RDA 26 DP ALESSANDRIA</t>
  </si>
  <si>
    <t>26-AFFIDAMENTO DIRETTO IN ADESIONE AD ACCORDO QUADRO/CONVENZIONE</t>
  </si>
  <si>
    <t xml:space="preserve">ENGIE SERVIZI S.P.A. (giÃ  Cofely Italia S.p.A.) (CF: 07149930583)
</t>
  </si>
  <si>
    <t>ENGIE SERVIZI S.P.A. (giÃ  Cofely Italia S.p.A.) (CF: 07149930583)</t>
  </si>
  <si>
    <t>ACQUISTO CARTELLINE PER ARCHIVIAZIONE- UP CN</t>
  </si>
  <si>
    <t xml:space="preserve">SCATOLIFICIO STELLA SNC (CF: 02352340026)
</t>
  </si>
  <si>
    <t>SCATOLIFICIO STELLA SNC (CF: 02352340026)</t>
  </si>
  <si>
    <t>FORNITURA GASOLIO UT ARONA</t>
  </si>
  <si>
    <t>FORNITURA GASOLIO DP ALESSANDRIA</t>
  </si>
  <si>
    <t>FORNITURA GASOLIO DP ALESSANDRIA RDA 19</t>
  </si>
  <si>
    <t>CANCELLERIA VARIA</t>
  </si>
  <si>
    <t xml:space="preserve">LINEA DATA (CF: 03242680829)
</t>
  </si>
  <si>
    <t>LINEA DATA (CF: 03242680829)</t>
  </si>
  <si>
    <t>REVISIONE ARMADI METALLICI DP VCO</t>
  </si>
  <si>
    <t xml:space="preserve">FRATELLI CHIESA (CF: 00116090036)
</t>
  </si>
  <si>
    <t>FRATELLI CHIESA (CF: 00116090036)</t>
  </si>
  <si>
    <t>INTERVENTO DI RIPARAZIONE FINESTRE</t>
  </si>
  <si>
    <t xml:space="preserve">CREPALDI &amp; C. SNC DI CREPALDI SIMONA E F.LLI (CF: 01635110032)
</t>
  </si>
  <si>
    <t>CREPALDI &amp; C. SNC DI CREPALDI SIMONA E F.LLI (CF: 01635110032)</t>
  </si>
  <si>
    <t>FORNITURA TENDE E SMALTIMENTO TENDE ROTTE</t>
  </si>
  <si>
    <t xml:space="preserve">SIPARIETTE TORINO DI CORRONCA GIANFRANCO (CF: CRRGFR71B24L219D)
</t>
  </si>
  <si>
    <t>SIPARIETTE TORINO DI CORRONCA GIANFRANCO (CF: CRRGFR71B24L219D)</t>
  </si>
  <si>
    <t>MANUTENZIONE STRUMENTO TOPOGRAFICO - UP AL - TECNOSISTEMI SNC</t>
  </si>
  <si>
    <t xml:space="preserve">TECNOSISTEMI SNC (CF: 00981170053)
</t>
  </si>
  <si>
    <t>TECNOSISTEMI SNC (CF: 00981170053)</t>
  </si>
  <si>
    <t>ACQUISTO MATERIALE INFORMATICO DR PIEMONTE</t>
  </si>
  <si>
    <t xml:space="preserve">BLACK BOX ITALIA (CF: 01504861004)
</t>
  </si>
  <si>
    <t>BLACK BOX ITALIA (CF: 01504861004)</t>
  </si>
  <si>
    <t>FORNITURA E POSA IN OPERA STRISCIE OPACIZZANTI PER VETRATE E PARETI MOBILI UP VC</t>
  </si>
  <si>
    <t xml:space="preserve">INEDITA VISUAL DISPENSER SRL (CF: 01893640027)
</t>
  </si>
  <si>
    <t>INEDITA VISUAL DISPENSER SRL (CF: 01893640027)</t>
  </si>
  <si>
    <t>MANUTENZIONE MACCHINA BOLLATRICE UT CASALE MONFERRATO</t>
  </si>
  <si>
    <t xml:space="preserve">GASPARINI STEFANINO GI GASPARINI ATTILIO (CF: GSPTTL63M20L219B)
</t>
  </si>
  <si>
    <t>GASPARINI STEFANINO GI GASPARINI ATTILIO (CF: GSPTTL63M20L219B)</t>
  </si>
  <si>
    <t>STAMPA DI 400 OPUSCOLI PER COMUNICAZIONE ESTERNA</t>
  </si>
  <si>
    <t xml:space="preserve">CASTELLO SRL (CF: 03794250013)
</t>
  </si>
  <si>
    <t>CASTELLO SRL (CF: 03794250013)</t>
  </si>
  <si>
    <t>FORNITURA GASOLIO DA RISCALDAMENTO RDA  102 DP ALESSANDRIA</t>
  </si>
  <si>
    <t>SERVIZIO DI BONIFICA ARCHIVIO</t>
  </si>
  <si>
    <t xml:space="preserve">BLUKAPPA SRL (CF: 01845280039)
</t>
  </si>
  <si>
    <t>BLUKAPPA SRL (CF: 01845280039)</t>
  </si>
  <si>
    <t>MANUTENZIONE ORDINARIA IMPIANTI VIDEOSORVEGLIANZA UFFICI VARI PIEMONTE</t>
  </si>
  <si>
    <t xml:space="preserve">TELKA DI ZERBETTO MAURIZIO (CF: ZRBMRZ54S30F335Q)
</t>
  </si>
  <si>
    <t>TELKA DI ZERBETTO MAURIZIO (CF: ZRBMRZ54S30F335Q)</t>
  </si>
  <si>
    <t>ACQUISTO TIMBRI DR PIEMONTE</t>
  </si>
  <si>
    <t xml:space="preserve">DITTA VIGLIANI DI DUNYOV FABRIZIO (CF: 11118560017)
</t>
  </si>
  <si>
    <t>DITTA VIGLIANI DI DUNYOV FABRIZIO (CF: 11118560017)</t>
  </si>
  <si>
    <t>ACQUISTO SEGNALE A PARETE UT BORGOMANERO PER SPORTELLO DI ARONA</t>
  </si>
  <si>
    <t xml:space="preserve">IKON SEGNALI (CF: 01519180200)
</t>
  </si>
  <si>
    <t>IKON SEGNALI (CF: 01519180200)</t>
  </si>
  <si>
    <t>ACQUISTO VERIFICATORI BANCONOTE UP ALESSANDRIA TERRITORIO</t>
  </si>
  <si>
    <t xml:space="preserve">INGROSCART SRL (CF: 01469840662)
</t>
  </si>
  <si>
    <t>INGROSCART SRL (CF: 01469840662)</t>
  </si>
  <si>
    <t>CANCELLERIA</t>
  </si>
  <si>
    <t xml:space="preserve">BP Management (CF: 02933380798)
</t>
  </si>
  <si>
    <t>BP Management (CF: 02933380798)</t>
  </si>
  <si>
    <t>CONTRATTO APERTO FORNITURA E CONSEGNA CARTA A4/A3 PER TUTTI GLI UFFICI DELLA DR</t>
  </si>
  <si>
    <t>22-PROCEDURA NEGOZIATA DERIVANTE DA AVVISI CON CUI SI INDICE LA GARA</t>
  </si>
  <si>
    <t xml:space="preserve">ALTERCOOP COOPERATIVA SOCIALE  (CF: 02469810374)
CLICK UFFICIO SRL (CF: 06067681004)
DUBINI S.R.L. (CF: 06262520155)
IL PAPIRO S.R.L. (CF: 01997440043)
VALSECCHI GIOVANNI SRL (CF: 07997560151)
</t>
  </si>
  <si>
    <t>DUBINI S.R.L. (CF: 06262520155)</t>
  </si>
  <si>
    <t>Fornitura e consegna franco locali cartucce e toner uffici Agenzia Entrate ed ex Territorio del Piemonte</t>
  </si>
  <si>
    <t xml:space="preserve">BLO ITALIA (CF: 12758180157)
ENTER SRL  (CF: 04232600371)
ICR - SOCIETA' PER AZIONI  (CF: 05466391009)
MIDA SRL (CF: 01513020238)
PROMO RIGENERA SRL (CF: 01431180551)
</t>
  </si>
  <si>
    <t>ENTER SRL  (CF: 04232600371)</t>
  </si>
  <si>
    <t>FORNITURA BUSTE INTESTATE</t>
  </si>
  <si>
    <t xml:space="preserve">TIBURTINI S.R.L. (CF: 05023781007)
</t>
  </si>
  <si>
    <t>TIBURTINI S.R.L. (CF: 05023781007)</t>
  </si>
  <si>
    <t>ACQUISTO MATERIALE VARIO DI FERRAMENTA DR PIEMONTE</t>
  </si>
  <si>
    <t xml:space="preserve">MORENO &amp; CO. SRL (CF: 03526200401)
</t>
  </si>
  <si>
    <t>MORENO &amp; CO. SRL (CF: 03526200401)</t>
  </si>
  <si>
    <t>ACQUISTO MATERIALE ELETTRICO DR PIEMONTE</t>
  </si>
  <si>
    <t xml:space="preserve">SCARNATI F.LLI (CF: 00121720783)
</t>
  </si>
  <si>
    <t>SCARNATI F.LLI (CF: 00121720783)</t>
  </si>
  <si>
    <t>ACQUISTO ESTINTORI DR PIEMONTE</t>
  </si>
  <si>
    <t xml:space="preserve">CENTRO ANTINCENDIO VITERBESE SRL (CF: 01883620567)
</t>
  </si>
  <si>
    <t>CENTRO ANTINCENDIO VITERBESE SRL (CF: 01883620567)</t>
  </si>
  <si>
    <t>ACQUISTO CLIMATIZZATORE DP BIELLA</t>
  </si>
  <si>
    <t>Acquisto climatizzatore DP II Torino</t>
  </si>
  <si>
    <t xml:space="preserve">ACQUISTO VERIFICATORI BANCONOTE UP TORINO TERRITORIO  </t>
  </si>
  <si>
    <t>ACQUISTO DRUM FUORI GARA UT CUORGNE'</t>
  </si>
  <si>
    <t xml:space="preserve">F.A.M.U. DI CANNIZZO LUIGIA (CF: 02317320873)
</t>
  </si>
  <si>
    <t>F.A.M.U. DI CANNIZZO LUIGIA (CF: 02317320873)</t>
  </si>
  <si>
    <t>ACQUISTO TONER FUORI GARA UP NOVARA TERRITORIO</t>
  </si>
  <si>
    <t xml:space="preserve">ECO LASER INFORMATICA SRL  (CF: 04427081007)
</t>
  </si>
  <si>
    <t>ECO LASER INFORMATICA SRL  (CF: 04427081007)</t>
  </si>
  <si>
    <t>ACQUISTO TONER FUORI GARA DP I TORINO</t>
  </si>
  <si>
    <t xml:space="preserve">ECO TEC SNC (CF: 01995900980)
</t>
  </si>
  <si>
    <t>ECO TEC SNC (CF: 01995900980)</t>
  </si>
  <si>
    <t xml:space="preserve">ECORIGENERA DI CARTA SALVATORE (CF: CRTSVT64A05B056I)
</t>
  </si>
  <si>
    <t>ECORIGENERA DI CARTA SALVATORE (CF: CRTSVT64A05B056I)</t>
  </si>
  <si>
    <t>ACQUISTO TONER FUORI GARA UPT TORINO</t>
  </si>
  <si>
    <t>ACQUISTO TONER FUORI GARA VARI UFFICI DELLA DR PIEMONTE</t>
  </si>
  <si>
    <t>ACQUISTO TONER FUORI GARA UFFICI VARI DITTA BP MANAGEMENT</t>
  </si>
  <si>
    <t>ACQUISTO TONER FUORI GARA UP TORINO TERRITORIO</t>
  </si>
  <si>
    <t>ACQUISTO LAVASTOVIGLIE PER ASILO NIDO DRE</t>
  </si>
  <si>
    <t xml:space="preserve">MR SERVICE SRL (CF: 12479491008)
</t>
  </si>
  <si>
    <t>MR SERVICE SRL (CF: 12479491008)</t>
  </si>
  <si>
    <t>ORDINE RIPRISTINO BOX IN LAMIERA DP V.C.O.</t>
  </si>
  <si>
    <t xml:space="preserve">L'IDROCALCE DI BERTO GEOM. GIAMPIERO (CF: BRTGPR34C15L750R)
</t>
  </si>
  <si>
    <t>L'IDROCALCE DI BERTO GEOM. GIAMPIERO (CF: BRTGPR34C15L750R)</t>
  </si>
  <si>
    <t>UP AO -AL -TO TERRITORIO - FORNITURA SCRIVANIE</t>
  </si>
  <si>
    <t xml:space="preserve">A.Z. FACILITY SERVICE s.r.l. (CF: 06037851000)
AMBIENTE UFFICIO s.r.l. (CF: 01978610283)
LineaUfficio di F.Mellano &amp; C. snc (CF: 01659960049)
MOVING s.r.l. (CF: 03196280246)
RESCAFF COMMERCIALE s.r.l. (CF: 04759650825)
</t>
  </si>
  <si>
    <t>LineaUfficio di F.Mellano &amp; C. snc (CF: 01659960049)</t>
  </si>
  <si>
    <t>MANUTENZIONE INFISSI - DP CUNEO</t>
  </si>
  <si>
    <t xml:space="preserve">L'ARTIGIANO (CF: 02863070047)
</t>
  </si>
  <si>
    <t>L'ARTIGIANO (CF: 02863070047)</t>
  </si>
  <si>
    <t>manutenzione impianto di sollevamento</t>
  </si>
  <si>
    <t xml:space="preserve">OCERT SRL (CF: 08463950017)
</t>
  </si>
  <si>
    <t>OCERT SRL (CF: 08463950017)</t>
  </si>
  <si>
    <t>UP AO - CN - TO - AL - TERRITORIO - Fornitura sedute operative, dirigenziali e visitatore</t>
  </si>
  <si>
    <t>MOVING s.r.l. (CF: 03196280246)</t>
  </si>
  <si>
    <t>ORDINE FORNITURA LIBRI - DR PIEMONTE</t>
  </si>
  <si>
    <t xml:space="preserve">LIBRERIA FINANZE E LAVORO (CF: 07882320018)
</t>
  </si>
  <si>
    <t>LIBRERIA FINANZE E LAVORO (CF: 07882320018)</t>
  </si>
  <si>
    <t>TINTEGGIATURA LOCALI</t>
  </si>
  <si>
    <t xml:space="preserve">GASPARINI MARIO FRANCO DECORAZIONI (CF: GSPMFR53T19L219M)
</t>
  </si>
  <si>
    <t>GASPARINI MARIO FRANCO DECORAZIONI (CF: GSPMFR53T19L219M)</t>
  </si>
  <si>
    <t>ELETTRIFICAZIONE APERTURA PORTA INGRESSO DIPENDENTI</t>
  </si>
  <si>
    <t>SERVIZIO DI TINTEGGIATURA LOCALI PRESSO DR PIEMONTE</t>
  </si>
  <si>
    <t>INTERVENTO DI SOSTITUZIONE VETRATA</t>
  </si>
  <si>
    <t xml:space="preserve">AZZIMONTI PAOLINO SPA (CF: 00467150033)
</t>
  </si>
  <si>
    <t>AZZIMONTI PAOLINO SPA (CF: 00467150033)</t>
  </si>
  <si>
    <t>SOSTITUZIONE SENSORE VOLUMETRICO IMPIANTO ANTINTRUSIONE UT BRA</t>
  </si>
  <si>
    <t xml:space="preserve">BIELETTRA SRL (CF: 03513820047)
</t>
  </si>
  <si>
    <t>BIELETTRA SRL (CF: 03513820047)</t>
  </si>
  <si>
    <t>RIPRISTINO ELEMENTI IMPIANTO EVACUAZIONE</t>
  </si>
  <si>
    <t>MANUTENZIONE STRAORDINARIA IMPIANTO ANTINTRUSIONE</t>
  </si>
  <si>
    <t xml:space="preserve">CAVALLARO VALTER (CF: CVLVTR54R22A479V)
</t>
  </si>
  <si>
    <t>CAVALLARO VALTER (CF: CVLVTR54R22A479V)</t>
  </si>
  <si>
    <t>SPOSTAMENTO ARCHIVIO COMPATTABILE DA EX UT NIZZA MONFERRATO A DP ASTI</t>
  </si>
  <si>
    <t>VERIFICA IMPIANTO DI MESSA A TERRA</t>
  </si>
  <si>
    <t xml:space="preserve">EUROFINS MODULO UNO SRL (CF: 10781070015)
</t>
  </si>
  <si>
    <t>EUROFINS MODULO UNO SRL (CF: 10781070015)</t>
  </si>
  <si>
    <t>SMALTIMENTO BENI MOBILI FUORI USO</t>
  </si>
  <si>
    <t xml:space="preserve">AMIAT (CF: 07309150014)
</t>
  </si>
  <si>
    <t>AMIAT (CF: 07309150014)</t>
  </si>
  <si>
    <t xml:space="preserve">CENTRO SISTEMI ANTIFURTO SRL (CF: 01925130013)
</t>
  </si>
  <si>
    <t>CENTRO SISTEMI ANTIFURTO SRL (CF: 01925130013)</t>
  </si>
  <si>
    <t>AMPLIAMENTO IMPIANTO EVACUAZIONE</t>
  </si>
  <si>
    <t>LAVORI DI FALEGNAMERIA</t>
  </si>
  <si>
    <t xml:space="preserve">FALEGNAMERIA TOMASONE (CF: 00883420051)
</t>
  </si>
  <si>
    <t>FALEGNAMERIA TOMASONE (CF: 00883420051)</t>
  </si>
  <si>
    <t>LIBRI CAM TO</t>
  </si>
  <si>
    <t>FORNITURA E POSA SCAFFALATURE ARCHIVI COMPATTATI DP VCO</t>
  </si>
  <si>
    <t>MANUTENZIONE ORDINARIA SERRAMENTI DP E UP DI CUNEO</t>
  </si>
  <si>
    <t>MANUTENZINE FABBRICATO</t>
  </si>
  <si>
    <t xml:space="preserve">BARABAN SERRAMENTI SNC (CF: 01634640062)
</t>
  </si>
  <si>
    <t>BARABAN SERRAMENTI SNC (CF: 01634640062)</t>
  </si>
  <si>
    <t>MANUTENZ. STRAORD. CARRELLO ELEVATORE DR PIEMONTE</t>
  </si>
  <si>
    <t xml:space="preserve">ASSCAR SRL (CF: 04262610019)
</t>
  </si>
  <si>
    <t>ASSCAR SRL (CF: 04262610019)</t>
  </si>
  <si>
    <t>MANUTENZIONE IMPIANTO ANTITRUSIONE STABILE ASTI</t>
  </si>
  <si>
    <t>MANUTENZIONE IMPIANTO ELETTRICO</t>
  </si>
  <si>
    <t>MESSA IN SICUREZZA  DI VETRI DP I TO</t>
  </si>
  <si>
    <t>SOSTITUZIONE VETRATA</t>
  </si>
  <si>
    <t xml:space="preserve">BIVETRO SRL (CF: 08612320013)
</t>
  </si>
  <si>
    <t>BIVETRO SRL (CF: 08612320013)</t>
  </si>
  <si>
    <t>SOSTITUZIONE SERRANDA LOCALE FRONT OFFICE</t>
  </si>
  <si>
    <t xml:space="preserve">PERTOSA MICHELE DI PERTOSA CLAUDIO (CF: 08711720014)
</t>
  </si>
  <si>
    <t>PERTOSA MICHELE DI PERTOSA CLAUDIO (CF: 08711720014)</t>
  </si>
  <si>
    <t>MANUTENZIONE ORDINARIA IMPIANTO ANTITRUSIONE UFFICI VARI</t>
  </si>
  <si>
    <t xml:space="preserve">C.E.SAL. SNC (CF: 00536290042)
</t>
  </si>
  <si>
    <t>C.E.SAL. SNC (CF: 00536290042)</t>
  </si>
  <si>
    <t>INTEGRAZIONE IMPIANTO VIDEOSORVEGLIANZA DP II TO</t>
  </si>
  <si>
    <t>FORNITURA E POSA TENDE VERTICALI DR PIEMONTE</t>
  </si>
  <si>
    <t xml:space="preserve">BALDESCHI SNC (CF: 00795230010)
</t>
  </si>
  <si>
    <t>BALDESCHI SNC (CF: 00795230010)</t>
  </si>
  <si>
    <t>MODIFICA IMPIANTO AUTOMATICO APERTURA CANCELLO</t>
  </si>
  <si>
    <t xml:space="preserve">B.P SRL (CF: 01398370039)
</t>
  </si>
  <si>
    <t>B.P SRL (CF: 01398370039)</t>
  </si>
  <si>
    <t>MANUTENZIONE IMPIANTO TELEFONICO UP BIELLA</t>
  </si>
  <si>
    <t xml:space="preserve">CROSA F.LLI (CF: 00490900024)
</t>
  </si>
  <si>
    <t>CROSA F.LLI (CF: 00490900024)</t>
  </si>
  <si>
    <t>SALDATURA CADITOIA E SOSTITUZIONE BRACCETTO CANCELLO PEDONALE</t>
  </si>
  <si>
    <t xml:space="preserve">SCARSI FRATELLLI (CF: 01632560064)
</t>
  </si>
  <si>
    <t>SCARSI FRATELLLI (CF: 01632560064)</t>
  </si>
  <si>
    <t>MANUTENZIONE ORDINARIA E STRAORDINARIA IMPIANTO WATER MIST ARCHIVI DR PIEMONTE</t>
  </si>
  <si>
    <t xml:space="preserve">ESSECI SRL (CF: 05999530016)
</t>
  </si>
  <si>
    <t>ESSECI SRL (CF: 05999530016)</t>
  </si>
  <si>
    <t>IMPIANTO EVACUAZIONE UP TORINO TERRITORIO</t>
  </si>
  <si>
    <t>RIPRISTINO TRATTO DI GRONDAIA</t>
  </si>
  <si>
    <t xml:space="preserve">IMPRESA RAMAZZOTTI (CF: RMZMRC68C07F952Q)
</t>
  </si>
  <si>
    <t>IMPRESA RAMAZZOTTI (CF: RMZMRC68C07F952Q)</t>
  </si>
  <si>
    <t>SMALTIMENTO BENI MOBILI NON INFORMATICI</t>
  </si>
  <si>
    <t xml:space="preserve">GTC 2.0 SRL (CF: 11117380011)
</t>
  </si>
  <si>
    <t>GTC 2.0 SRL (CF: 11117380011)</t>
  </si>
  <si>
    <t>Disinfestazione da vespe - CAM PARTI COMUNI - ordine di fornitura</t>
  </si>
  <si>
    <t xml:space="preserve">pielle service (CF: 10684340010)
</t>
  </si>
  <si>
    <t>pielle service (CF: 10684340010)</t>
  </si>
  <si>
    <t>ARREDI PER DIRZIONE REGIONALE E UFFICIO TERRITORIALE DI ASTI</t>
  </si>
  <si>
    <t xml:space="preserve">ARRDOMOBIL (CF: 03091530794)
CENTRO UFFICI SRL (CF: 03095020362)
ITALARREDO SRL (CF: 03219400284)
MOBILGILI (CF: 00182760041)
Pialt S.r.l. (CF: 01664520010)
</t>
  </si>
  <si>
    <t>Pialt S.r.l. (CF: 01664520010)</t>
  </si>
  <si>
    <t>ACQUISTO LIBRI DR PIEMONTE</t>
  </si>
  <si>
    <t>MONITORAGGIO AMBIENTALE PRESENZA FIBRE AMIANTO UP NOVARA</t>
  </si>
  <si>
    <t xml:space="preserve">A.P. Group S.r.l. (CF: 11161550154)
</t>
  </si>
  <si>
    <t>A.P. Group S.r.l. (CF: 11161550154)</t>
  </si>
  <si>
    <t>PUBBLICAZIONE ESTRATO DI GARA DR PIEMONTE</t>
  </si>
  <si>
    <t xml:space="preserve">PUBLIKOMPASS SPA (CF: 00847070158)
</t>
  </si>
  <si>
    <t>PUBLIKOMPASS SPA (CF: 00847070158)</t>
  </si>
  <si>
    <t>PUBBLICAZIONE ESTRATTO DI GARA RICERCA IMM. UP VERCELLI</t>
  </si>
  <si>
    <t xml:space="preserve">S.P.SERVIZI PUBBLICITARI SRL (CF: 01982050021)
</t>
  </si>
  <si>
    <t>S.P.SERVIZI PUBBLICITARI SRL (CF: 01982050021)</t>
  </si>
  <si>
    <t>FORNITURA ESTINTORI A POLVERE 6 KG</t>
  </si>
  <si>
    <t>RIPARAZIONE PLOTTER UP VERCELLI</t>
  </si>
  <si>
    <t xml:space="preserve">S.PE.GI. S.A.S. DI PELLONE MASSIMO (CF: 01710860022)
</t>
  </si>
  <si>
    <t>S.PE.GI. S.A.S. DI PELLONE MASSIMO (CF: 01710860022)</t>
  </si>
  <si>
    <t>Acquisto bandiere e supporti</t>
  </si>
  <si>
    <t xml:space="preserve">MIB (CF: 05835971002)
</t>
  </si>
  <si>
    <t>MIB (CF: 05835971002)</t>
  </si>
  <si>
    <t>TARGA SPORTELLO DELOCALIZZATO DI BRA</t>
  </si>
  <si>
    <t>SERVIZIO DI DISINFESTAZIONE UFFICI VARI UP TERRITORIO TORINO</t>
  </si>
  <si>
    <t xml:space="preserve">IMPRESA DI OSTORERO SRL (CF: 10052070017)
</t>
  </si>
  <si>
    <t>IMPRESA DI OSTORERO SRL (CF: 10052070017)</t>
  </si>
  <si>
    <t>MANUTENZIONE IMPIANTI VIDEOSORVEGLIANZA UFFICI VARI UP ALESSANDRIA</t>
  </si>
  <si>
    <t xml:space="preserve">NEW ALARM (CF: FRRMRC76B16A182I)
</t>
  </si>
  <si>
    <t>NEW ALARM (CF: FRRMRC76B16A182I)</t>
  </si>
  <si>
    <t>PRENOTAZIONE ALBERGHIERA</t>
  </si>
  <si>
    <t xml:space="preserve">REGENT INTERNATIONAL S R L (CF: 01262990581)
</t>
  </si>
  <si>
    <t>REGENT INTERNATIONAL S R L (CF: 01262990581)</t>
  </si>
  <si>
    <t>DP AL TINTEGGIATURA STANZE</t>
  </si>
  <si>
    <t xml:space="preserve">SASTE MULTISERVICES (CF: 02313470060)
</t>
  </si>
  <si>
    <t>SASTE MULTISERVICES (CF: 02313470060)</t>
  </si>
  <si>
    <t>DERATTIZZAZIONE E DEBLATTIZZAZIONE -</t>
  </si>
  <si>
    <t xml:space="preserve">JOLLY SERVIZI S.R.L. (CF: 02288250034)
</t>
  </si>
  <si>
    <t>JOLLY SERVIZI S.R.L. (CF: 02288250034)</t>
  </si>
  <si>
    <t>MANUTENZIONE IMPIANTO TELEFONICO - UT CHIVASSO</t>
  </si>
  <si>
    <t xml:space="preserve">TELEMATIC SERVICE  COMUNICATION SRL (CF: 04673080018)
</t>
  </si>
  <si>
    <t>TELEMATIC SERVICE  COMUNICATION SRL (CF: 04673080018)</t>
  </si>
  <si>
    <t>MANUTENZIONE IMPIANTO IDRICO - DP VERBANIA</t>
  </si>
  <si>
    <t xml:space="preserve">ESA SNC (CF: 02512610029)
</t>
  </si>
  <si>
    <t>ESA SNC (CF: 02512610029)</t>
  </si>
  <si>
    <t xml:space="preserve">SMALTIMENTO RIFIUTI MATERIALE DICHIARATO FUORI USO </t>
  </si>
  <si>
    <t xml:space="preserve">COMUNITA' GIOVANILE LAVORO (CF: 01471390037)
</t>
  </si>
  <si>
    <t>COMUNITA' GIOVANILE LAVORO (CF: 01471390037)</t>
  </si>
  <si>
    <t xml:space="preserve">SMALTIMENTO MATERIALE CARTACEO V. GUICCIARDINI - RDA 30 </t>
  </si>
  <si>
    <t>BUONI PREMIO PER PROGETTO "FISCO &amp; SCUOLA" DR PIEMONTE</t>
  </si>
  <si>
    <t xml:space="preserve">LIBRERIE FELTRINELLI SRL (CF: 04628790969)
</t>
  </si>
  <si>
    <t>LIBRERIE FELTRINELLI SRL (CF: 04628790969)</t>
  </si>
  <si>
    <t>PUBBLICAZIONE ESTRATTO BANDO DI GARA DR PIEMONTE</t>
  </si>
  <si>
    <t>NOL. FOTOC. TASK ALFA CASALE M.TO</t>
  </si>
  <si>
    <t xml:space="preserve">KYOCERA DOCUMENT SOLUTION ITALIA SPA (CF: 01788080156)
</t>
  </si>
  <si>
    <t>KYOCERA DOCUMENT SOLUTION ITALIA SPA (CF: 01788080156)</t>
  </si>
  <si>
    <t>NOL. FOTOC. TASK FORCE UT IVREA</t>
  </si>
  <si>
    <t>NOL FOTOC TASK ALFA DP 2 TORINO</t>
  </si>
  <si>
    <t>SERVIZIO PRONTO TAXI</t>
  </si>
  <si>
    <t xml:space="preserve">SOCIETA' COOPERATIVA PRONTO TAXI (CF: 01563740016)
</t>
  </si>
  <si>
    <t>SOCIETA' COOPERATIVA PRONTO TAXI (CF: 01563740016)</t>
  </si>
  <si>
    <t>CARTA TERMICA PER ELIMINA CODE UT BRA</t>
  </si>
  <si>
    <t xml:space="preserve">SIGMA S.P.A. (CF: 01590580443)
</t>
  </si>
  <si>
    <t>SIGMA S.P.A. (CF: 01590580443)</t>
  </si>
  <si>
    <t>FORNITURA CARTA SISTEMA ARGO</t>
  </si>
  <si>
    <t>ENERGIA ELETTRICA - ENTRATE</t>
  </si>
  <si>
    <t xml:space="preserve">EDISON ENERGIA S.P.A (CF: 08526440154)
</t>
  </si>
  <si>
    <t>EDISON ENERGIA S.P.A (CF: 08526440154)</t>
  </si>
  <si>
    <t>FORNITURA GASOLIO DA RISCALDAMENTO DP ALESSANDRIA</t>
  </si>
  <si>
    <t>SOSTITUZIONE VETRATA CON INCLUSO COSTO PONTEGGIO - UT ACQUI TERME</t>
  </si>
  <si>
    <t xml:space="preserve">I COLORI IN VETROFUSIONE DI GRILLO MASSIMO (CF: GRLMSM59A07A052T)
</t>
  </si>
  <si>
    <t>I COLORI IN VETROFUSIONE DI GRILLO MASSIMO (CF: GRLMSM59A07A052T)</t>
  </si>
  <si>
    <t>FORNITURA E COLLOCAZIONE DI PARETI MOBILI MODULARI PRESSO DP 2 TORINO</t>
  </si>
  <si>
    <t xml:space="preserve">GARBOLI PER L'UFFICIO DI LUCA GARBOLI (CF: GRBLCU77R25L682Y)
JOLLY UFFICIO s.r.l. (CF: 01171500034)
PASA S.A.S. (CF: 04722900018)
Pialt S.r.l. (CF: 01664520010)
VIOLAUFFICIO DI ARCH. M. VIOLA (CF: VLIMRC66E11A859I)
</t>
  </si>
  <si>
    <t>COLLAUDO E RIPRISTINO ALLO STATO DELL'ARTE DI IMPIANTO FISSO DI ESTINZIONE AUTOMATICA A GAS INERGEN UFFICIO PROVINCIALE AL</t>
  </si>
  <si>
    <t xml:space="preserve">ALBA FIRE SRL (CF: 02131270049)
BETTATI ANTINCENDIO (CF: 01979170352)
ESSECI IMPIANTI (CF: 08812831009)
EUSEBI SERVICE SRL (CF: 01232440428)
Gielle srl (CF: 05157680728)
</t>
  </si>
  <si>
    <t>Gielle srl (CF: 05157680728)</t>
  </si>
  <si>
    <t>INTERVENTO DI RIPRISTINO DELL'IMPIANTO DI VIDEOSORVEGLIANZA - UP BIELLA</t>
  </si>
  <si>
    <t xml:space="preserve">R.D.M. SNC (CF: 01864330020)
</t>
  </si>
  <si>
    <t>R.D.M. SNC (CF: 01864330020)</t>
  </si>
  <si>
    <t>CONVENZIONE CONSIP ARREDI 6 - FORNITURA POSTAZIONI DI LAVORO CON ARMADI E ALLUNGHI SCRIVANIA</t>
  </si>
  <si>
    <t xml:space="preserve">QUADRIFOGLIO SISTEMI D'ARREDO SPA (CF: 02301560260)
</t>
  </si>
  <si>
    <t>QUADRIFOGLIO SISTEMI D'ARREDO SPA (CF: 02301560260)</t>
  </si>
  <si>
    <t>Fornitura pezzi mobili 2015 per timbri a calendario Reparti SPI - Territorio</t>
  </si>
  <si>
    <t xml:space="preserve">Istituto Poligrafico e Zecca dello Stato  (CF: 00399810589)
</t>
  </si>
  <si>
    <t>Istituto Poligrafico e Zecca dello Stato  (CF: 00399810589)</t>
  </si>
  <si>
    <t>CORRIERE ESPRESSO NOVARA BORGOMANERO</t>
  </si>
  <si>
    <t xml:space="preserve">C.K. SERVIZI PROFESSIONALI SAS (CF: 01561710037)
</t>
  </si>
  <si>
    <t>C.K. SERVIZI PROFESSIONALI SAS (CF: 01561710037)</t>
  </si>
  <si>
    <t>SERVIZIO DI GIARDINAGGIO - CAM PARTI COMUNI</t>
  </si>
  <si>
    <t xml:space="preserve">VERTICAL GREEN DI MASCARDI GIANLUCA (CF: MSCGLC68C16L304U)
</t>
  </si>
  <si>
    <t>VERTICAL GREEN DI MASCARDI GIANLUCA (CF: MSCGLC68C16L304U)</t>
  </si>
  <si>
    <t>ADEGUAMENTO USCITE DI SICUREZZA</t>
  </si>
  <si>
    <t xml:space="preserve">MONDINO SRL (CF: 03042180046)
</t>
  </si>
  <si>
    <t>MONDINO SRL (CF: 03042180046)</t>
  </si>
  <si>
    <t>RIPARAZIONE DA INFILTRAZIONE DA ACQUE METEORICHE</t>
  </si>
  <si>
    <t xml:space="preserve">IMPRESA CAPRA SPA (CF: 00266610062)
</t>
  </si>
  <si>
    <t>IMPRESA CAPRA SPA (CF: 00266610062)</t>
  </si>
  <si>
    <t>TINTEGGIATURA STANZE SECONDO PIANO DR PIEMONTE</t>
  </si>
  <si>
    <t>VERIFICA IMPIANTO DI SOLLEVAMENTO - DR PIEMONTE</t>
  </si>
  <si>
    <t>AMPLIAMENTO IMPIANTO DI EVACUAZIONE</t>
  </si>
  <si>
    <t>ELETTRIFICAZIONE PORTA PIANO -2 E INSTALLAZIONE APERTURA ELETTRICA</t>
  </si>
  <si>
    <t xml:space="preserve">PROTEX (CF: 07232880018)
</t>
  </si>
  <si>
    <t>PROTEX (CF: 07232880018)</t>
  </si>
  <si>
    <t>Fornitura e posa  interruttore cabina elettrica generale presso UP Alessandria</t>
  </si>
  <si>
    <t xml:space="preserve">ABB SPA (CF: 11988960156)
</t>
  </si>
  <si>
    <t>ABB SPA (CF: 11988960156)</t>
  </si>
  <si>
    <t>MANUTENZIONE IMPIANTO IDRICO</t>
  </si>
  <si>
    <t xml:space="preserve">LA SPURGOIGIENICA SAS (CF: 09852230011)
</t>
  </si>
  <si>
    <t>LA SPURGOIGIENICA SAS (CF: 09852230011)</t>
  </si>
  <si>
    <t>RIPRISTINO IMPIANTO ANTINTRUSIONE</t>
  </si>
  <si>
    <t xml:space="preserve">SICURITALIA SICURITY CA SRL  (CF: 02609630139)
</t>
  </si>
  <si>
    <t>SICURITALIA SICURITY CA SRL  (CF: 02609630139)</t>
  </si>
  <si>
    <t>RIPRISTINO IMPIANTO CITOFONICO</t>
  </si>
  <si>
    <t>RIPRISTINO IMPIANTO DI EVACUAZIONE</t>
  </si>
  <si>
    <t>VERIFICA BIENNALE IMPIANTO DI SOLLEVAMENTO</t>
  </si>
  <si>
    <t>VERIFICA DELL'IMPIANTO DI MESSA A TERRA</t>
  </si>
  <si>
    <t xml:space="preserve">INGEGNERIA &amp; CERTIFICAZIONI SNC (CF: 02177440027)
</t>
  </si>
  <si>
    <t>INGEGNERIA &amp; CERTIFICAZIONI SNC (CF: 02177440027)</t>
  </si>
  <si>
    <t xml:space="preserve">EURISP ITALIA SRL (CF: 08402240017)
</t>
  </si>
  <si>
    <t>EURISP ITALIA SRL (CF: 08402240017)</t>
  </si>
  <si>
    <t>SOSTITUZIONE STAFFE PORTABANDIERA</t>
  </si>
  <si>
    <t>ACQUISTO BUONI GASOLIO</t>
  </si>
  <si>
    <t xml:space="preserve">ENI SPA (CF: 00484960588)
</t>
  </si>
  <si>
    <t>ENI SPA (CF: 00484960588)</t>
  </si>
  <si>
    <t>RDA 113 -FORNITURA GASOLIO DA RISCALDAMENTO DP ALESSANDRIA</t>
  </si>
  <si>
    <t>NOLEGGIO FOTOCOPIATORE</t>
  </si>
  <si>
    <t>Fornitura timbri Direzione Regionale e Uffici Vari</t>
  </si>
  <si>
    <t>CARTA TERMICA PER SISTEMA ELIMINACODE</t>
  </si>
  <si>
    <t>FORNITURA MATERIALE ELETTRICO</t>
  </si>
  <si>
    <t xml:space="preserve">ELCOM ELETTROCOMMECIALE SPA (CF: 00368940946)
</t>
  </si>
  <si>
    <t>ELCOM ELETTROCOMMECIALE SPA (CF: 00368940946)</t>
  </si>
  <si>
    <t>CONTRATTO APERTO CANCELLERIA 2014 TUTTI GLI UFFICI</t>
  </si>
  <si>
    <t xml:space="preserve">BLO ITALIA (CF: 12758180157)
DuecÃ¬ Italia srl (CF: 02693490126)
IL PAPIRO S.R.L. (CF: 01997440043)
pierleoni e figli (CF: 09609931002)
Ugo Tesi srl (CF: 00272980103)
</t>
  </si>
  <si>
    <t>DuecÃ¬ Italia srl (CF: 02693490126)</t>
  </si>
  <si>
    <t>FORNITURA E CONSEGNA SEDIE PRESSO UFFICI VARI AE PIEMONTE</t>
  </si>
  <si>
    <t xml:space="preserve">LineaUfficio di F.Mellano &amp; C. snc (CF: 01659960049)
MANERBA SPA (CF: 01935200285)
MOVING s.r.l. (CF: 03196280246)
PEZZINI (CF: 00042080143)
SISTEMA UFFICIO (CF: 06559310583)
</t>
  </si>
  <si>
    <t>FORNITURA E INSTALLAZIONE CONDIZIONATORI INVERTER UFFICI VARI</t>
  </si>
  <si>
    <t xml:space="preserve">AM IMPIANTI SAS DI MAIONE BERARDINO &amp; C. (CF: 06125761210)
BALDASSARRI G. &amp; G. SNC (CF: 01384140545)
EUROIMPIANTI SAS DI MARIA SOLLA (CF: 07372180633)
OLIMPIA SPLENDID (CF: 00260750351)
VALENTE SRL (CF: VLNLGU53S14E506B)
</t>
  </si>
  <si>
    <t>VERIFICA IMPIANTO DI MESSA A TERRA - UP NOVARA</t>
  </si>
  <si>
    <t>AMPLIAMENTO E INTEGRAZIONE IMPIANTO ANTINTRUSIONE DP NOVARA</t>
  </si>
  <si>
    <t xml:space="preserve">NAZCA IMPIANTI SRL (CF: 04491010965)
</t>
  </si>
  <si>
    <t>NAZCA IMPIANTI SRL (CF: 04491010965)</t>
  </si>
  <si>
    <t>AMPLIAMENTO E INTEGRAZIONE IMPIANTO ANTINTRUSIONE UPCUNEO</t>
  </si>
  <si>
    <t>VERIFICA BIENNALE IMPIANTO DI SOLLEVAMENTO - UP NOVARA</t>
  </si>
  <si>
    <t xml:space="preserve">Veneta Engineering S.r.l. (CF: 00828990226)
</t>
  </si>
  <si>
    <t>Veneta Engineering S.r.l. (CF: 00828990226)</t>
  </si>
  <si>
    <t>RIPRISTINO ALLARME E CHIUSURA ELETTRICA INGRESSO PRINCIPALE - DP CUNEO</t>
  </si>
  <si>
    <t>SMALTIMENTO BENI MOBILI FUORI USO - UT SALUZZO</t>
  </si>
  <si>
    <t xml:space="preserve">BRA SERVIZI SRL (CF: 02128000045)
</t>
  </si>
  <si>
    <t>BRA SERVIZI SRL (CF: 02128000045)</t>
  </si>
  <si>
    <t>INSTALLAZIONE COMBINATORE GSM PER IMPIANTO ANTINTRUSIONE</t>
  </si>
  <si>
    <t xml:space="preserve">SINED SNC (CF: 08003230011)
</t>
  </si>
  <si>
    <t>SINED SNC (CF: 08003230011)</t>
  </si>
  <si>
    <t xml:space="preserve">MICRONTEL S.p.A. (CF: 05095330014)
</t>
  </si>
  <si>
    <t>MICRONTEL S.p.A. (CF: 05095330014)</t>
  </si>
  <si>
    <t>RIPRISTINO IMPIANTO VIDEOSORVEGLIANZA</t>
  </si>
  <si>
    <t xml:space="preserve">VEGALLARM SRL (CF: 01267560173)
</t>
  </si>
  <si>
    <t>VEGALLARM SRL (CF: 01267560173)</t>
  </si>
  <si>
    <t>FORNITURA E INSTALLAZIONE DI IMPIANTO DI VIDEOSORVEGLIANZA  AGENZIA DELLE ENTRATE UT ASTI</t>
  </si>
  <si>
    <t xml:space="preserve">ACTIVIA S.R.L. (CF: 01535310427)
EOS ENGINEERING &amp; CONSULTING S.R.L. (CF: 05922920961)
PIAZZA IMPIANTI ELETTRICI (CF: PZZVTR70D04L219S)
RATTO VITTORIO S.R.L. (CF: RTTVTR62D04A052H)
VEGALLARM SRL (CF: 01267560173)
</t>
  </si>
  <si>
    <t>SMALTIMENTO BENI MOBILI FUORI USO - DP NOVARA</t>
  </si>
  <si>
    <t xml:space="preserve">ASSA SPA (CF: 94020500032)
</t>
  </si>
  <si>
    <t>ASSA SPA (CF: 94020500032)</t>
  </si>
  <si>
    <t>RIPARAZIONE SCHEDA IMPIANTO CONTROLLO ACCESSI - UP NOVARA</t>
  </si>
  <si>
    <t>INSTALLAZIONE CHIUDIPORTA SU CANCELLO CARRAIO - UP NOVARA</t>
  </si>
  <si>
    <t>SOSTITUZIONE VETRO FINESTRA - UT RIVOLI</t>
  </si>
  <si>
    <t xml:space="preserve">VETRERIA COTTONE PRISCO (CF: CTTPSC74P03L727P)
</t>
  </si>
  <si>
    <t>VETRERIA COTTONE PRISCO (CF: CTTPSC74P03L727P)</t>
  </si>
  <si>
    <t>TINTEGGIATURA LOCALI - DP ALESSANDRIA</t>
  </si>
  <si>
    <t xml:space="preserve">AMOS IL NUOVO INTERVENTO EDILE (CF: PRSMSA66P20A182S)
</t>
  </si>
  <si>
    <t>AMOS IL NUOVO INTERVENTO EDILE (CF: PRSMSA66P20A182S)</t>
  </si>
  <si>
    <t>INSTALLAZIONE NUOVA LINEA ELETTRICA</t>
  </si>
  <si>
    <t>FORNITURA TITOLI DI VIAGGIO GTT UT TORINO 3</t>
  </si>
  <si>
    <t xml:space="preserve">GTT - GRUPPO TORINESE TRASPORTI SPA (CF: 08555280018)
</t>
  </si>
  <si>
    <t>GTT - GRUPPO TORINESE TRASPORTI SPA (CF: 08555280018)</t>
  </si>
  <si>
    <t>ACQUISTO TITOLI DI VIAGGIO  DP I TORINO</t>
  </si>
  <si>
    <t>acquisto due abbonamenti annuali autobus Torino</t>
  </si>
  <si>
    <t>Acquisto biglietti autobus urbani e suburbani vari</t>
  </si>
  <si>
    <t>FORNITURA E POSA IN OPERA DI SERRATURE E MANIGLIE UP TORINO TERRITORIO</t>
  </si>
  <si>
    <t xml:space="preserve">FALEGNAMERIA ALBERTONE SAS (CF: 08203650018)
</t>
  </si>
  <si>
    <t>FALEGNAMERIA ALBERTONE SAS (CF: 08203650018)</t>
  </si>
  <si>
    <t>ordine mepa fornitura materiale informatico</t>
  </si>
  <si>
    <t xml:space="preserve">AGLIETTA MARIO DI MARIO AGLIETTA SAS (CF: 01408640207)
</t>
  </si>
  <si>
    <t>AGLIETTA MARIO DI MARIO AGLIETTA SAS (CF: 01408640207)</t>
  </si>
  <si>
    <t>RIPRISTINO FUNZIONAMENTO CONDOTTE FOGNARIE</t>
  </si>
  <si>
    <t xml:space="preserve">F.LLI SCARAMPI ENRICO E RENZO SNC  (CF: 00175670058)
</t>
  </si>
  <si>
    <t>F.LLI SCARAMPI ENRICO E RENZO SNC  (CF: 00175670058)</t>
  </si>
  <si>
    <t>VERIFICA IMPIANTO MESSA A TERRA - UP NOVARA</t>
  </si>
  <si>
    <t xml:space="preserve">INGEGNERIA &amp; CERTIFICAZIONI SNC (CF: 02177440027)
Veneta Engineering S.r.l. (CF: 00828990226)
</t>
  </si>
  <si>
    <t>NOLEGGIO FOTOCOPIATRICI UFFICI EX TERRITORIO</t>
  </si>
  <si>
    <t>NOLEGGIO FOTOCOPIATRICI UFFICI VARI</t>
  </si>
  <si>
    <t>ORDINE 1793897 PER FORNITURA ENERGIA ELETTRICA - EX TERRITORIO</t>
  </si>
  <si>
    <t xml:space="preserve">GALA SPA (CF: 06832931007)
</t>
  </si>
  <si>
    <t>GALA SPA (CF: 06832931007)</t>
  </si>
  <si>
    <t>ORDINE 1791738 CONVENZIONE CONSIP FORNITURA GAS NATURALE 7 - UFFICI VARI</t>
  </si>
  <si>
    <t>LAVAGGIO PANNELLI IN TESSUTO - DP NOVARA</t>
  </si>
  <si>
    <t xml:space="preserve">LAVANDERIA PAOLA DI FRANCESCON PAOLA (CF: FRNPLA63C48D094H)
</t>
  </si>
  <si>
    <t>LAVANDERIA PAOLA DI FRANCESCON PAOLA (CF: FRNPLA63C48D094H)</t>
  </si>
  <si>
    <t>CARTA CREDITO DIRETTORE CARTASI</t>
  </si>
  <si>
    <t xml:space="preserve">NEXI PAYMENTS S.P.A. (giÃ  CARTASI SPA) (CF: 04107060966)
</t>
  </si>
  <si>
    <t>NEXI PAYMENTS S.P.A. (giÃ  CARTASI SPA) (CF: 04107060966)</t>
  </si>
  <si>
    <t>CONTRATTO PER FORNITURA ACCESSORI PER UFFICIO - UFFICI AGENZIA ENTRATE PIEMONTE</t>
  </si>
  <si>
    <t xml:space="preserve">ALTIFIN UNIPERSONALE (CF: 03376680611)
CAPRIOLI SOLUTIONS S.R.L. (CF: 10892451005)
CENTRUFFICIO LORETO S.P.A.  (CF: 08312370151)
Comitalia srl (CF: 01525700546)
NADA 2008 SRL (CF: 09234221001)
</t>
  </si>
  <si>
    <t>ALTIFIN UNIPERSONALE (CF: 03376680611)</t>
  </si>
  <si>
    <t>SOSTITUZIONE INFISSO E INSTALLAZIONE SISTEMA CONTROLLO ACCESSI - UT CASALE MONFERRATO</t>
  </si>
  <si>
    <t xml:space="preserve">F.LLI B MANCA SNC (CF: 09733880018)
</t>
  </si>
  <si>
    <t>F.LLI B MANCA SNC (CF: 09733880018)</t>
  </si>
  <si>
    <t>Fornitura e posa in opera di pavimento flottante in alcune stanze della DR Piemonte</t>
  </si>
  <si>
    <t xml:space="preserve">LAVORINCORSO SRL (CF: 07299900014)
</t>
  </si>
  <si>
    <t>LAVORINCORSO SRL (CF: 07299900014)</t>
  </si>
  <si>
    <t>RICARICA E COLLAUDO BOMBOLE IG-55 DP NOVARA</t>
  </si>
  <si>
    <t xml:space="preserve">ALBA FIRE SRL (CF: 02131270049)
ESSECI SRL (CF: 05999530016)
RICCARDI SRL (CF: 01470780063)
SAVINO ROBERTO (CF: 10282670016)
SIDI SNC (CF: 00623100047)
</t>
  </si>
  <si>
    <t>RICCARDI SRL (CF: 01470780063)</t>
  </si>
  <si>
    <t>ABBONAMENTO ON LINE DR PIEMONTE</t>
  </si>
  <si>
    <t xml:space="preserve">SEAC S.P.A. (CF: 00665310221)
</t>
  </si>
  <si>
    <t>SEAC S.P.A. (CF: 00665310221)</t>
  </si>
  <si>
    <t xml:space="preserve">SERVIZIO DI VIGILANZA ARMATA PRESSO Lâ€™IMMOBILE â€œPALAZZO UFFICI FINANZIARIâ€ SITO IN CUNEO VIA GOBETTI, 27 </t>
  </si>
  <si>
    <t xml:space="preserve">ALL SYSTEM SPA (CF: 01579830025)
</t>
  </si>
  <si>
    <t>ALL SYSTEM SPA (CF: 01579830025)</t>
  </si>
  <si>
    <t>Fornitura tende ignifughe UT Moncalieri</t>
  </si>
  <si>
    <t xml:space="preserve">BORGARO PIRANGELO &amp;C. SNC (CF: 05931980014)
</t>
  </si>
  <si>
    <t>BORGARO PIRANGELO &amp;C. SNC (CF: 05931980014)</t>
  </si>
  <si>
    <t xml:space="preserve">SERVIZIO DI VIGILANZA ARMATA PRESSO Lâ€™IMMOBILE DENOMINATO â€œPALAZZO UFFICI FINANZIARIâ€ CUNEO </t>
  </si>
  <si>
    <t>08-AFFIDAMENTO IN ECONOMIA - COTTIMO FIDUCIARIO</t>
  </si>
  <si>
    <t xml:space="preserve">ALL SYSTEM SPA (CF: 01579830025)
ISTITUTO DI VIGILANZA â€œSERVIZI DI VIGILANZA SRLâ€ (CF: 02738120043)
REAR VIGILANZA PRIVATA SRL (CF: 04856840014)
SICURITALIA S.P.A (CF: 07897711003)
TELECONTROL VIGILANZA S.P.A. (CF: 02058850013)
</t>
  </si>
  <si>
    <t>TELECONTROL VIGILANZA S.P.A. (CF: 02058850013)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</si>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</sst>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abSelected="1" workbookViewId="0">
      <selection activeCell="E2" sqref="E2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450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"X7D0D02002"</f>
        <v>X7D0D02002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2000</v>
      </c>
      <c r="I3" s="2">
        <v>41641</v>
      </c>
      <c r="J3" s="2">
        <v>42004</v>
      </c>
      <c r="K3">
        <v>727.2</v>
      </c>
    </row>
    <row r="4" spans="1:11" x14ac:dyDescent="0.25">
      <c r="A4" t="str">
        <f>"X720D01FFC"</f>
        <v>X720D01FFC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2019.72</v>
      </c>
      <c r="I4" s="2">
        <v>41669</v>
      </c>
      <c r="J4" s="2">
        <v>41680</v>
      </c>
      <c r="K4">
        <v>2019.72</v>
      </c>
    </row>
    <row r="5" spans="1:11" x14ac:dyDescent="0.25">
      <c r="A5" t="str">
        <f>"X3F0D01FF6"</f>
        <v>X3F0D01FF6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1797.75</v>
      </c>
      <c r="I5" s="2">
        <v>41656</v>
      </c>
      <c r="J5" s="2">
        <v>41661</v>
      </c>
      <c r="K5">
        <v>0</v>
      </c>
    </row>
    <row r="6" spans="1:11" x14ac:dyDescent="0.25">
      <c r="A6" t="str">
        <f>"X550D02003"</f>
        <v>X550D02003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1360.2</v>
      </c>
      <c r="I6" s="2">
        <v>41642</v>
      </c>
      <c r="J6" s="2">
        <v>41642</v>
      </c>
      <c r="K6">
        <v>1360.2</v>
      </c>
    </row>
    <row r="7" spans="1:11" x14ac:dyDescent="0.25">
      <c r="A7" t="str">
        <f>"X310E8FC56"</f>
        <v>X310E8FC56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562.4</v>
      </c>
      <c r="I7" s="2">
        <v>41831</v>
      </c>
      <c r="J7" s="2">
        <v>41831</v>
      </c>
      <c r="K7">
        <v>562.4</v>
      </c>
    </row>
    <row r="8" spans="1:11" x14ac:dyDescent="0.25">
      <c r="A8" t="str">
        <f>"0000000000"</f>
        <v>0000000000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922.93</v>
      </c>
      <c r="I8" s="2">
        <v>41652</v>
      </c>
      <c r="J8" s="2">
        <v>41694</v>
      </c>
      <c r="K8">
        <v>922.93</v>
      </c>
    </row>
    <row r="9" spans="1:11" x14ac:dyDescent="0.25">
      <c r="A9" t="str">
        <f>"XE30E8FC45"</f>
        <v>XE30E8FC45</v>
      </c>
      <c r="B9" t="str">
        <f t="shared" si="0"/>
        <v>06363391001</v>
      </c>
      <c r="C9" t="s">
        <v>15</v>
      </c>
      <c r="D9" t="s">
        <v>35</v>
      </c>
      <c r="E9" t="s">
        <v>17</v>
      </c>
      <c r="F9" s="1" t="s">
        <v>36</v>
      </c>
      <c r="G9" t="s">
        <v>37</v>
      </c>
      <c r="H9">
        <v>1070.6300000000001</v>
      </c>
      <c r="I9" s="2">
        <v>41785</v>
      </c>
      <c r="J9" s="2">
        <v>41785</v>
      </c>
      <c r="K9">
        <v>1070.6300000000001</v>
      </c>
    </row>
    <row r="10" spans="1:11" x14ac:dyDescent="0.25">
      <c r="A10" t="str">
        <f>"XF50D01FFF"</f>
        <v>XF50D01FFF</v>
      </c>
      <c r="B10" t="str">
        <f t="shared" si="0"/>
        <v>06363391001</v>
      </c>
      <c r="C10" t="s">
        <v>15</v>
      </c>
      <c r="D10" t="s">
        <v>38</v>
      </c>
      <c r="E10" t="s">
        <v>39</v>
      </c>
      <c r="F10" s="1" t="s">
        <v>40</v>
      </c>
      <c r="G10" t="s">
        <v>41</v>
      </c>
      <c r="H10">
        <v>0</v>
      </c>
      <c r="I10" s="2">
        <v>41675</v>
      </c>
      <c r="J10" s="2">
        <v>41733</v>
      </c>
      <c r="K10">
        <v>5209.17</v>
      </c>
    </row>
    <row r="11" spans="1:11" x14ac:dyDescent="0.25">
      <c r="A11" t="str">
        <f>"Z1B06B5AF4"</f>
        <v>Z1B06B5AF4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43</v>
      </c>
      <c r="G11" t="s">
        <v>44</v>
      </c>
      <c r="H11">
        <v>14275.95</v>
      </c>
      <c r="I11" s="2">
        <v>41655</v>
      </c>
      <c r="J11" s="2">
        <v>41670</v>
      </c>
      <c r="K11">
        <v>11701.6</v>
      </c>
    </row>
    <row r="12" spans="1:11" x14ac:dyDescent="0.25">
      <c r="A12" t="str">
        <f>"X9A0D01FFB"</f>
        <v>X9A0D01FFB</v>
      </c>
      <c r="B12" t="str">
        <f t="shared" si="0"/>
        <v>06363391001</v>
      </c>
      <c r="C12" t="s">
        <v>15</v>
      </c>
      <c r="D12" t="s">
        <v>45</v>
      </c>
      <c r="E12" t="s">
        <v>39</v>
      </c>
      <c r="F12" s="1" t="s">
        <v>40</v>
      </c>
      <c r="G12" t="s">
        <v>41</v>
      </c>
      <c r="H12">
        <v>0</v>
      </c>
      <c r="I12" s="2">
        <v>41667</v>
      </c>
      <c r="J12" s="2">
        <v>41733</v>
      </c>
      <c r="K12">
        <v>2105.6799999999998</v>
      </c>
    </row>
    <row r="13" spans="1:11" x14ac:dyDescent="0.25">
      <c r="A13" t="str">
        <f>"X050D02005"</f>
        <v>X050D02005</v>
      </c>
      <c r="B13" t="str">
        <f t="shared" si="0"/>
        <v>06363391001</v>
      </c>
      <c r="C13" t="s">
        <v>15</v>
      </c>
      <c r="D13" t="s">
        <v>46</v>
      </c>
      <c r="E13" t="s">
        <v>39</v>
      </c>
      <c r="F13" s="1" t="s">
        <v>40</v>
      </c>
      <c r="G13" t="s">
        <v>41</v>
      </c>
      <c r="H13">
        <v>0</v>
      </c>
      <c r="I13" s="2">
        <v>41708</v>
      </c>
      <c r="J13" s="2">
        <v>41733</v>
      </c>
      <c r="K13">
        <v>5189.6499999999996</v>
      </c>
    </row>
    <row r="14" spans="1:11" x14ac:dyDescent="0.25">
      <c r="A14" t="str">
        <f>"X8F0D01FF5"</f>
        <v>X8F0D01FF5</v>
      </c>
      <c r="B14" t="str">
        <f t="shared" si="0"/>
        <v>06363391001</v>
      </c>
      <c r="C14" t="s">
        <v>15</v>
      </c>
      <c r="D14" t="s">
        <v>47</v>
      </c>
      <c r="E14" t="s">
        <v>39</v>
      </c>
      <c r="F14" s="1" t="s">
        <v>40</v>
      </c>
      <c r="G14" t="s">
        <v>41</v>
      </c>
      <c r="H14">
        <v>0</v>
      </c>
      <c r="I14" s="2">
        <v>41654</v>
      </c>
      <c r="J14" s="2">
        <v>41733</v>
      </c>
      <c r="K14">
        <v>7282.26</v>
      </c>
    </row>
    <row r="15" spans="1:11" x14ac:dyDescent="0.25">
      <c r="A15" t="str">
        <f>"XF90E8FC51"</f>
        <v>XF90E8FC51</v>
      </c>
      <c r="B15" t="str">
        <f t="shared" si="0"/>
        <v>06363391001</v>
      </c>
      <c r="C15" t="s">
        <v>15</v>
      </c>
      <c r="D15" t="s">
        <v>48</v>
      </c>
      <c r="E15" t="s">
        <v>17</v>
      </c>
      <c r="F15" s="1" t="s">
        <v>49</v>
      </c>
      <c r="G15" t="s">
        <v>50</v>
      </c>
      <c r="H15">
        <v>2468.6999999999998</v>
      </c>
      <c r="I15" s="2">
        <v>41807</v>
      </c>
      <c r="J15" s="2">
        <v>41807</v>
      </c>
      <c r="K15">
        <v>2468.6799999999998</v>
      </c>
    </row>
    <row r="16" spans="1:11" x14ac:dyDescent="0.25">
      <c r="A16" t="str">
        <f>"X2D0D02004"</f>
        <v>X2D0D02004</v>
      </c>
      <c r="B16" t="str">
        <f t="shared" si="0"/>
        <v>06363391001</v>
      </c>
      <c r="C16" t="s">
        <v>15</v>
      </c>
      <c r="D16" t="s">
        <v>51</v>
      </c>
      <c r="E16" t="s">
        <v>17</v>
      </c>
      <c r="F16" s="1" t="s">
        <v>52</v>
      </c>
      <c r="G16" t="s">
        <v>53</v>
      </c>
      <c r="H16">
        <v>450</v>
      </c>
      <c r="I16" s="2">
        <v>41726</v>
      </c>
      <c r="J16" s="2">
        <v>41726</v>
      </c>
      <c r="K16">
        <v>450</v>
      </c>
    </row>
    <row r="17" spans="1:11" x14ac:dyDescent="0.25">
      <c r="A17" t="str">
        <f>"X5C0E8FC29"</f>
        <v>X5C0E8FC29</v>
      </c>
      <c r="B17" t="str">
        <f t="shared" si="0"/>
        <v>06363391001</v>
      </c>
      <c r="C17" t="s">
        <v>15</v>
      </c>
      <c r="D17" t="s">
        <v>54</v>
      </c>
      <c r="E17" t="s">
        <v>17</v>
      </c>
      <c r="F17" s="1" t="s">
        <v>55</v>
      </c>
      <c r="G17" t="s">
        <v>56</v>
      </c>
      <c r="H17">
        <v>470</v>
      </c>
      <c r="I17" s="2">
        <v>41771</v>
      </c>
      <c r="J17" s="2">
        <v>41771</v>
      </c>
      <c r="K17">
        <v>470</v>
      </c>
    </row>
    <row r="18" spans="1:11" x14ac:dyDescent="0.25">
      <c r="A18" t="str">
        <f>"X2F0FD7C3F"</f>
        <v>X2F0FD7C3F</v>
      </c>
      <c r="B18" t="str">
        <f t="shared" si="0"/>
        <v>06363391001</v>
      </c>
      <c r="C18" t="s">
        <v>15</v>
      </c>
      <c r="D18" t="s">
        <v>57</v>
      </c>
      <c r="E18" t="s">
        <v>17</v>
      </c>
      <c r="F18" s="1" t="s">
        <v>58</v>
      </c>
      <c r="G18" t="s">
        <v>59</v>
      </c>
      <c r="H18">
        <v>1179.9100000000001</v>
      </c>
      <c r="I18" s="2">
        <v>41898</v>
      </c>
      <c r="J18" s="2">
        <v>41898</v>
      </c>
      <c r="K18">
        <v>1179.9100000000001</v>
      </c>
    </row>
    <row r="19" spans="1:11" x14ac:dyDescent="0.25">
      <c r="A19" t="str">
        <f>"X430FD7C23"</f>
        <v>X430FD7C23</v>
      </c>
      <c r="B19" t="str">
        <f t="shared" si="0"/>
        <v>06363391001</v>
      </c>
      <c r="C19" t="s">
        <v>15</v>
      </c>
      <c r="D19" t="s">
        <v>60</v>
      </c>
      <c r="E19" t="s">
        <v>17</v>
      </c>
      <c r="F19" s="1" t="s">
        <v>61</v>
      </c>
      <c r="G19" t="s">
        <v>62</v>
      </c>
      <c r="H19">
        <v>580</v>
      </c>
      <c r="I19" s="2">
        <v>41851</v>
      </c>
      <c r="J19" s="2">
        <v>41885</v>
      </c>
      <c r="K19">
        <v>580</v>
      </c>
    </row>
    <row r="20" spans="1:11" x14ac:dyDescent="0.25">
      <c r="A20" t="str">
        <f>"XF70FD7C3A"</f>
        <v>XF70FD7C3A</v>
      </c>
      <c r="B20" t="str">
        <f t="shared" si="0"/>
        <v>06363391001</v>
      </c>
      <c r="C20" t="s">
        <v>15</v>
      </c>
      <c r="D20" t="s">
        <v>63</v>
      </c>
      <c r="E20" t="s">
        <v>17</v>
      </c>
      <c r="F20" s="1" t="s">
        <v>64</v>
      </c>
      <c r="G20" t="s">
        <v>65</v>
      </c>
      <c r="H20">
        <v>3543</v>
      </c>
      <c r="I20" s="2">
        <v>41897</v>
      </c>
      <c r="J20" s="2">
        <v>41897</v>
      </c>
      <c r="K20">
        <v>3543</v>
      </c>
    </row>
    <row r="21" spans="1:11" x14ac:dyDescent="0.25">
      <c r="A21" t="str">
        <f>"X010E8FC25"</f>
        <v>X010E8FC25</v>
      </c>
      <c r="B21" t="str">
        <f t="shared" si="0"/>
        <v>06363391001</v>
      </c>
      <c r="C21" t="s">
        <v>15</v>
      </c>
      <c r="D21" t="s">
        <v>66</v>
      </c>
      <c r="E21" t="s">
        <v>17</v>
      </c>
      <c r="F21" s="1" t="s">
        <v>67</v>
      </c>
      <c r="G21" t="s">
        <v>68</v>
      </c>
      <c r="H21">
        <v>470</v>
      </c>
      <c r="I21" s="2">
        <v>41739</v>
      </c>
      <c r="J21" s="2">
        <v>41739</v>
      </c>
      <c r="K21">
        <v>470</v>
      </c>
    </row>
    <row r="22" spans="1:11" x14ac:dyDescent="0.25">
      <c r="A22" t="str">
        <f>"X4C0FD7C38"</f>
        <v>X4C0FD7C38</v>
      </c>
      <c r="B22" t="str">
        <f t="shared" si="0"/>
        <v>06363391001</v>
      </c>
      <c r="C22" t="s">
        <v>15</v>
      </c>
      <c r="D22" t="s">
        <v>69</v>
      </c>
      <c r="E22" t="s">
        <v>17</v>
      </c>
      <c r="F22" s="1" t="s">
        <v>70</v>
      </c>
      <c r="G22" t="s">
        <v>71</v>
      </c>
      <c r="H22">
        <v>224</v>
      </c>
      <c r="I22" s="2">
        <v>41884</v>
      </c>
      <c r="J22" s="2">
        <v>41884</v>
      </c>
      <c r="K22">
        <v>224</v>
      </c>
    </row>
    <row r="23" spans="1:11" x14ac:dyDescent="0.25">
      <c r="A23" t="str">
        <f>"X2D10F0B28"</f>
        <v>X2D10F0B28</v>
      </c>
      <c r="B23" t="str">
        <f t="shared" si="0"/>
        <v>06363391001</v>
      </c>
      <c r="C23" t="s">
        <v>15</v>
      </c>
      <c r="D23" t="s">
        <v>72</v>
      </c>
      <c r="E23" t="s">
        <v>17</v>
      </c>
      <c r="F23" s="1" t="s">
        <v>73</v>
      </c>
      <c r="G23" t="s">
        <v>74</v>
      </c>
      <c r="H23">
        <v>485</v>
      </c>
      <c r="I23" s="2">
        <v>41961</v>
      </c>
      <c r="K23">
        <v>485</v>
      </c>
    </row>
    <row r="24" spans="1:11" x14ac:dyDescent="0.25">
      <c r="A24" t="str">
        <f>"X0110F0B10"</f>
        <v>X0110F0B10</v>
      </c>
      <c r="B24" t="str">
        <f t="shared" si="0"/>
        <v>06363391001</v>
      </c>
      <c r="C24" t="s">
        <v>15</v>
      </c>
      <c r="D24" t="s">
        <v>75</v>
      </c>
      <c r="E24" t="s">
        <v>39</v>
      </c>
      <c r="F24" s="1" t="s">
        <v>40</v>
      </c>
      <c r="G24" t="s">
        <v>41</v>
      </c>
      <c r="H24">
        <v>0</v>
      </c>
      <c r="I24" s="2">
        <v>41925</v>
      </c>
      <c r="J24" s="2">
        <v>41927</v>
      </c>
      <c r="K24">
        <v>5910.63</v>
      </c>
    </row>
    <row r="25" spans="1:11" x14ac:dyDescent="0.25">
      <c r="A25" t="str">
        <f>"X070FD7C40"</f>
        <v>X070FD7C40</v>
      </c>
      <c r="B25" t="str">
        <f t="shared" si="0"/>
        <v>06363391001</v>
      </c>
      <c r="C25" t="s">
        <v>15</v>
      </c>
      <c r="D25" t="s">
        <v>76</v>
      </c>
      <c r="E25" t="s">
        <v>17</v>
      </c>
      <c r="F25" s="1" t="s">
        <v>77</v>
      </c>
      <c r="G25" t="s">
        <v>78</v>
      </c>
      <c r="H25">
        <v>13853.25</v>
      </c>
      <c r="I25" s="2">
        <v>41815</v>
      </c>
      <c r="J25" s="2">
        <v>41899</v>
      </c>
      <c r="K25">
        <v>13853.25</v>
      </c>
    </row>
    <row r="26" spans="1:11" x14ac:dyDescent="0.25">
      <c r="A26" t="str">
        <f>"XA411FB6DB"</f>
        <v>XA411FB6DB</v>
      </c>
      <c r="B26" t="str">
        <f t="shared" si="0"/>
        <v>06363391001</v>
      </c>
      <c r="C26" t="s">
        <v>15</v>
      </c>
      <c r="D26" t="s">
        <v>79</v>
      </c>
      <c r="E26" t="s">
        <v>17</v>
      </c>
      <c r="F26" s="1" t="s">
        <v>80</v>
      </c>
      <c r="G26" t="s">
        <v>81</v>
      </c>
      <c r="H26">
        <v>12810</v>
      </c>
      <c r="I26" s="2">
        <v>41991</v>
      </c>
      <c r="J26" s="2">
        <v>42355</v>
      </c>
      <c r="K26">
        <v>6955</v>
      </c>
    </row>
    <row r="27" spans="1:11" x14ac:dyDescent="0.25">
      <c r="A27" t="str">
        <f>"XB00D02007"</f>
        <v>XB00D02007</v>
      </c>
      <c r="B27" t="str">
        <f t="shared" si="0"/>
        <v>06363391001</v>
      </c>
      <c r="C27" t="s">
        <v>15</v>
      </c>
      <c r="D27" t="s">
        <v>82</v>
      </c>
      <c r="E27" t="s">
        <v>17</v>
      </c>
      <c r="F27" s="1" t="s">
        <v>83</v>
      </c>
      <c r="G27" t="s">
        <v>84</v>
      </c>
      <c r="H27">
        <v>686.4</v>
      </c>
      <c r="I27" s="2">
        <v>41773</v>
      </c>
      <c r="J27" s="2">
        <v>41773</v>
      </c>
      <c r="K27">
        <v>686.4</v>
      </c>
    </row>
    <row r="28" spans="1:11" x14ac:dyDescent="0.25">
      <c r="A28" t="str">
        <f>"XBB0E8FC46"</f>
        <v>XBB0E8FC46</v>
      </c>
      <c r="B28" t="str">
        <f t="shared" si="0"/>
        <v>06363391001</v>
      </c>
      <c r="C28" t="s">
        <v>15</v>
      </c>
      <c r="D28" t="s">
        <v>85</v>
      </c>
      <c r="E28" t="s">
        <v>17</v>
      </c>
      <c r="F28" s="1" t="s">
        <v>86</v>
      </c>
      <c r="G28" t="s">
        <v>87</v>
      </c>
      <c r="H28">
        <v>246</v>
      </c>
      <c r="I28" s="2">
        <v>41785</v>
      </c>
      <c r="J28" s="2">
        <v>41785</v>
      </c>
      <c r="K28">
        <v>246</v>
      </c>
    </row>
    <row r="29" spans="1:11" x14ac:dyDescent="0.25">
      <c r="A29" t="str">
        <f>"X930E8FC47"</f>
        <v>X930E8FC47</v>
      </c>
      <c r="B29" t="str">
        <f t="shared" si="0"/>
        <v>06363391001</v>
      </c>
      <c r="C29" t="s">
        <v>15</v>
      </c>
      <c r="D29" t="s">
        <v>88</v>
      </c>
      <c r="E29" t="s">
        <v>17</v>
      </c>
      <c r="F29" s="1" t="s">
        <v>89</v>
      </c>
      <c r="G29" t="s">
        <v>90</v>
      </c>
      <c r="H29">
        <v>512.35</v>
      </c>
      <c r="I29" s="2">
        <v>41785</v>
      </c>
      <c r="J29" s="2">
        <v>41785</v>
      </c>
      <c r="K29">
        <v>512.35</v>
      </c>
    </row>
    <row r="30" spans="1:11" x14ac:dyDescent="0.25">
      <c r="A30" t="str">
        <f>"X760E8FC4E"</f>
        <v>X760E8FC4E</v>
      </c>
      <c r="B30" t="str">
        <f t="shared" si="0"/>
        <v>06363391001</v>
      </c>
      <c r="C30" t="s">
        <v>15</v>
      </c>
      <c r="D30" t="s">
        <v>91</v>
      </c>
      <c r="E30" t="s">
        <v>17</v>
      </c>
      <c r="F30" s="1" t="s">
        <v>92</v>
      </c>
      <c r="G30" t="s">
        <v>93</v>
      </c>
      <c r="H30">
        <v>1285</v>
      </c>
      <c r="I30" s="2">
        <v>41837</v>
      </c>
      <c r="J30" s="2">
        <v>41837</v>
      </c>
      <c r="K30">
        <v>1285</v>
      </c>
    </row>
    <row r="31" spans="1:11" x14ac:dyDescent="0.25">
      <c r="A31" t="str">
        <f>"5692807CF0"</f>
        <v>5692807CF0</v>
      </c>
      <c r="B31" t="str">
        <f t="shared" si="0"/>
        <v>06363391001</v>
      </c>
      <c r="C31" t="s">
        <v>15</v>
      </c>
      <c r="D31" t="s">
        <v>94</v>
      </c>
      <c r="E31" t="s">
        <v>95</v>
      </c>
      <c r="F31" s="1" t="s">
        <v>96</v>
      </c>
      <c r="G31" t="s">
        <v>97</v>
      </c>
      <c r="H31">
        <v>149000</v>
      </c>
      <c r="I31" s="2">
        <v>41768</v>
      </c>
      <c r="J31" s="2">
        <v>42132</v>
      </c>
      <c r="K31">
        <v>118925.33</v>
      </c>
    </row>
    <row r="32" spans="1:11" x14ac:dyDescent="0.25">
      <c r="A32" t="str">
        <f>"5852551DDB"</f>
        <v>5852551DDB</v>
      </c>
      <c r="B32" t="str">
        <f t="shared" si="0"/>
        <v>06363391001</v>
      </c>
      <c r="C32" t="s">
        <v>15</v>
      </c>
      <c r="D32" t="s">
        <v>98</v>
      </c>
      <c r="E32" t="s">
        <v>95</v>
      </c>
      <c r="F32" s="1" t="s">
        <v>99</v>
      </c>
      <c r="G32" t="s">
        <v>100</v>
      </c>
      <c r="H32">
        <v>206000</v>
      </c>
      <c r="I32" s="2">
        <v>41921</v>
      </c>
      <c r="J32" s="2">
        <v>42285</v>
      </c>
      <c r="K32">
        <v>175326.8</v>
      </c>
    </row>
    <row r="33" spans="1:11" x14ac:dyDescent="0.25">
      <c r="A33" t="str">
        <f>"X360FD7C2C"</f>
        <v>X360FD7C2C</v>
      </c>
      <c r="B33" t="str">
        <f t="shared" si="0"/>
        <v>06363391001</v>
      </c>
      <c r="C33" t="s">
        <v>15</v>
      </c>
      <c r="D33" t="s">
        <v>101</v>
      </c>
      <c r="E33" t="s">
        <v>17</v>
      </c>
      <c r="F33" s="1" t="s">
        <v>102</v>
      </c>
      <c r="G33" t="s">
        <v>103</v>
      </c>
      <c r="H33">
        <v>470</v>
      </c>
      <c r="I33" s="2">
        <v>41845</v>
      </c>
      <c r="J33" s="2">
        <v>41845</v>
      </c>
      <c r="K33">
        <v>470</v>
      </c>
    </row>
    <row r="34" spans="1:11" x14ac:dyDescent="0.25">
      <c r="A34" t="str">
        <f>"X7F0FD7C3D"</f>
        <v>X7F0FD7C3D</v>
      </c>
      <c r="B34" t="str">
        <f t="shared" si="0"/>
        <v>06363391001</v>
      </c>
      <c r="C34" t="s">
        <v>15</v>
      </c>
      <c r="D34" t="s">
        <v>104</v>
      </c>
      <c r="E34" t="s">
        <v>17</v>
      </c>
      <c r="F34" s="1" t="s">
        <v>105</v>
      </c>
      <c r="G34" t="s">
        <v>106</v>
      </c>
      <c r="H34">
        <v>287.60000000000002</v>
      </c>
      <c r="I34" s="2">
        <v>41897</v>
      </c>
      <c r="J34" s="2">
        <v>41897</v>
      </c>
      <c r="K34">
        <v>287.60000000000002</v>
      </c>
    </row>
    <row r="35" spans="1:11" x14ac:dyDescent="0.25">
      <c r="A35" t="str">
        <f>"XCF0FD7C3B"</f>
        <v>XCF0FD7C3B</v>
      </c>
      <c r="B35" t="str">
        <f t="shared" ref="B35:B66" si="1">"06363391001"</f>
        <v>06363391001</v>
      </c>
      <c r="C35" t="s">
        <v>15</v>
      </c>
      <c r="D35" t="s">
        <v>107</v>
      </c>
      <c r="E35" t="s">
        <v>17</v>
      </c>
      <c r="F35" s="1" t="s">
        <v>108</v>
      </c>
      <c r="G35" t="s">
        <v>109</v>
      </c>
      <c r="H35">
        <v>931.7</v>
      </c>
      <c r="I35" s="2">
        <v>41898</v>
      </c>
      <c r="J35" s="2">
        <v>41898</v>
      </c>
      <c r="K35">
        <v>931.7</v>
      </c>
    </row>
    <row r="36" spans="1:11" x14ac:dyDescent="0.25">
      <c r="A36" t="str">
        <f>"X0C0E8FC2B"</f>
        <v>X0C0E8FC2B</v>
      </c>
      <c r="B36" t="str">
        <f t="shared" si="1"/>
        <v>06363391001</v>
      </c>
      <c r="C36" t="s">
        <v>15</v>
      </c>
      <c r="D36" t="s">
        <v>110</v>
      </c>
      <c r="E36" t="s">
        <v>17</v>
      </c>
      <c r="F36" s="1" t="s">
        <v>111</v>
      </c>
      <c r="G36" t="s">
        <v>112</v>
      </c>
      <c r="H36">
        <v>860</v>
      </c>
      <c r="I36" s="2">
        <v>41773</v>
      </c>
      <c r="J36" s="2">
        <v>41773</v>
      </c>
      <c r="K36">
        <v>860</v>
      </c>
    </row>
    <row r="37" spans="1:11" x14ac:dyDescent="0.25">
      <c r="A37" t="str">
        <f>"X720E8FC35"</f>
        <v>X720E8FC35</v>
      </c>
      <c r="B37" t="str">
        <f t="shared" si="1"/>
        <v>06363391001</v>
      </c>
      <c r="C37" t="s">
        <v>15</v>
      </c>
      <c r="D37" t="s">
        <v>113</v>
      </c>
      <c r="E37" t="s">
        <v>17</v>
      </c>
      <c r="F37" s="1" t="s">
        <v>36</v>
      </c>
      <c r="G37" t="s">
        <v>37</v>
      </c>
      <c r="H37">
        <v>1295.3499999999999</v>
      </c>
      <c r="I37" s="2">
        <v>41773</v>
      </c>
      <c r="J37" s="2">
        <v>41773</v>
      </c>
      <c r="K37">
        <v>1295.3499999999999</v>
      </c>
    </row>
    <row r="38" spans="1:11" x14ac:dyDescent="0.25">
      <c r="A38" t="str">
        <f>"XC00FD7C1C"</f>
        <v>XC00FD7C1C</v>
      </c>
      <c r="B38" t="str">
        <f t="shared" si="1"/>
        <v>06363391001</v>
      </c>
      <c r="C38" t="s">
        <v>15</v>
      </c>
      <c r="D38" t="s">
        <v>114</v>
      </c>
      <c r="E38" t="s">
        <v>17</v>
      </c>
      <c r="F38" s="1" t="s">
        <v>36</v>
      </c>
      <c r="G38" t="s">
        <v>37</v>
      </c>
      <c r="H38">
        <v>1449.42</v>
      </c>
      <c r="I38" s="2">
        <v>41824</v>
      </c>
      <c r="J38" s="2">
        <v>41825</v>
      </c>
      <c r="K38">
        <v>1449.42</v>
      </c>
    </row>
    <row r="39" spans="1:11" x14ac:dyDescent="0.25">
      <c r="A39" t="str">
        <f>"X3F10F0B1B"</f>
        <v>X3F10F0B1B</v>
      </c>
      <c r="B39" t="str">
        <f t="shared" si="1"/>
        <v>06363391001</v>
      </c>
      <c r="C39" t="s">
        <v>15</v>
      </c>
      <c r="D39" t="s">
        <v>115</v>
      </c>
      <c r="E39" t="s">
        <v>17</v>
      </c>
      <c r="F39" s="1" t="s">
        <v>89</v>
      </c>
      <c r="G39" t="s">
        <v>90</v>
      </c>
      <c r="H39">
        <v>512.35</v>
      </c>
      <c r="I39" s="2">
        <v>41941</v>
      </c>
      <c r="J39" s="2">
        <v>41941</v>
      </c>
      <c r="K39">
        <v>512.35</v>
      </c>
    </row>
    <row r="40" spans="1:11" x14ac:dyDescent="0.25">
      <c r="A40" t="str">
        <f>"X3F0E8FC30"</f>
        <v>X3F0E8FC30</v>
      </c>
      <c r="B40" t="str">
        <f t="shared" si="1"/>
        <v>06363391001</v>
      </c>
      <c r="C40" t="s">
        <v>15</v>
      </c>
      <c r="D40" t="s">
        <v>116</v>
      </c>
      <c r="E40" t="s">
        <v>17</v>
      </c>
      <c r="F40" s="1" t="s">
        <v>117</v>
      </c>
      <c r="G40" t="s">
        <v>118</v>
      </c>
      <c r="H40">
        <v>2030</v>
      </c>
      <c r="I40" s="2">
        <v>41772</v>
      </c>
      <c r="J40" s="2">
        <v>41772</v>
      </c>
      <c r="K40">
        <v>2030</v>
      </c>
    </row>
    <row r="41" spans="1:11" x14ac:dyDescent="0.25">
      <c r="A41" t="str">
        <f>"X8F0E8FC2E"</f>
        <v>X8F0E8FC2E</v>
      </c>
      <c r="B41" t="str">
        <f t="shared" si="1"/>
        <v>06363391001</v>
      </c>
      <c r="C41" t="s">
        <v>15</v>
      </c>
      <c r="D41" t="s">
        <v>119</v>
      </c>
      <c r="E41" t="s">
        <v>17</v>
      </c>
      <c r="F41" s="1" t="s">
        <v>120</v>
      </c>
      <c r="G41" t="s">
        <v>121</v>
      </c>
      <c r="H41">
        <v>655.88</v>
      </c>
      <c r="I41" s="2">
        <v>41772</v>
      </c>
      <c r="J41" s="2">
        <v>41772</v>
      </c>
      <c r="K41">
        <v>655.88</v>
      </c>
    </row>
    <row r="42" spans="1:11" x14ac:dyDescent="0.25">
      <c r="A42" t="str">
        <f>"X670E8FC2F"</f>
        <v>X670E8FC2F</v>
      </c>
      <c r="B42" t="str">
        <f t="shared" si="1"/>
        <v>06363391001</v>
      </c>
      <c r="C42" t="s">
        <v>15</v>
      </c>
      <c r="D42" t="s">
        <v>122</v>
      </c>
      <c r="E42" t="s">
        <v>17</v>
      </c>
      <c r="F42" s="1" t="s">
        <v>123</v>
      </c>
      <c r="G42" t="s">
        <v>124</v>
      </c>
      <c r="H42">
        <v>1370</v>
      </c>
      <c r="I42" s="2">
        <v>41772</v>
      </c>
      <c r="J42" s="2">
        <v>41772</v>
      </c>
      <c r="K42">
        <v>1370</v>
      </c>
    </row>
    <row r="43" spans="1:11" x14ac:dyDescent="0.25">
      <c r="A43" t="str">
        <f>"XB70E8FC2D"</f>
        <v>XB70E8FC2D</v>
      </c>
      <c r="B43" t="str">
        <f t="shared" si="1"/>
        <v>06363391001</v>
      </c>
      <c r="C43" t="s">
        <v>15</v>
      </c>
      <c r="D43" t="s">
        <v>119</v>
      </c>
      <c r="E43" t="s">
        <v>17</v>
      </c>
      <c r="F43" s="1" t="s">
        <v>125</v>
      </c>
      <c r="G43" t="s">
        <v>126</v>
      </c>
      <c r="H43">
        <v>900.49</v>
      </c>
      <c r="I43" s="2">
        <v>41788</v>
      </c>
      <c r="J43" s="2">
        <v>41788</v>
      </c>
      <c r="K43">
        <v>668.49</v>
      </c>
    </row>
    <row r="44" spans="1:11" x14ac:dyDescent="0.25">
      <c r="A44" t="str">
        <f>"XCD0E8FC39"</f>
        <v>XCD0E8FC39</v>
      </c>
      <c r="B44" t="str">
        <f t="shared" si="1"/>
        <v>06363391001</v>
      </c>
      <c r="C44" t="s">
        <v>15</v>
      </c>
      <c r="D44" t="s">
        <v>127</v>
      </c>
      <c r="E44" t="s">
        <v>17</v>
      </c>
      <c r="F44" s="1" t="s">
        <v>125</v>
      </c>
      <c r="G44" t="s">
        <v>126</v>
      </c>
      <c r="H44">
        <v>1429</v>
      </c>
      <c r="I44" s="2">
        <v>41788</v>
      </c>
      <c r="J44" s="2">
        <v>41788</v>
      </c>
      <c r="K44">
        <v>849</v>
      </c>
    </row>
    <row r="45" spans="1:11" x14ac:dyDescent="0.25">
      <c r="A45" t="str">
        <f>"XF30FD7C21"</f>
        <v>XF30FD7C21</v>
      </c>
      <c r="B45" t="str">
        <f t="shared" si="1"/>
        <v>06363391001</v>
      </c>
      <c r="C45" t="s">
        <v>15</v>
      </c>
      <c r="D45" t="s">
        <v>128</v>
      </c>
      <c r="E45" t="s">
        <v>17</v>
      </c>
      <c r="F45" s="1" t="s">
        <v>92</v>
      </c>
      <c r="G45" t="s">
        <v>93</v>
      </c>
      <c r="H45">
        <v>10553.53</v>
      </c>
      <c r="I45" s="2">
        <v>41834</v>
      </c>
      <c r="J45" s="2">
        <v>41834</v>
      </c>
      <c r="K45">
        <v>10553.53</v>
      </c>
    </row>
    <row r="46" spans="1:11" x14ac:dyDescent="0.25">
      <c r="A46" t="str">
        <f>"X5E0FD7C2B"</f>
        <v>X5E0FD7C2B</v>
      </c>
      <c r="B46" t="str">
        <f t="shared" si="1"/>
        <v>06363391001</v>
      </c>
      <c r="C46" t="s">
        <v>15</v>
      </c>
      <c r="D46" t="s">
        <v>129</v>
      </c>
      <c r="E46" t="s">
        <v>17</v>
      </c>
      <c r="F46" s="1" t="s">
        <v>92</v>
      </c>
      <c r="G46" t="s">
        <v>93</v>
      </c>
      <c r="H46">
        <v>5429.85</v>
      </c>
      <c r="I46" s="2">
        <v>41845</v>
      </c>
      <c r="J46" s="2">
        <v>41845</v>
      </c>
      <c r="K46">
        <v>5429.85</v>
      </c>
    </row>
    <row r="47" spans="1:11" x14ac:dyDescent="0.25">
      <c r="A47" t="str">
        <f>"X9C0FD7C36"</f>
        <v>X9C0FD7C36</v>
      </c>
      <c r="B47" t="str">
        <f t="shared" si="1"/>
        <v>06363391001</v>
      </c>
      <c r="C47" t="s">
        <v>15</v>
      </c>
      <c r="D47" t="s">
        <v>130</v>
      </c>
      <c r="E47" t="s">
        <v>17</v>
      </c>
      <c r="F47" s="1" t="s">
        <v>92</v>
      </c>
      <c r="G47" t="s">
        <v>93</v>
      </c>
      <c r="H47">
        <v>981</v>
      </c>
      <c r="I47" s="2">
        <v>41865</v>
      </c>
      <c r="J47" s="2">
        <v>41865</v>
      </c>
      <c r="K47">
        <v>981</v>
      </c>
    </row>
    <row r="48" spans="1:11" x14ac:dyDescent="0.25">
      <c r="A48" t="str">
        <f>"01B0E8FC4B"</f>
        <v>01B0E8FC4B</v>
      </c>
      <c r="B48" t="str">
        <f t="shared" si="1"/>
        <v>06363391001</v>
      </c>
      <c r="C48" t="s">
        <v>15</v>
      </c>
      <c r="D48" t="s">
        <v>131</v>
      </c>
      <c r="E48" t="s">
        <v>17</v>
      </c>
      <c r="F48" s="1" t="s">
        <v>132</v>
      </c>
      <c r="G48" t="s">
        <v>133</v>
      </c>
      <c r="H48">
        <v>421.8</v>
      </c>
      <c r="I48" s="2">
        <v>41811</v>
      </c>
      <c r="J48" s="2">
        <v>41841</v>
      </c>
      <c r="K48">
        <v>421.8</v>
      </c>
    </row>
    <row r="49" spans="1:11" x14ac:dyDescent="0.25">
      <c r="A49" t="str">
        <f>"X7D0E8FC3B"</f>
        <v>X7D0E8FC3B</v>
      </c>
      <c r="B49" t="str">
        <f t="shared" si="1"/>
        <v>06363391001</v>
      </c>
      <c r="C49" t="s">
        <v>15</v>
      </c>
      <c r="D49" t="s">
        <v>134</v>
      </c>
      <c r="E49" t="s">
        <v>17</v>
      </c>
      <c r="F49" s="1" t="s">
        <v>135</v>
      </c>
      <c r="G49" t="s">
        <v>136</v>
      </c>
      <c r="H49">
        <v>440</v>
      </c>
      <c r="I49" s="2">
        <v>41774</v>
      </c>
      <c r="J49" s="2">
        <v>41774</v>
      </c>
      <c r="K49">
        <v>400</v>
      </c>
    </row>
    <row r="50" spans="1:11" x14ac:dyDescent="0.25">
      <c r="A50" t="str">
        <f>"Z4F0D4181F"</f>
        <v>Z4F0D4181F</v>
      </c>
      <c r="B50" t="str">
        <f t="shared" si="1"/>
        <v>06363391001</v>
      </c>
      <c r="C50" t="s">
        <v>15</v>
      </c>
      <c r="D50" t="s">
        <v>137</v>
      </c>
      <c r="E50" t="s">
        <v>95</v>
      </c>
      <c r="F50" s="1" t="s">
        <v>138</v>
      </c>
      <c r="G50" t="s">
        <v>139</v>
      </c>
      <c r="H50">
        <v>5213</v>
      </c>
      <c r="I50" s="2">
        <v>41722</v>
      </c>
      <c r="J50" s="2">
        <v>41722</v>
      </c>
      <c r="K50">
        <v>5213</v>
      </c>
    </row>
    <row r="51" spans="1:11" x14ac:dyDescent="0.25">
      <c r="A51" t="str">
        <f>"X670D01FF6"</f>
        <v>X670D01FF6</v>
      </c>
      <c r="B51" t="str">
        <f t="shared" si="1"/>
        <v>06363391001</v>
      </c>
      <c r="C51" t="s">
        <v>15</v>
      </c>
      <c r="D51" t="s">
        <v>140</v>
      </c>
      <c r="E51" t="s">
        <v>17</v>
      </c>
      <c r="F51" s="1" t="s">
        <v>141</v>
      </c>
      <c r="G51" t="s">
        <v>142</v>
      </c>
      <c r="H51">
        <v>300</v>
      </c>
      <c r="I51" s="2">
        <v>41673</v>
      </c>
      <c r="J51" s="2">
        <v>41673</v>
      </c>
      <c r="K51">
        <v>300</v>
      </c>
    </row>
    <row r="52" spans="1:11" x14ac:dyDescent="0.25">
      <c r="A52" t="str">
        <f>"X0C0D01FF2"</f>
        <v>X0C0D01FF2</v>
      </c>
      <c r="B52" t="str">
        <f t="shared" si="1"/>
        <v>06363391001</v>
      </c>
      <c r="C52" t="s">
        <v>15</v>
      </c>
      <c r="D52" t="s">
        <v>143</v>
      </c>
      <c r="E52" t="s">
        <v>17</v>
      </c>
      <c r="F52" s="1" t="s">
        <v>144</v>
      </c>
      <c r="G52" t="s">
        <v>145</v>
      </c>
      <c r="H52">
        <v>180</v>
      </c>
      <c r="I52" s="2">
        <v>41684</v>
      </c>
      <c r="J52" s="2">
        <v>41684</v>
      </c>
      <c r="K52">
        <v>180</v>
      </c>
    </row>
    <row r="53" spans="1:11" x14ac:dyDescent="0.25">
      <c r="A53" t="str">
        <f>"Z510D417AE"</f>
        <v>Z510D417AE</v>
      </c>
      <c r="B53" t="str">
        <f t="shared" si="1"/>
        <v>06363391001</v>
      </c>
      <c r="C53" t="s">
        <v>15</v>
      </c>
      <c r="D53" t="s">
        <v>146</v>
      </c>
      <c r="E53" t="s">
        <v>95</v>
      </c>
      <c r="F53" s="1" t="s">
        <v>138</v>
      </c>
      <c r="G53" t="s">
        <v>147</v>
      </c>
      <c r="H53">
        <v>17428</v>
      </c>
      <c r="I53" s="2">
        <v>41722</v>
      </c>
      <c r="J53" s="2">
        <v>41722</v>
      </c>
      <c r="K53">
        <v>17428</v>
      </c>
    </row>
    <row r="54" spans="1:11" x14ac:dyDescent="0.25">
      <c r="A54" t="str">
        <f>"X100E8FC44"</f>
        <v>X100E8FC44</v>
      </c>
      <c r="B54" t="str">
        <f t="shared" si="1"/>
        <v>06363391001</v>
      </c>
      <c r="C54" t="s">
        <v>15</v>
      </c>
      <c r="D54" t="s">
        <v>148</v>
      </c>
      <c r="E54" t="s">
        <v>17</v>
      </c>
      <c r="F54" s="1" t="s">
        <v>149</v>
      </c>
      <c r="G54" t="s">
        <v>150</v>
      </c>
      <c r="H54">
        <v>356.4</v>
      </c>
      <c r="I54" s="2">
        <v>41785</v>
      </c>
      <c r="J54" s="2">
        <v>41785</v>
      </c>
      <c r="K54">
        <v>356.4</v>
      </c>
    </row>
    <row r="55" spans="1:11" x14ac:dyDescent="0.25">
      <c r="A55" t="str">
        <f>"X2D0E8FC3D"</f>
        <v>X2D0E8FC3D</v>
      </c>
      <c r="B55" t="str">
        <f t="shared" si="1"/>
        <v>06363391001</v>
      </c>
      <c r="C55" t="s">
        <v>15</v>
      </c>
      <c r="D55" t="s">
        <v>151</v>
      </c>
      <c r="E55" t="s">
        <v>17</v>
      </c>
      <c r="F55" s="1" t="s">
        <v>152</v>
      </c>
      <c r="G55" t="s">
        <v>153</v>
      </c>
      <c r="H55">
        <v>2119.5</v>
      </c>
      <c r="I55" s="2">
        <v>41795</v>
      </c>
      <c r="J55" s="2">
        <v>41796</v>
      </c>
      <c r="K55">
        <v>2119.5</v>
      </c>
    </row>
    <row r="56" spans="1:11" x14ac:dyDescent="0.25">
      <c r="A56" t="str">
        <f>"X380E8FC43"</f>
        <v>X380E8FC43</v>
      </c>
      <c r="B56" t="str">
        <f t="shared" si="1"/>
        <v>06363391001</v>
      </c>
      <c r="C56" t="s">
        <v>15</v>
      </c>
      <c r="D56" t="s">
        <v>154</v>
      </c>
      <c r="E56" t="s">
        <v>17</v>
      </c>
      <c r="F56" s="1" t="s">
        <v>70</v>
      </c>
      <c r="G56" t="s">
        <v>71</v>
      </c>
      <c r="H56">
        <v>1999</v>
      </c>
      <c r="I56" s="2">
        <v>41813</v>
      </c>
      <c r="J56" s="2">
        <v>41813</v>
      </c>
      <c r="K56">
        <v>1999</v>
      </c>
    </row>
    <row r="57" spans="1:11" x14ac:dyDescent="0.25">
      <c r="A57" t="str">
        <f>"X3D0FD7C19"</f>
        <v>X3D0FD7C19</v>
      </c>
      <c r="B57" t="str">
        <f t="shared" si="1"/>
        <v>06363391001</v>
      </c>
      <c r="C57" t="s">
        <v>15</v>
      </c>
      <c r="D57" t="s">
        <v>155</v>
      </c>
      <c r="E57" t="s">
        <v>17</v>
      </c>
      <c r="F57" s="1" t="s">
        <v>152</v>
      </c>
      <c r="G57" t="s">
        <v>153</v>
      </c>
      <c r="H57">
        <v>2064.5700000000002</v>
      </c>
      <c r="I57" s="2">
        <v>41834</v>
      </c>
      <c r="J57" s="2">
        <v>41834</v>
      </c>
      <c r="K57">
        <v>2064.5700000000002</v>
      </c>
    </row>
    <row r="58" spans="1:11" x14ac:dyDescent="0.25">
      <c r="A58" t="str">
        <f>"X650FD7C18"</f>
        <v>X650FD7C18</v>
      </c>
      <c r="B58" t="str">
        <f t="shared" si="1"/>
        <v>06363391001</v>
      </c>
      <c r="C58" t="s">
        <v>15</v>
      </c>
      <c r="D58" t="s">
        <v>156</v>
      </c>
      <c r="E58" t="s">
        <v>17</v>
      </c>
      <c r="F58" s="1" t="s">
        <v>157</v>
      </c>
      <c r="G58" t="s">
        <v>158</v>
      </c>
      <c r="H58">
        <v>430</v>
      </c>
      <c r="I58" s="2">
        <v>41842</v>
      </c>
      <c r="J58" s="2">
        <v>41842</v>
      </c>
      <c r="K58">
        <v>430</v>
      </c>
    </row>
    <row r="59" spans="1:11" x14ac:dyDescent="0.25">
      <c r="A59" t="str">
        <f>"X2B0FD7C26"</f>
        <v>X2B0FD7C26</v>
      </c>
      <c r="B59" t="str">
        <f t="shared" si="1"/>
        <v>06363391001</v>
      </c>
      <c r="C59" t="s">
        <v>15</v>
      </c>
      <c r="D59" t="s">
        <v>159</v>
      </c>
      <c r="E59" t="s">
        <v>17</v>
      </c>
      <c r="F59" s="1" t="s">
        <v>160</v>
      </c>
      <c r="G59" t="s">
        <v>161</v>
      </c>
      <c r="H59">
        <v>98</v>
      </c>
      <c r="I59" s="2">
        <v>41880</v>
      </c>
      <c r="J59" s="2">
        <v>41881</v>
      </c>
      <c r="K59">
        <v>0</v>
      </c>
    </row>
    <row r="60" spans="1:11" x14ac:dyDescent="0.25">
      <c r="A60" t="str">
        <f>"X7B0FD7C24"</f>
        <v>X7B0FD7C24</v>
      </c>
      <c r="B60" t="str">
        <f t="shared" si="1"/>
        <v>06363391001</v>
      </c>
      <c r="C60" t="s">
        <v>15</v>
      </c>
      <c r="D60" t="s">
        <v>162</v>
      </c>
      <c r="E60" t="s">
        <v>17</v>
      </c>
      <c r="F60" s="1" t="s">
        <v>70</v>
      </c>
      <c r="G60" t="s">
        <v>71</v>
      </c>
      <c r="H60">
        <v>460.25</v>
      </c>
      <c r="I60" s="2">
        <v>41880</v>
      </c>
      <c r="J60" s="2">
        <v>41881</v>
      </c>
      <c r="K60">
        <v>460.25</v>
      </c>
    </row>
    <row r="61" spans="1:11" x14ac:dyDescent="0.25">
      <c r="A61" t="str">
        <f>"X030FD7C27"</f>
        <v>X030FD7C27</v>
      </c>
      <c r="B61" t="str">
        <f t="shared" si="1"/>
        <v>06363391001</v>
      </c>
      <c r="C61" t="s">
        <v>15</v>
      </c>
      <c r="D61" t="s">
        <v>163</v>
      </c>
      <c r="E61" t="s">
        <v>17</v>
      </c>
      <c r="F61" s="1" t="s">
        <v>164</v>
      </c>
      <c r="G61" t="s">
        <v>165</v>
      </c>
      <c r="H61">
        <v>120</v>
      </c>
      <c r="I61" s="2">
        <v>41880</v>
      </c>
      <c r="J61" s="2">
        <v>41881</v>
      </c>
      <c r="K61">
        <v>120</v>
      </c>
    </row>
    <row r="62" spans="1:11" x14ac:dyDescent="0.25">
      <c r="A62" t="str">
        <f>"XD410F0B11"</f>
        <v>XD410F0B11</v>
      </c>
      <c r="B62" t="str">
        <f t="shared" si="1"/>
        <v>06363391001</v>
      </c>
      <c r="C62" t="s">
        <v>15</v>
      </c>
      <c r="D62" t="s">
        <v>166</v>
      </c>
      <c r="E62" t="s">
        <v>17</v>
      </c>
      <c r="F62" s="1" t="s">
        <v>77</v>
      </c>
      <c r="G62" t="s">
        <v>78</v>
      </c>
      <c r="H62">
        <v>1500</v>
      </c>
      <c r="I62" s="2">
        <v>41936</v>
      </c>
      <c r="J62" s="2">
        <v>41936</v>
      </c>
      <c r="K62">
        <v>1500</v>
      </c>
    </row>
    <row r="63" spans="1:11" x14ac:dyDescent="0.25">
      <c r="A63" t="str">
        <f>"X8410F0B13"</f>
        <v>X8410F0B13</v>
      </c>
      <c r="B63" t="str">
        <f t="shared" si="1"/>
        <v>06363391001</v>
      </c>
      <c r="C63" t="s">
        <v>15</v>
      </c>
      <c r="D63" t="s">
        <v>167</v>
      </c>
      <c r="E63" t="s">
        <v>17</v>
      </c>
      <c r="F63" s="1" t="s">
        <v>168</v>
      </c>
      <c r="G63" t="s">
        <v>169</v>
      </c>
      <c r="H63">
        <v>375</v>
      </c>
      <c r="I63" s="2">
        <v>41949</v>
      </c>
      <c r="J63" s="2">
        <v>41949</v>
      </c>
      <c r="K63">
        <v>0</v>
      </c>
    </row>
    <row r="64" spans="1:11" x14ac:dyDescent="0.25">
      <c r="A64" t="str">
        <f>"XDF10F0B17"</f>
        <v>XDF10F0B17</v>
      </c>
      <c r="B64" t="str">
        <f t="shared" si="1"/>
        <v>06363391001</v>
      </c>
      <c r="C64" t="s">
        <v>15</v>
      </c>
      <c r="D64" t="s">
        <v>170</v>
      </c>
      <c r="E64" t="s">
        <v>17</v>
      </c>
      <c r="F64" s="1" t="s">
        <v>171</v>
      </c>
      <c r="G64" t="s">
        <v>172</v>
      </c>
      <c r="H64">
        <v>2515</v>
      </c>
      <c r="I64" s="2">
        <v>41955</v>
      </c>
      <c r="J64" s="2">
        <v>41955</v>
      </c>
      <c r="K64">
        <v>2515</v>
      </c>
    </row>
    <row r="65" spans="1:11" x14ac:dyDescent="0.25">
      <c r="A65" t="str">
        <f>"X1710F0B1C"</f>
        <v>X1710F0B1C</v>
      </c>
      <c r="B65" t="str">
        <f t="shared" si="1"/>
        <v>06363391001</v>
      </c>
      <c r="C65" t="s">
        <v>15</v>
      </c>
      <c r="D65" t="s">
        <v>170</v>
      </c>
      <c r="E65" t="s">
        <v>17</v>
      </c>
      <c r="F65" s="1" t="s">
        <v>173</v>
      </c>
      <c r="G65" t="s">
        <v>174</v>
      </c>
      <c r="H65">
        <v>1500</v>
      </c>
      <c r="I65" s="2">
        <v>41956</v>
      </c>
      <c r="J65" s="2">
        <v>41956</v>
      </c>
      <c r="K65">
        <v>1500</v>
      </c>
    </row>
    <row r="66" spans="1:11" x14ac:dyDescent="0.25">
      <c r="A66" t="str">
        <f>"XF510F0B23"</f>
        <v>XF510F0B23</v>
      </c>
      <c r="B66" t="str">
        <f t="shared" si="1"/>
        <v>06363391001</v>
      </c>
      <c r="C66" t="s">
        <v>15</v>
      </c>
      <c r="D66" t="s">
        <v>175</v>
      </c>
      <c r="E66" t="s">
        <v>17</v>
      </c>
      <c r="F66" s="1" t="s">
        <v>70</v>
      </c>
      <c r="G66" t="s">
        <v>71</v>
      </c>
      <c r="H66">
        <v>1666.5</v>
      </c>
      <c r="I66" s="2">
        <v>41967</v>
      </c>
      <c r="J66" s="2">
        <v>41967</v>
      </c>
      <c r="K66">
        <v>1666.5</v>
      </c>
    </row>
    <row r="67" spans="1:11" x14ac:dyDescent="0.25">
      <c r="A67" t="str">
        <f>"XB710F0B18"</f>
        <v>XB710F0B18</v>
      </c>
      <c r="B67" t="str">
        <f t="shared" ref="B67:B98" si="2">"06363391001"</f>
        <v>06363391001</v>
      </c>
      <c r="C67" t="s">
        <v>15</v>
      </c>
      <c r="D67" t="s">
        <v>176</v>
      </c>
      <c r="E67" t="s">
        <v>17</v>
      </c>
      <c r="F67" s="1" t="s">
        <v>177</v>
      </c>
      <c r="G67" t="s">
        <v>178</v>
      </c>
      <c r="H67">
        <v>790</v>
      </c>
      <c r="I67" s="2">
        <v>41970</v>
      </c>
      <c r="J67" s="2">
        <v>41970</v>
      </c>
      <c r="K67">
        <v>790</v>
      </c>
    </row>
    <row r="68" spans="1:11" x14ac:dyDescent="0.25">
      <c r="A68" t="str">
        <f>"X340E8FC2A"</f>
        <v>X340E8FC2A</v>
      </c>
      <c r="B68" t="str">
        <f t="shared" si="2"/>
        <v>06363391001</v>
      </c>
      <c r="C68" t="s">
        <v>15</v>
      </c>
      <c r="D68" t="s">
        <v>179</v>
      </c>
      <c r="E68" t="s">
        <v>17</v>
      </c>
      <c r="F68" s="1" t="s">
        <v>149</v>
      </c>
      <c r="G68" t="s">
        <v>150</v>
      </c>
      <c r="H68">
        <v>1033.05</v>
      </c>
      <c r="I68" s="2">
        <v>41743</v>
      </c>
      <c r="J68" s="2">
        <v>41743</v>
      </c>
      <c r="K68">
        <v>1033.05</v>
      </c>
    </row>
    <row r="69" spans="1:11" x14ac:dyDescent="0.25">
      <c r="A69" t="str">
        <f>"XD80E8FC3F"</f>
        <v>XD80E8FC3F</v>
      </c>
      <c r="B69" t="str">
        <f t="shared" si="2"/>
        <v>06363391001</v>
      </c>
      <c r="C69" t="s">
        <v>15</v>
      </c>
      <c r="D69" t="s">
        <v>180</v>
      </c>
      <c r="E69" t="s">
        <v>17</v>
      </c>
      <c r="F69" s="1" t="s">
        <v>77</v>
      </c>
      <c r="G69" t="s">
        <v>78</v>
      </c>
      <c r="H69">
        <v>3900</v>
      </c>
      <c r="I69" s="2">
        <v>41919</v>
      </c>
      <c r="J69" s="2">
        <v>41919</v>
      </c>
      <c r="K69">
        <v>3900</v>
      </c>
    </row>
    <row r="70" spans="1:11" x14ac:dyDescent="0.25">
      <c r="A70" t="str">
        <f>"X170D01FF8"</f>
        <v>X170D01FF8</v>
      </c>
      <c r="B70" t="str">
        <f t="shared" si="2"/>
        <v>06363391001</v>
      </c>
      <c r="C70" t="s">
        <v>15</v>
      </c>
      <c r="D70" t="s">
        <v>181</v>
      </c>
      <c r="E70" t="s">
        <v>17</v>
      </c>
      <c r="F70" s="1" t="s">
        <v>141</v>
      </c>
      <c r="G70" t="s">
        <v>142</v>
      </c>
      <c r="H70">
        <v>9760</v>
      </c>
      <c r="I70" s="2">
        <v>41668</v>
      </c>
      <c r="J70" s="2">
        <v>42032</v>
      </c>
      <c r="K70">
        <v>3440</v>
      </c>
    </row>
    <row r="71" spans="1:11" x14ac:dyDescent="0.25">
      <c r="A71" t="str">
        <f>"X4ACD01FFD"</f>
        <v>X4ACD01FFD</v>
      </c>
      <c r="B71" t="str">
        <f t="shared" si="2"/>
        <v>06363391001</v>
      </c>
      <c r="C71" t="s">
        <v>15</v>
      </c>
      <c r="D71" t="s">
        <v>182</v>
      </c>
      <c r="E71" t="s">
        <v>17</v>
      </c>
      <c r="F71" s="1" t="s">
        <v>183</v>
      </c>
      <c r="G71" t="s">
        <v>184</v>
      </c>
      <c r="H71">
        <v>630</v>
      </c>
      <c r="I71" s="2">
        <v>41709</v>
      </c>
      <c r="J71" s="2">
        <v>41709</v>
      </c>
      <c r="K71">
        <v>630</v>
      </c>
    </row>
    <row r="72" spans="1:11" x14ac:dyDescent="0.25">
      <c r="A72" t="str">
        <f>"XEE0E8FC4B"</f>
        <v>XEE0E8FC4B</v>
      </c>
      <c r="B72" t="str">
        <f t="shared" si="2"/>
        <v>06363391001</v>
      </c>
      <c r="C72" t="s">
        <v>15</v>
      </c>
      <c r="D72" t="s">
        <v>185</v>
      </c>
      <c r="E72" t="s">
        <v>17</v>
      </c>
      <c r="F72" s="1" t="s">
        <v>186</v>
      </c>
      <c r="G72" t="s">
        <v>187</v>
      </c>
      <c r="H72">
        <v>1005</v>
      </c>
      <c r="I72" s="2">
        <v>41788</v>
      </c>
      <c r="J72" s="2">
        <v>41788</v>
      </c>
      <c r="K72">
        <v>0</v>
      </c>
    </row>
    <row r="73" spans="1:11" x14ac:dyDescent="0.25">
      <c r="A73" t="str">
        <f>"XCD0D02000"</f>
        <v>XCD0D02000</v>
      </c>
      <c r="B73" t="str">
        <f t="shared" si="2"/>
        <v>06363391001</v>
      </c>
      <c r="C73" t="s">
        <v>15</v>
      </c>
      <c r="D73" t="s">
        <v>188</v>
      </c>
      <c r="E73" t="s">
        <v>17</v>
      </c>
      <c r="F73" s="1" t="s">
        <v>164</v>
      </c>
      <c r="G73" t="s">
        <v>165</v>
      </c>
      <c r="H73">
        <v>270</v>
      </c>
      <c r="I73" s="2">
        <v>41687</v>
      </c>
      <c r="J73" s="2">
        <v>42051</v>
      </c>
      <c r="K73">
        <v>211.69</v>
      </c>
    </row>
    <row r="74" spans="1:11" x14ac:dyDescent="0.25">
      <c r="A74" t="str">
        <f>"XD40E8FC26"</f>
        <v>XD40E8FC26</v>
      </c>
      <c r="B74" t="str">
        <f t="shared" si="2"/>
        <v>06363391001</v>
      </c>
      <c r="C74" t="s">
        <v>15</v>
      </c>
      <c r="D74" t="s">
        <v>189</v>
      </c>
      <c r="E74" t="s">
        <v>17</v>
      </c>
      <c r="F74" s="1" t="s">
        <v>70</v>
      </c>
      <c r="G74" t="s">
        <v>71</v>
      </c>
      <c r="H74">
        <v>400</v>
      </c>
      <c r="I74" s="2">
        <v>41751</v>
      </c>
      <c r="J74" s="2">
        <v>41751</v>
      </c>
      <c r="K74">
        <v>400</v>
      </c>
    </row>
    <row r="75" spans="1:11" x14ac:dyDescent="0.25">
      <c r="A75" t="str">
        <f>"XAC0E8FC27"</f>
        <v>XAC0E8FC27</v>
      </c>
      <c r="B75" t="str">
        <f t="shared" si="2"/>
        <v>06363391001</v>
      </c>
      <c r="C75" t="s">
        <v>15</v>
      </c>
      <c r="D75" t="s">
        <v>189</v>
      </c>
      <c r="E75" t="s">
        <v>17</v>
      </c>
      <c r="F75" s="1" t="s">
        <v>70</v>
      </c>
      <c r="G75" t="s">
        <v>71</v>
      </c>
      <c r="H75">
        <v>499</v>
      </c>
      <c r="I75" s="2">
        <v>41750</v>
      </c>
      <c r="J75" s="2">
        <v>41750</v>
      </c>
      <c r="K75">
        <v>499</v>
      </c>
    </row>
    <row r="76" spans="1:11" x14ac:dyDescent="0.25">
      <c r="A76" t="str">
        <f>"X170E8FC31"</f>
        <v>X170E8FC31</v>
      </c>
      <c r="B76" t="str">
        <f t="shared" si="2"/>
        <v>06363391001</v>
      </c>
      <c r="C76" t="s">
        <v>15</v>
      </c>
      <c r="D76" t="s">
        <v>190</v>
      </c>
      <c r="E76" t="s">
        <v>17</v>
      </c>
      <c r="F76" s="1" t="s">
        <v>152</v>
      </c>
      <c r="G76" t="s">
        <v>153</v>
      </c>
      <c r="H76">
        <v>3636</v>
      </c>
      <c r="I76" s="2">
        <v>41746</v>
      </c>
      <c r="J76" s="2">
        <v>41747</v>
      </c>
      <c r="K76">
        <v>3636</v>
      </c>
    </row>
    <row r="77" spans="1:11" x14ac:dyDescent="0.25">
      <c r="A77" t="str">
        <f>"X050E8FC3E"</f>
        <v>X050E8FC3E</v>
      </c>
      <c r="B77" t="str">
        <f t="shared" si="2"/>
        <v>06363391001</v>
      </c>
      <c r="C77" t="s">
        <v>15</v>
      </c>
      <c r="D77" t="s">
        <v>191</v>
      </c>
      <c r="E77" t="s">
        <v>17</v>
      </c>
      <c r="F77" s="1" t="s">
        <v>192</v>
      </c>
      <c r="G77" t="s">
        <v>193</v>
      </c>
      <c r="H77">
        <v>1140</v>
      </c>
      <c r="I77" s="2">
        <v>41813</v>
      </c>
      <c r="J77" s="2">
        <v>41813</v>
      </c>
      <c r="K77">
        <v>1140</v>
      </c>
    </row>
    <row r="78" spans="1:11" x14ac:dyDescent="0.25">
      <c r="A78" t="str">
        <f>"X600E8FC42"</f>
        <v>X600E8FC42</v>
      </c>
      <c r="B78" t="str">
        <f t="shared" si="2"/>
        <v>06363391001</v>
      </c>
      <c r="C78" t="s">
        <v>15</v>
      </c>
      <c r="D78" t="s">
        <v>194</v>
      </c>
      <c r="E78" t="s">
        <v>17</v>
      </c>
      <c r="F78" s="1" t="s">
        <v>195</v>
      </c>
      <c r="G78" t="s">
        <v>196</v>
      </c>
      <c r="H78">
        <v>250</v>
      </c>
      <c r="I78" s="2">
        <v>41820</v>
      </c>
      <c r="J78" s="2">
        <v>41820</v>
      </c>
      <c r="K78">
        <v>0</v>
      </c>
    </row>
    <row r="79" spans="1:11" x14ac:dyDescent="0.25">
      <c r="A79" t="str">
        <f>"X6B0E8FC48"</f>
        <v>X6B0E8FC48</v>
      </c>
      <c r="B79" t="str">
        <f t="shared" si="2"/>
        <v>06363391001</v>
      </c>
      <c r="C79" t="s">
        <v>15</v>
      </c>
      <c r="D79" t="s">
        <v>197</v>
      </c>
      <c r="E79" t="s">
        <v>17</v>
      </c>
      <c r="F79" s="1" t="s">
        <v>198</v>
      </c>
      <c r="G79" t="s">
        <v>199</v>
      </c>
      <c r="H79">
        <v>1160</v>
      </c>
      <c r="I79" s="2">
        <v>41785</v>
      </c>
      <c r="J79" s="2">
        <v>42149</v>
      </c>
      <c r="K79">
        <v>0</v>
      </c>
    </row>
    <row r="80" spans="1:11" x14ac:dyDescent="0.25">
      <c r="A80" t="str">
        <f>"X9A0E8FC34"</f>
        <v>X9A0E8FC34</v>
      </c>
      <c r="B80" t="str">
        <f t="shared" si="2"/>
        <v>06363391001</v>
      </c>
      <c r="C80" t="s">
        <v>15</v>
      </c>
      <c r="D80" t="s">
        <v>200</v>
      </c>
      <c r="E80" t="s">
        <v>17</v>
      </c>
      <c r="F80" s="1" t="s">
        <v>80</v>
      </c>
      <c r="G80" t="s">
        <v>81</v>
      </c>
      <c r="H80">
        <v>4044</v>
      </c>
      <c r="I80" s="2">
        <v>41758</v>
      </c>
      <c r="J80" s="2">
        <v>41759</v>
      </c>
      <c r="K80">
        <v>4044</v>
      </c>
    </row>
    <row r="81" spans="1:11" x14ac:dyDescent="0.25">
      <c r="A81" t="str">
        <f>"Z700C16490"</f>
        <v>Z700C16490</v>
      </c>
      <c r="B81" t="str">
        <f t="shared" si="2"/>
        <v>06363391001</v>
      </c>
      <c r="C81" t="s">
        <v>15</v>
      </c>
      <c r="D81" t="s">
        <v>201</v>
      </c>
      <c r="E81" t="s">
        <v>17</v>
      </c>
      <c r="F81" s="1" t="s">
        <v>202</v>
      </c>
      <c r="G81" t="s">
        <v>203</v>
      </c>
      <c r="H81">
        <v>1530</v>
      </c>
      <c r="I81" s="2">
        <v>41759</v>
      </c>
      <c r="J81" s="2">
        <v>41759</v>
      </c>
      <c r="K81">
        <v>0</v>
      </c>
    </row>
    <row r="82" spans="1:11" x14ac:dyDescent="0.25">
      <c r="A82" t="str">
        <f>"X4A0E8FC86"</f>
        <v>X4A0E8FC86</v>
      </c>
      <c r="B82" t="str">
        <f t="shared" si="2"/>
        <v>06363391001</v>
      </c>
      <c r="C82" t="s">
        <v>15</v>
      </c>
      <c r="D82" t="s">
        <v>204</v>
      </c>
      <c r="E82" t="s">
        <v>17</v>
      </c>
      <c r="F82" s="1" t="s">
        <v>205</v>
      </c>
      <c r="G82" t="s">
        <v>206</v>
      </c>
      <c r="H82">
        <v>86.6</v>
      </c>
      <c r="I82" s="2">
        <v>41793</v>
      </c>
      <c r="J82" s="2">
        <v>41793</v>
      </c>
      <c r="K82">
        <v>86.6</v>
      </c>
    </row>
    <row r="83" spans="1:11" x14ac:dyDescent="0.25">
      <c r="A83" t="str">
        <f>"XF50E8FC38"</f>
        <v>XF50E8FC38</v>
      </c>
      <c r="B83" t="str">
        <f t="shared" si="2"/>
        <v>06363391001</v>
      </c>
      <c r="C83" t="s">
        <v>15</v>
      </c>
      <c r="D83" t="s">
        <v>207</v>
      </c>
      <c r="E83" t="s">
        <v>17</v>
      </c>
      <c r="F83" s="1" t="s">
        <v>208</v>
      </c>
      <c r="G83" t="s">
        <v>209</v>
      </c>
      <c r="H83">
        <v>450</v>
      </c>
      <c r="I83" s="2">
        <v>41774</v>
      </c>
      <c r="J83" s="2">
        <v>41775</v>
      </c>
      <c r="K83">
        <v>450</v>
      </c>
    </row>
    <row r="84" spans="1:11" x14ac:dyDescent="0.25">
      <c r="A84" t="str">
        <f>"X740FD7C37"</f>
        <v>X740FD7C37</v>
      </c>
      <c r="B84" t="str">
        <f t="shared" si="2"/>
        <v>06363391001</v>
      </c>
      <c r="C84" t="s">
        <v>15</v>
      </c>
      <c r="D84" t="s">
        <v>210</v>
      </c>
      <c r="E84" t="s">
        <v>17</v>
      </c>
      <c r="F84" s="1" t="s">
        <v>211</v>
      </c>
      <c r="G84" t="s">
        <v>212</v>
      </c>
      <c r="H84">
        <v>220</v>
      </c>
      <c r="I84" s="2">
        <v>41891</v>
      </c>
      <c r="J84" s="2">
        <v>41891</v>
      </c>
      <c r="K84">
        <v>0</v>
      </c>
    </row>
    <row r="85" spans="1:11" x14ac:dyDescent="0.25">
      <c r="A85" t="str">
        <f>"XE80FD7C1B"</f>
        <v>XE80FD7C1B</v>
      </c>
      <c r="B85" t="str">
        <f t="shared" si="2"/>
        <v>06363391001</v>
      </c>
      <c r="C85" t="s">
        <v>15</v>
      </c>
      <c r="D85" t="s">
        <v>213</v>
      </c>
      <c r="E85" t="s">
        <v>17</v>
      </c>
      <c r="F85" s="1" t="s">
        <v>214</v>
      </c>
      <c r="G85" t="s">
        <v>215</v>
      </c>
      <c r="H85">
        <v>941.16</v>
      </c>
      <c r="I85" s="2">
        <v>41827</v>
      </c>
      <c r="J85" s="2">
        <v>42191</v>
      </c>
      <c r="K85">
        <v>820.58</v>
      </c>
    </row>
    <row r="86" spans="1:11" x14ac:dyDescent="0.25">
      <c r="A86" t="str">
        <f>"X570FD7C3F"</f>
        <v>X570FD7C3F</v>
      </c>
      <c r="B86" t="str">
        <f t="shared" si="2"/>
        <v>06363391001</v>
      </c>
      <c r="C86" t="s">
        <v>15</v>
      </c>
      <c r="D86" t="s">
        <v>216</v>
      </c>
      <c r="E86" t="s">
        <v>17</v>
      </c>
      <c r="F86" s="1" t="s">
        <v>70</v>
      </c>
      <c r="G86" t="s">
        <v>71</v>
      </c>
      <c r="H86">
        <v>16149.9</v>
      </c>
      <c r="I86" s="2">
        <v>41932</v>
      </c>
      <c r="J86" s="2">
        <v>41932</v>
      </c>
      <c r="K86">
        <v>16149.9</v>
      </c>
    </row>
    <row r="87" spans="1:11" x14ac:dyDescent="0.25">
      <c r="A87" t="str">
        <f>"XAE0FD7C29"</f>
        <v>XAE0FD7C29</v>
      </c>
      <c r="B87" t="str">
        <f t="shared" si="2"/>
        <v>06363391001</v>
      </c>
      <c r="C87" t="s">
        <v>15</v>
      </c>
      <c r="D87" t="s">
        <v>217</v>
      </c>
      <c r="E87" t="s">
        <v>17</v>
      </c>
      <c r="F87" s="1" t="s">
        <v>218</v>
      </c>
      <c r="G87" t="s">
        <v>219</v>
      </c>
      <c r="H87">
        <v>1410.72</v>
      </c>
      <c r="I87" s="2">
        <v>41879</v>
      </c>
      <c r="J87" s="2">
        <v>41879</v>
      </c>
      <c r="K87">
        <v>530.5</v>
      </c>
    </row>
    <row r="88" spans="1:11" x14ac:dyDescent="0.25">
      <c r="A88" t="str">
        <f>"X5C10F0B14"</f>
        <v>X5C10F0B14</v>
      </c>
      <c r="B88" t="str">
        <f t="shared" si="2"/>
        <v>06363391001</v>
      </c>
      <c r="C88" t="s">
        <v>15</v>
      </c>
      <c r="D88" t="s">
        <v>220</v>
      </c>
      <c r="E88" t="s">
        <v>17</v>
      </c>
      <c r="F88" s="1" t="s">
        <v>221</v>
      </c>
      <c r="G88" t="s">
        <v>222</v>
      </c>
      <c r="H88">
        <v>1746.8</v>
      </c>
      <c r="I88" s="2">
        <v>41949</v>
      </c>
      <c r="J88" s="2">
        <v>41949</v>
      </c>
      <c r="K88">
        <v>1746.8</v>
      </c>
    </row>
    <row r="89" spans="1:11" x14ac:dyDescent="0.25">
      <c r="A89" t="str">
        <f>"XCD10F0B24"</f>
        <v>XCD10F0B24</v>
      </c>
      <c r="B89" t="str">
        <f t="shared" si="2"/>
        <v>06363391001</v>
      </c>
      <c r="C89" t="s">
        <v>15</v>
      </c>
      <c r="D89" t="s">
        <v>223</v>
      </c>
      <c r="E89" t="s">
        <v>17</v>
      </c>
      <c r="F89" s="1" t="s">
        <v>224</v>
      </c>
      <c r="G89" t="s">
        <v>225</v>
      </c>
      <c r="H89">
        <v>120</v>
      </c>
      <c r="I89" s="2">
        <v>41950</v>
      </c>
      <c r="J89" s="2">
        <v>41950</v>
      </c>
      <c r="K89">
        <v>120</v>
      </c>
    </row>
    <row r="90" spans="1:11" x14ac:dyDescent="0.25">
      <c r="A90" t="str">
        <f>"X560BE2DCE"</f>
        <v>X560BE2DCE</v>
      </c>
      <c r="B90" t="str">
        <f t="shared" si="2"/>
        <v>06363391001</v>
      </c>
      <c r="C90" t="s">
        <v>15</v>
      </c>
      <c r="D90" t="s">
        <v>226</v>
      </c>
      <c r="E90" t="s">
        <v>95</v>
      </c>
      <c r="F90" s="1" t="s">
        <v>227</v>
      </c>
      <c r="G90" t="s">
        <v>228</v>
      </c>
      <c r="H90">
        <v>21035</v>
      </c>
      <c r="I90" s="2">
        <v>41676</v>
      </c>
      <c r="J90" s="2">
        <v>41676</v>
      </c>
      <c r="K90">
        <v>21035</v>
      </c>
    </row>
    <row r="91" spans="1:11" x14ac:dyDescent="0.25">
      <c r="A91" t="str">
        <f>"X260E8FC50"</f>
        <v>X260E8FC50</v>
      </c>
      <c r="B91" t="str">
        <f t="shared" si="2"/>
        <v>06363391001</v>
      </c>
      <c r="C91" t="s">
        <v>15</v>
      </c>
      <c r="D91" t="s">
        <v>229</v>
      </c>
      <c r="E91" t="s">
        <v>17</v>
      </c>
      <c r="F91" s="1" t="s">
        <v>149</v>
      </c>
      <c r="G91" t="s">
        <v>150</v>
      </c>
      <c r="H91">
        <v>75.5</v>
      </c>
      <c r="I91" s="2">
        <v>41810</v>
      </c>
      <c r="J91" s="2">
        <v>41811</v>
      </c>
      <c r="K91">
        <v>0</v>
      </c>
    </row>
    <row r="92" spans="1:11" x14ac:dyDescent="0.25">
      <c r="A92" t="str">
        <f>"X810E8FC54"</f>
        <v>X810E8FC54</v>
      </c>
      <c r="B92" t="str">
        <f t="shared" si="2"/>
        <v>06363391001</v>
      </c>
      <c r="C92" t="s">
        <v>15</v>
      </c>
      <c r="D92" t="s">
        <v>230</v>
      </c>
      <c r="E92" t="s">
        <v>17</v>
      </c>
      <c r="F92" s="1" t="s">
        <v>231</v>
      </c>
      <c r="G92" t="s">
        <v>232</v>
      </c>
      <c r="H92">
        <v>6000</v>
      </c>
      <c r="I92" s="2">
        <v>41842</v>
      </c>
      <c r="J92" s="2">
        <v>41842</v>
      </c>
      <c r="K92">
        <v>6000</v>
      </c>
    </row>
    <row r="93" spans="1:11" x14ac:dyDescent="0.25">
      <c r="A93" t="str">
        <f>"XE110F0B0A"</f>
        <v>XE110F0B0A</v>
      </c>
      <c r="B93" t="str">
        <f t="shared" si="2"/>
        <v>06363391001</v>
      </c>
      <c r="C93" t="s">
        <v>15</v>
      </c>
      <c r="D93" t="s">
        <v>233</v>
      </c>
      <c r="E93" t="s">
        <v>17</v>
      </c>
      <c r="F93" s="1" t="s">
        <v>234</v>
      </c>
      <c r="G93" t="s">
        <v>235</v>
      </c>
      <c r="H93">
        <v>817.5</v>
      </c>
      <c r="I93" s="2">
        <v>41920</v>
      </c>
      <c r="J93" s="2">
        <v>41920</v>
      </c>
      <c r="K93">
        <v>817.5</v>
      </c>
    </row>
    <row r="94" spans="1:11" x14ac:dyDescent="0.25">
      <c r="A94" t="str">
        <f>"X1E10F0B09"</f>
        <v>X1E10F0B09</v>
      </c>
      <c r="B94" t="str">
        <f t="shared" si="2"/>
        <v>06363391001</v>
      </c>
      <c r="C94" t="s">
        <v>15</v>
      </c>
      <c r="D94" t="s">
        <v>236</v>
      </c>
      <c r="E94" t="s">
        <v>17</v>
      </c>
      <c r="F94" s="1" t="s">
        <v>237</v>
      </c>
      <c r="G94" t="s">
        <v>238</v>
      </c>
      <c r="H94">
        <v>233.97</v>
      </c>
      <c r="I94" s="2">
        <v>41919</v>
      </c>
      <c r="J94" s="2">
        <v>41919</v>
      </c>
      <c r="K94">
        <v>233.97</v>
      </c>
    </row>
    <row r="95" spans="1:11" x14ac:dyDescent="0.25">
      <c r="A95" t="str">
        <f>"XB20FD7C42"</f>
        <v>XB20FD7C42</v>
      </c>
      <c r="B95" t="str">
        <f t="shared" si="2"/>
        <v>06363391001</v>
      </c>
      <c r="C95" t="s">
        <v>15</v>
      </c>
      <c r="D95" t="s">
        <v>239</v>
      </c>
      <c r="E95" t="s">
        <v>17</v>
      </c>
      <c r="F95" s="1" t="s">
        <v>111</v>
      </c>
      <c r="G95" t="s">
        <v>112</v>
      </c>
      <c r="H95">
        <v>2400</v>
      </c>
      <c r="I95" s="2">
        <v>41925</v>
      </c>
      <c r="J95" s="2">
        <v>41925</v>
      </c>
      <c r="K95">
        <v>2400</v>
      </c>
    </row>
    <row r="96" spans="1:11" x14ac:dyDescent="0.25">
      <c r="A96" t="str">
        <f>"X7910F0B0D"</f>
        <v>X7910F0B0D</v>
      </c>
      <c r="B96" t="str">
        <f t="shared" si="2"/>
        <v>06363391001</v>
      </c>
      <c r="C96" t="s">
        <v>15</v>
      </c>
      <c r="D96" t="s">
        <v>240</v>
      </c>
      <c r="E96" t="s">
        <v>17</v>
      </c>
      <c r="F96" s="1" t="s">
        <v>241</v>
      </c>
      <c r="G96" t="s">
        <v>242</v>
      </c>
      <c r="H96">
        <v>230</v>
      </c>
      <c r="I96" s="2">
        <v>41932</v>
      </c>
      <c r="J96" s="2">
        <v>41932</v>
      </c>
      <c r="K96">
        <v>230</v>
      </c>
    </row>
    <row r="97" spans="1:11" x14ac:dyDescent="0.25">
      <c r="A97" t="str">
        <f>"X2910F0B0F"</f>
        <v>X2910F0B0F</v>
      </c>
      <c r="B97" t="str">
        <f t="shared" si="2"/>
        <v>06363391001</v>
      </c>
      <c r="C97" t="s">
        <v>15</v>
      </c>
      <c r="D97" t="s">
        <v>243</v>
      </c>
      <c r="E97" t="s">
        <v>17</v>
      </c>
      <c r="F97" s="1" t="s">
        <v>244</v>
      </c>
      <c r="G97" t="s">
        <v>245</v>
      </c>
      <c r="H97">
        <v>381.43</v>
      </c>
      <c r="I97" s="2">
        <v>41942</v>
      </c>
      <c r="J97" s="2">
        <v>41942</v>
      </c>
      <c r="K97">
        <v>381.43</v>
      </c>
    </row>
    <row r="98" spans="1:11" x14ac:dyDescent="0.25">
      <c r="A98" t="str">
        <f>"XC910F0B0B"</f>
        <v>XC910F0B0B</v>
      </c>
      <c r="B98" t="str">
        <f t="shared" si="2"/>
        <v>06363391001</v>
      </c>
      <c r="C98" t="s">
        <v>15</v>
      </c>
      <c r="D98" t="s">
        <v>246</v>
      </c>
      <c r="E98" t="s">
        <v>17</v>
      </c>
      <c r="F98" s="1" t="s">
        <v>86</v>
      </c>
      <c r="G98" t="s">
        <v>87</v>
      </c>
      <c r="H98">
        <v>246</v>
      </c>
      <c r="I98" s="2">
        <v>41974</v>
      </c>
      <c r="J98" s="2">
        <v>41974</v>
      </c>
      <c r="K98">
        <v>246</v>
      </c>
    </row>
    <row r="99" spans="1:11" x14ac:dyDescent="0.25">
      <c r="A99" t="str">
        <f>"X0E0FD7C2D"</f>
        <v>X0E0FD7C2D</v>
      </c>
      <c r="B99" t="str">
        <f t="shared" ref="B99:B130" si="3">"06363391001"</f>
        <v>06363391001</v>
      </c>
      <c r="C99" t="s">
        <v>15</v>
      </c>
      <c r="D99" t="s">
        <v>247</v>
      </c>
      <c r="E99" t="s">
        <v>17</v>
      </c>
      <c r="F99" s="1" t="s">
        <v>248</v>
      </c>
      <c r="G99" t="s">
        <v>249</v>
      </c>
      <c r="H99">
        <v>1110</v>
      </c>
      <c r="I99" s="2">
        <v>41850</v>
      </c>
      <c r="J99" s="2">
        <v>42004</v>
      </c>
      <c r="K99">
        <v>1110</v>
      </c>
    </row>
    <row r="100" spans="1:11" x14ac:dyDescent="0.25">
      <c r="A100" t="str">
        <f>"X0C10F0B16"</f>
        <v>X0C10F0B16</v>
      </c>
      <c r="B100" t="str">
        <f t="shared" si="3"/>
        <v>06363391001</v>
      </c>
      <c r="C100" t="s">
        <v>15</v>
      </c>
      <c r="D100" t="s">
        <v>250</v>
      </c>
      <c r="E100" t="s">
        <v>17</v>
      </c>
      <c r="F100" s="1" t="s">
        <v>251</v>
      </c>
      <c r="G100" t="s">
        <v>252</v>
      </c>
      <c r="H100">
        <v>1480</v>
      </c>
      <c r="I100" s="2">
        <v>41939</v>
      </c>
      <c r="J100" s="2">
        <v>42303</v>
      </c>
      <c r="K100">
        <v>1480</v>
      </c>
    </row>
    <row r="101" spans="1:11" x14ac:dyDescent="0.25">
      <c r="A101" t="str">
        <f>"XC60E8FC4C"</f>
        <v>XC60E8FC4C</v>
      </c>
      <c r="B101" t="str">
        <f t="shared" si="3"/>
        <v>06363391001</v>
      </c>
      <c r="C101" t="s">
        <v>15</v>
      </c>
      <c r="D101" t="s">
        <v>253</v>
      </c>
      <c r="E101" t="s">
        <v>17</v>
      </c>
      <c r="F101" s="1" t="s">
        <v>254</v>
      </c>
      <c r="G101" t="s">
        <v>255</v>
      </c>
      <c r="H101">
        <v>190.5</v>
      </c>
      <c r="I101" s="2">
        <v>41779</v>
      </c>
      <c r="J101" s="2">
        <v>41779</v>
      </c>
      <c r="K101">
        <v>190.5</v>
      </c>
    </row>
    <row r="102" spans="1:11" x14ac:dyDescent="0.25">
      <c r="A102" t="str">
        <f>"X840E8FC28"</f>
        <v>X840E8FC28</v>
      </c>
      <c r="B102" t="str">
        <f t="shared" si="3"/>
        <v>06363391001</v>
      </c>
      <c r="C102" t="s">
        <v>15</v>
      </c>
      <c r="D102" t="s">
        <v>256</v>
      </c>
      <c r="E102" t="s">
        <v>17</v>
      </c>
      <c r="F102" s="1" t="s">
        <v>257</v>
      </c>
      <c r="G102" t="s">
        <v>258</v>
      </c>
      <c r="H102">
        <v>1760</v>
      </c>
      <c r="I102" s="2">
        <v>41759</v>
      </c>
      <c r="J102" s="2">
        <v>41759</v>
      </c>
      <c r="K102">
        <v>1760</v>
      </c>
    </row>
    <row r="103" spans="1:11" x14ac:dyDescent="0.25">
      <c r="A103" t="str">
        <f>"X550E8FC3C"</f>
        <v>X550E8FC3C</v>
      </c>
      <c r="B103" t="str">
        <f t="shared" si="3"/>
        <v>06363391001</v>
      </c>
      <c r="C103" t="s">
        <v>15</v>
      </c>
      <c r="D103" t="s">
        <v>259</v>
      </c>
      <c r="E103" t="s">
        <v>17</v>
      </c>
      <c r="F103" s="1" t="s">
        <v>260</v>
      </c>
      <c r="G103" t="s">
        <v>261</v>
      </c>
      <c r="H103">
        <v>950</v>
      </c>
      <c r="I103" s="2">
        <v>41775</v>
      </c>
      <c r="J103" s="2">
        <v>41775</v>
      </c>
      <c r="K103">
        <v>0</v>
      </c>
    </row>
    <row r="104" spans="1:11" x14ac:dyDescent="0.25">
      <c r="A104" t="str">
        <f>"X220D01FFE"</f>
        <v>X220D01FFE</v>
      </c>
      <c r="B104" t="str">
        <f t="shared" si="3"/>
        <v>06363391001</v>
      </c>
      <c r="C104" t="s">
        <v>15</v>
      </c>
      <c r="D104" t="s">
        <v>262</v>
      </c>
      <c r="E104" t="s">
        <v>17</v>
      </c>
      <c r="F104" s="1" t="s">
        <v>263</v>
      </c>
      <c r="G104" t="s">
        <v>264</v>
      </c>
      <c r="H104">
        <v>210</v>
      </c>
      <c r="I104" s="2">
        <v>41652</v>
      </c>
      <c r="J104" s="2">
        <v>41652</v>
      </c>
      <c r="K104">
        <v>210</v>
      </c>
    </row>
    <row r="105" spans="1:11" x14ac:dyDescent="0.25">
      <c r="A105" t="str">
        <f>"XA50D02001"</f>
        <v>XA50D02001</v>
      </c>
      <c r="B105" t="str">
        <f t="shared" si="3"/>
        <v>06363391001</v>
      </c>
      <c r="C105" t="s">
        <v>15</v>
      </c>
      <c r="D105" t="s">
        <v>265</v>
      </c>
      <c r="E105" t="s">
        <v>17</v>
      </c>
      <c r="F105" s="1" t="s">
        <v>266</v>
      </c>
      <c r="G105" t="s">
        <v>267</v>
      </c>
      <c r="H105">
        <v>260</v>
      </c>
      <c r="I105" s="2">
        <v>41674</v>
      </c>
      <c r="J105" s="2">
        <v>41674</v>
      </c>
      <c r="K105">
        <v>260</v>
      </c>
    </row>
    <row r="106" spans="1:11" x14ac:dyDescent="0.25">
      <c r="A106" t="str">
        <f>"XC20E8FC33"</f>
        <v>XC20E8FC33</v>
      </c>
      <c r="B106" t="str">
        <f t="shared" si="3"/>
        <v>06363391001</v>
      </c>
      <c r="C106" t="s">
        <v>15</v>
      </c>
      <c r="D106" t="s">
        <v>268</v>
      </c>
      <c r="E106" t="s">
        <v>17</v>
      </c>
      <c r="F106" s="1" t="s">
        <v>269</v>
      </c>
      <c r="G106" t="s">
        <v>270</v>
      </c>
      <c r="H106">
        <v>170</v>
      </c>
      <c r="I106" s="2">
        <v>41771</v>
      </c>
      <c r="J106" s="2">
        <v>41780</v>
      </c>
      <c r="K106">
        <v>170</v>
      </c>
    </row>
    <row r="107" spans="1:11" x14ac:dyDescent="0.25">
      <c r="A107" t="str">
        <f>"X4E0E8FC4F"</f>
        <v>X4E0E8FC4F</v>
      </c>
      <c r="B107" t="str">
        <f t="shared" si="3"/>
        <v>06363391001</v>
      </c>
      <c r="C107" t="s">
        <v>15</v>
      </c>
      <c r="D107" t="s">
        <v>271</v>
      </c>
      <c r="E107" t="s">
        <v>17</v>
      </c>
      <c r="F107" s="1" t="s">
        <v>171</v>
      </c>
      <c r="G107" t="s">
        <v>172</v>
      </c>
      <c r="H107">
        <v>180</v>
      </c>
      <c r="I107" s="2">
        <v>41806</v>
      </c>
      <c r="J107" s="2">
        <v>41845</v>
      </c>
      <c r="K107">
        <v>180</v>
      </c>
    </row>
    <row r="108" spans="1:11" x14ac:dyDescent="0.25">
      <c r="A108" t="str">
        <f>"X430E8FC49"</f>
        <v>X430E8FC49</v>
      </c>
      <c r="B108" t="str">
        <f t="shared" si="3"/>
        <v>06363391001</v>
      </c>
      <c r="C108" t="s">
        <v>15</v>
      </c>
      <c r="D108" t="s">
        <v>272</v>
      </c>
      <c r="E108" t="s">
        <v>17</v>
      </c>
      <c r="F108" s="1" t="s">
        <v>273</v>
      </c>
      <c r="G108" t="s">
        <v>274</v>
      </c>
      <c r="H108">
        <v>500</v>
      </c>
      <c r="I108" s="2">
        <v>41773</v>
      </c>
      <c r="J108" s="2">
        <v>41773</v>
      </c>
      <c r="K108">
        <v>500</v>
      </c>
    </row>
    <row r="109" spans="1:11" x14ac:dyDescent="0.25">
      <c r="A109" t="str">
        <f>"X340D01FF1"</f>
        <v>X340D01FF1</v>
      </c>
      <c r="B109" t="str">
        <f t="shared" si="3"/>
        <v>06363391001</v>
      </c>
      <c r="C109" t="s">
        <v>15</v>
      </c>
      <c r="D109" t="s">
        <v>275</v>
      </c>
      <c r="E109" t="s">
        <v>17</v>
      </c>
      <c r="F109" s="1" t="s">
        <v>234</v>
      </c>
      <c r="G109" t="s">
        <v>235</v>
      </c>
      <c r="H109">
        <v>817.5</v>
      </c>
      <c r="I109" s="2">
        <v>41661</v>
      </c>
      <c r="J109" s="2">
        <v>41661</v>
      </c>
      <c r="K109">
        <v>817.5</v>
      </c>
    </row>
    <row r="110" spans="1:11" x14ac:dyDescent="0.25">
      <c r="A110" t="str">
        <f>"X5C0D01FF0"</f>
        <v>X5C0D01FF0</v>
      </c>
      <c r="B110" t="str">
        <f t="shared" si="3"/>
        <v>06363391001</v>
      </c>
      <c r="C110" t="s">
        <v>15</v>
      </c>
      <c r="D110" t="s">
        <v>275</v>
      </c>
      <c r="E110" t="s">
        <v>17</v>
      </c>
      <c r="F110" s="1" t="s">
        <v>237</v>
      </c>
      <c r="G110" t="s">
        <v>238</v>
      </c>
      <c r="H110">
        <v>312</v>
      </c>
      <c r="I110" s="2">
        <v>41667</v>
      </c>
      <c r="J110" s="2">
        <v>41670</v>
      </c>
      <c r="K110">
        <v>312</v>
      </c>
    </row>
    <row r="111" spans="1:11" x14ac:dyDescent="0.25">
      <c r="A111" t="str">
        <f>"XC20D01FFA"</f>
        <v>XC20D01FFA</v>
      </c>
      <c r="B111" t="str">
        <f t="shared" si="3"/>
        <v>06363391001</v>
      </c>
      <c r="C111" t="s">
        <v>15</v>
      </c>
      <c r="D111" t="s">
        <v>276</v>
      </c>
      <c r="E111" t="s">
        <v>39</v>
      </c>
      <c r="F111" s="1" t="s">
        <v>277</v>
      </c>
      <c r="G111" t="s">
        <v>278</v>
      </c>
      <c r="H111">
        <v>3840</v>
      </c>
      <c r="I111" s="2">
        <v>41667</v>
      </c>
      <c r="J111" s="2">
        <v>43492</v>
      </c>
      <c r="K111">
        <v>3648</v>
      </c>
    </row>
    <row r="112" spans="1:11" x14ac:dyDescent="0.25">
      <c r="A112" t="str">
        <f>"XC20D01FFA"</f>
        <v>XC20D01FFA</v>
      </c>
      <c r="B112" t="str">
        <f t="shared" si="3"/>
        <v>06363391001</v>
      </c>
      <c r="C112" t="s">
        <v>15</v>
      </c>
      <c r="D112" t="s">
        <v>279</v>
      </c>
      <c r="E112" t="s">
        <v>39</v>
      </c>
      <c r="F112" s="1" t="s">
        <v>277</v>
      </c>
      <c r="G112" t="s">
        <v>278</v>
      </c>
      <c r="H112">
        <v>3840</v>
      </c>
      <c r="I112" s="2">
        <v>41667</v>
      </c>
      <c r="J112" s="2">
        <v>43492</v>
      </c>
      <c r="K112">
        <v>3648</v>
      </c>
    </row>
    <row r="113" spans="1:11" x14ac:dyDescent="0.25">
      <c r="A113" t="str">
        <f>"XC20D01FFA"</f>
        <v>XC20D01FFA</v>
      </c>
      <c r="B113" t="str">
        <f t="shared" si="3"/>
        <v>06363391001</v>
      </c>
      <c r="C113" t="s">
        <v>15</v>
      </c>
      <c r="D113" t="s">
        <v>280</v>
      </c>
      <c r="E113" t="s">
        <v>39</v>
      </c>
      <c r="F113" s="1" t="s">
        <v>277</v>
      </c>
      <c r="G113" t="s">
        <v>278</v>
      </c>
      <c r="H113">
        <v>1920</v>
      </c>
      <c r="I113" s="2">
        <v>41667</v>
      </c>
      <c r="J113" s="2">
        <v>43492</v>
      </c>
      <c r="K113">
        <v>1728</v>
      </c>
    </row>
    <row r="114" spans="1:11" x14ac:dyDescent="0.25">
      <c r="A114" t="str">
        <f>"X3410F0B15"</f>
        <v>X3410F0B15</v>
      </c>
      <c r="B114" t="str">
        <f t="shared" si="3"/>
        <v>06363391001</v>
      </c>
      <c r="C114" t="s">
        <v>15</v>
      </c>
      <c r="D114" t="s">
        <v>281</v>
      </c>
      <c r="E114" t="s">
        <v>17</v>
      </c>
      <c r="F114" s="1" t="s">
        <v>282</v>
      </c>
      <c r="G114" t="s">
        <v>283</v>
      </c>
      <c r="H114">
        <v>20000</v>
      </c>
      <c r="I114" s="2">
        <v>41929</v>
      </c>
      <c r="J114" s="2">
        <v>42293</v>
      </c>
      <c r="K114">
        <v>136.30000000000001</v>
      </c>
    </row>
    <row r="115" spans="1:11" x14ac:dyDescent="0.25">
      <c r="A115" t="str">
        <f>"Z6A094DCFF"</f>
        <v>Z6A094DCFF</v>
      </c>
      <c r="B115" t="str">
        <f t="shared" si="3"/>
        <v>06363391001</v>
      </c>
      <c r="C115" t="s">
        <v>15</v>
      </c>
      <c r="D115" t="s">
        <v>284</v>
      </c>
      <c r="E115" t="s">
        <v>17</v>
      </c>
      <c r="F115" s="1" t="s">
        <v>285</v>
      </c>
      <c r="G115" t="s">
        <v>286</v>
      </c>
      <c r="H115">
        <v>115</v>
      </c>
      <c r="I115" s="2">
        <v>41733</v>
      </c>
      <c r="J115" s="2">
        <v>41733</v>
      </c>
      <c r="K115">
        <v>115</v>
      </c>
    </row>
    <row r="116" spans="1:11" x14ac:dyDescent="0.25">
      <c r="A116" t="str">
        <f>"Z6A094DCFF"</f>
        <v>Z6A094DCFF</v>
      </c>
      <c r="B116" t="str">
        <f t="shared" si="3"/>
        <v>06363391001</v>
      </c>
      <c r="C116" t="s">
        <v>15</v>
      </c>
      <c r="D116" t="s">
        <v>287</v>
      </c>
      <c r="E116" t="s">
        <v>17</v>
      </c>
      <c r="F116" s="1" t="s">
        <v>285</v>
      </c>
      <c r="G116" t="s">
        <v>286</v>
      </c>
      <c r="H116">
        <v>345</v>
      </c>
      <c r="I116" s="2">
        <v>41912</v>
      </c>
      <c r="J116" s="2">
        <v>41912</v>
      </c>
      <c r="K116">
        <v>0</v>
      </c>
    </row>
    <row r="117" spans="1:11" x14ac:dyDescent="0.25">
      <c r="A117" t="str">
        <f>"Z6A094DCFF"</f>
        <v>Z6A094DCFF</v>
      </c>
      <c r="B117" t="str">
        <f t="shared" si="3"/>
        <v>06363391001</v>
      </c>
      <c r="C117" t="s">
        <v>15</v>
      </c>
      <c r="D117" t="s">
        <v>287</v>
      </c>
      <c r="E117" t="s">
        <v>17</v>
      </c>
      <c r="F117" s="1" t="s">
        <v>285</v>
      </c>
      <c r="G117" t="s">
        <v>286</v>
      </c>
      <c r="H117">
        <v>230</v>
      </c>
      <c r="I117" s="2">
        <v>41912</v>
      </c>
      <c r="J117" s="2">
        <v>41912</v>
      </c>
      <c r="K117">
        <v>0</v>
      </c>
    </row>
    <row r="118" spans="1:11" x14ac:dyDescent="0.25">
      <c r="A118" t="str">
        <f>"5773911E13"</f>
        <v>5773911E13</v>
      </c>
      <c r="B118" t="str">
        <f t="shared" si="3"/>
        <v>06363391001</v>
      </c>
      <c r="C118" t="s">
        <v>15</v>
      </c>
      <c r="D118" t="s">
        <v>288</v>
      </c>
      <c r="E118" t="s">
        <v>39</v>
      </c>
      <c r="F118" s="1" t="s">
        <v>289</v>
      </c>
      <c r="G118" t="s">
        <v>290</v>
      </c>
      <c r="H118">
        <v>0</v>
      </c>
      <c r="I118" s="2">
        <v>41786</v>
      </c>
      <c r="J118" s="2">
        <v>42216</v>
      </c>
      <c r="K118">
        <v>941704.56</v>
      </c>
    </row>
    <row r="119" spans="1:11" x14ac:dyDescent="0.25">
      <c r="A119" t="str">
        <f>"X2C11FB6DE"</f>
        <v>X2C11FB6DE</v>
      </c>
      <c r="B119" t="str">
        <f t="shared" si="3"/>
        <v>06363391001</v>
      </c>
      <c r="C119" t="s">
        <v>15</v>
      </c>
      <c r="D119" t="s">
        <v>291</v>
      </c>
      <c r="E119" t="s">
        <v>39</v>
      </c>
      <c r="F119" s="1" t="s">
        <v>40</v>
      </c>
      <c r="G119" t="s">
        <v>41</v>
      </c>
      <c r="H119">
        <v>5071.96</v>
      </c>
      <c r="I119" s="2">
        <v>41995</v>
      </c>
      <c r="J119" s="2">
        <v>41995</v>
      </c>
      <c r="K119">
        <v>5071.95</v>
      </c>
    </row>
    <row r="120" spans="1:11" x14ac:dyDescent="0.25">
      <c r="A120" t="str">
        <f>"X1010F0B2F"</f>
        <v>X1010F0B2F</v>
      </c>
      <c r="B120" t="str">
        <f t="shared" si="3"/>
        <v>06363391001</v>
      </c>
      <c r="C120" t="s">
        <v>15</v>
      </c>
      <c r="D120" t="s">
        <v>292</v>
      </c>
      <c r="E120" t="s">
        <v>17</v>
      </c>
      <c r="F120" s="1" t="s">
        <v>293</v>
      </c>
      <c r="G120" t="s">
        <v>294</v>
      </c>
      <c r="H120">
        <v>1850</v>
      </c>
      <c r="I120" s="2">
        <v>41995</v>
      </c>
      <c r="J120" s="2">
        <v>42024</v>
      </c>
      <c r="K120">
        <v>0</v>
      </c>
    </row>
    <row r="121" spans="1:11" x14ac:dyDescent="0.25">
      <c r="A121" t="str">
        <f>"XBB10F0B31"</f>
        <v>XBB10F0B31</v>
      </c>
      <c r="B121" t="str">
        <f t="shared" si="3"/>
        <v>06363391001</v>
      </c>
      <c r="C121" t="s">
        <v>15</v>
      </c>
      <c r="D121" t="s">
        <v>295</v>
      </c>
      <c r="E121" t="s">
        <v>95</v>
      </c>
      <c r="F121" s="1" t="s">
        <v>296</v>
      </c>
      <c r="G121" t="s">
        <v>228</v>
      </c>
      <c r="H121">
        <v>2450</v>
      </c>
      <c r="I121" s="2">
        <v>42006</v>
      </c>
      <c r="J121" s="2">
        <v>42006</v>
      </c>
      <c r="K121">
        <v>2450</v>
      </c>
    </row>
    <row r="122" spans="1:11" x14ac:dyDescent="0.25">
      <c r="A122" t="str">
        <f>"X9E10F0B38"</f>
        <v>X9E10F0B38</v>
      </c>
      <c r="B122" t="str">
        <f t="shared" si="3"/>
        <v>06363391001</v>
      </c>
      <c r="C122" t="s">
        <v>15</v>
      </c>
      <c r="D122" t="s">
        <v>297</v>
      </c>
      <c r="E122" t="s">
        <v>95</v>
      </c>
      <c r="F122" s="1" t="s">
        <v>298</v>
      </c>
      <c r="G122" t="s">
        <v>299</v>
      </c>
      <c r="H122">
        <v>19890</v>
      </c>
      <c r="I122" s="2">
        <v>41995</v>
      </c>
      <c r="J122" s="2">
        <v>41995</v>
      </c>
      <c r="K122">
        <v>19890</v>
      </c>
    </row>
    <row r="123" spans="1:11" x14ac:dyDescent="0.25">
      <c r="A123" t="str">
        <f>"X9911FB6D5"</f>
        <v>X9911FB6D5</v>
      </c>
      <c r="B123" t="str">
        <f t="shared" si="3"/>
        <v>06363391001</v>
      </c>
      <c r="C123" t="s">
        <v>15</v>
      </c>
      <c r="D123" t="s">
        <v>300</v>
      </c>
      <c r="E123" t="s">
        <v>17</v>
      </c>
      <c r="F123" s="1" t="s">
        <v>301</v>
      </c>
      <c r="G123" t="s">
        <v>302</v>
      </c>
      <c r="H123">
        <v>590</v>
      </c>
      <c r="I123" s="2">
        <v>41988</v>
      </c>
      <c r="J123" s="2">
        <v>42011</v>
      </c>
      <c r="K123">
        <v>590</v>
      </c>
    </row>
    <row r="124" spans="1:11" x14ac:dyDescent="0.25">
      <c r="A124" t="str">
        <f>"6073563EBA"</f>
        <v>6073563EBA</v>
      </c>
      <c r="B124" t="str">
        <f t="shared" si="3"/>
        <v>06363391001</v>
      </c>
      <c r="C124" t="s">
        <v>15</v>
      </c>
      <c r="D124" t="s">
        <v>303</v>
      </c>
      <c r="E124" t="s">
        <v>39</v>
      </c>
      <c r="F124" s="1" t="s">
        <v>304</v>
      </c>
      <c r="G124" t="s">
        <v>305</v>
      </c>
      <c r="H124">
        <v>98672.35</v>
      </c>
      <c r="I124" s="2">
        <v>41997</v>
      </c>
      <c r="J124" s="2">
        <v>42065</v>
      </c>
      <c r="K124">
        <v>98672.320000000007</v>
      </c>
    </row>
    <row r="125" spans="1:11" x14ac:dyDescent="0.25">
      <c r="A125" t="str">
        <f>"0000000000"</f>
        <v>0000000000</v>
      </c>
      <c r="B125" t="str">
        <f t="shared" si="3"/>
        <v>06363391001</v>
      </c>
      <c r="C125" t="s">
        <v>15</v>
      </c>
      <c r="D125" t="s">
        <v>306</v>
      </c>
      <c r="E125" t="s">
        <v>17</v>
      </c>
      <c r="F125" s="1" t="s">
        <v>307</v>
      </c>
      <c r="G125" t="s">
        <v>308</v>
      </c>
      <c r="H125">
        <v>1148</v>
      </c>
      <c r="I125" s="2">
        <v>41964</v>
      </c>
      <c r="J125" s="2">
        <v>41989</v>
      </c>
      <c r="K125">
        <v>1148</v>
      </c>
    </row>
    <row r="126" spans="1:11" x14ac:dyDescent="0.25">
      <c r="A126" t="str">
        <f>"XE310F0B30"</f>
        <v>XE310F0B30</v>
      </c>
      <c r="B126" t="str">
        <f t="shared" si="3"/>
        <v>06363391001</v>
      </c>
      <c r="C126" t="s">
        <v>15</v>
      </c>
      <c r="D126" t="s">
        <v>309</v>
      </c>
      <c r="E126" t="s">
        <v>17</v>
      </c>
      <c r="F126" s="1" t="s">
        <v>310</v>
      </c>
      <c r="G126" t="s">
        <v>311</v>
      </c>
      <c r="H126">
        <v>1482</v>
      </c>
      <c r="I126" s="2">
        <v>41963</v>
      </c>
      <c r="J126" s="2">
        <v>42327</v>
      </c>
      <c r="K126">
        <v>1392.99</v>
      </c>
    </row>
    <row r="127" spans="1:11" x14ac:dyDescent="0.25">
      <c r="A127" t="str">
        <f>"X7210F0B20"</f>
        <v>X7210F0B20</v>
      </c>
      <c r="B127" t="str">
        <f t="shared" si="3"/>
        <v>06363391001</v>
      </c>
      <c r="C127" t="s">
        <v>15</v>
      </c>
      <c r="D127" t="s">
        <v>312</v>
      </c>
      <c r="E127" t="s">
        <v>17</v>
      </c>
      <c r="F127" s="1" t="s">
        <v>313</v>
      </c>
      <c r="G127" t="s">
        <v>314</v>
      </c>
      <c r="H127">
        <v>5200</v>
      </c>
      <c r="I127" s="2">
        <v>41941</v>
      </c>
      <c r="J127" s="2">
        <v>41961</v>
      </c>
      <c r="K127">
        <v>0</v>
      </c>
    </row>
    <row r="128" spans="1:11" x14ac:dyDescent="0.25">
      <c r="A128" t="str">
        <f>"X8F10F0B19"</f>
        <v>X8F10F0B19</v>
      </c>
      <c r="B128" t="str">
        <f t="shared" si="3"/>
        <v>06363391001</v>
      </c>
      <c r="C128" t="s">
        <v>15</v>
      </c>
      <c r="D128" t="s">
        <v>315</v>
      </c>
      <c r="E128" t="s">
        <v>17</v>
      </c>
      <c r="F128" s="1" t="s">
        <v>316</v>
      </c>
      <c r="G128" t="s">
        <v>317</v>
      </c>
      <c r="H128">
        <v>2294</v>
      </c>
      <c r="I128" s="2">
        <v>41956</v>
      </c>
      <c r="J128" s="2">
        <v>41976</v>
      </c>
      <c r="K128">
        <v>2294</v>
      </c>
    </row>
    <row r="129" spans="1:11" x14ac:dyDescent="0.25">
      <c r="A129" t="str">
        <f>"XB010F0B7B"</f>
        <v>XB010F0B7B</v>
      </c>
      <c r="B129" t="str">
        <f t="shared" si="3"/>
        <v>06363391001</v>
      </c>
      <c r="C129" t="s">
        <v>15</v>
      </c>
      <c r="D129" t="s">
        <v>318</v>
      </c>
      <c r="E129" t="s">
        <v>17</v>
      </c>
      <c r="F129" s="1" t="s">
        <v>319</v>
      </c>
      <c r="G129" t="s">
        <v>320</v>
      </c>
      <c r="H129">
        <v>2000</v>
      </c>
      <c r="I129" s="2">
        <v>41962</v>
      </c>
      <c r="J129" s="2">
        <v>41982</v>
      </c>
      <c r="K129">
        <v>1935.2</v>
      </c>
    </row>
    <row r="130" spans="1:11" x14ac:dyDescent="0.25">
      <c r="A130" t="str">
        <f>"X6010F0B2D"</f>
        <v>X6010F0B2D</v>
      </c>
      <c r="B130" t="str">
        <f t="shared" si="3"/>
        <v>06363391001</v>
      </c>
      <c r="C130" t="s">
        <v>15</v>
      </c>
      <c r="D130" t="s">
        <v>321</v>
      </c>
      <c r="E130" t="s">
        <v>17</v>
      </c>
      <c r="F130" s="1" t="s">
        <v>152</v>
      </c>
      <c r="G130" t="s">
        <v>153</v>
      </c>
      <c r="H130">
        <v>4454.8100000000004</v>
      </c>
      <c r="I130" s="2">
        <v>41962</v>
      </c>
      <c r="J130" s="2">
        <v>41982</v>
      </c>
      <c r="K130">
        <v>4454.8100000000004</v>
      </c>
    </row>
    <row r="131" spans="1:11" x14ac:dyDescent="0.25">
      <c r="A131" t="str">
        <f>"X0411FB6DF"</f>
        <v>X0411FB6DF</v>
      </c>
      <c r="B131" t="str">
        <f t="shared" ref="B131:B162" si="4">"06363391001"</f>
        <v>06363391001</v>
      </c>
      <c r="C131" t="s">
        <v>15</v>
      </c>
      <c r="D131" t="s">
        <v>322</v>
      </c>
      <c r="E131" t="s">
        <v>17</v>
      </c>
      <c r="F131" s="1" t="s">
        <v>144</v>
      </c>
      <c r="G131" t="s">
        <v>145</v>
      </c>
      <c r="H131">
        <v>98</v>
      </c>
      <c r="I131" s="2">
        <v>41995</v>
      </c>
      <c r="J131" s="2">
        <v>42026</v>
      </c>
      <c r="K131">
        <v>98</v>
      </c>
    </row>
    <row r="132" spans="1:11" x14ac:dyDescent="0.25">
      <c r="A132" t="str">
        <f>"XC111FB6D4"</f>
        <v>XC111FB6D4</v>
      </c>
      <c r="B132" t="str">
        <f t="shared" si="4"/>
        <v>06363391001</v>
      </c>
      <c r="C132" t="s">
        <v>15</v>
      </c>
      <c r="D132" t="s">
        <v>323</v>
      </c>
      <c r="E132" t="s">
        <v>17</v>
      </c>
      <c r="F132" s="1" t="s">
        <v>70</v>
      </c>
      <c r="G132" t="s">
        <v>71</v>
      </c>
      <c r="H132">
        <v>19322</v>
      </c>
      <c r="I132" s="2">
        <v>41988</v>
      </c>
      <c r="J132" s="2">
        <v>42003</v>
      </c>
      <c r="K132">
        <v>19322</v>
      </c>
    </row>
    <row r="133" spans="1:11" x14ac:dyDescent="0.25">
      <c r="A133" t="str">
        <f>"X190FD7C33"</f>
        <v>X190FD7C33</v>
      </c>
      <c r="B133" t="str">
        <f t="shared" si="4"/>
        <v>06363391001</v>
      </c>
      <c r="C133" t="s">
        <v>15</v>
      </c>
      <c r="D133" t="s">
        <v>324</v>
      </c>
      <c r="E133" t="s">
        <v>17</v>
      </c>
      <c r="F133" s="1" t="s">
        <v>325</v>
      </c>
      <c r="G133" t="s">
        <v>326</v>
      </c>
      <c r="H133">
        <v>2240</v>
      </c>
      <c r="I133" s="2">
        <v>41859</v>
      </c>
      <c r="J133" s="2">
        <v>41885</v>
      </c>
      <c r="K133">
        <v>2240</v>
      </c>
    </row>
    <row r="134" spans="1:11" x14ac:dyDescent="0.25">
      <c r="A134" t="str">
        <f>"X9A10F0B1F"</f>
        <v>X9A10F0B1F</v>
      </c>
      <c r="B134" t="str">
        <f t="shared" si="4"/>
        <v>06363391001</v>
      </c>
      <c r="C134" t="s">
        <v>15</v>
      </c>
      <c r="D134" t="s">
        <v>327</v>
      </c>
      <c r="E134" t="s">
        <v>17</v>
      </c>
      <c r="F134" s="1" t="s">
        <v>328</v>
      </c>
      <c r="G134" t="s">
        <v>329</v>
      </c>
      <c r="H134">
        <v>2818</v>
      </c>
      <c r="I134" s="2">
        <v>41963</v>
      </c>
      <c r="J134" s="2">
        <v>41971</v>
      </c>
      <c r="K134">
        <v>1300</v>
      </c>
    </row>
    <row r="135" spans="1:11" x14ac:dyDescent="0.25">
      <c r="A135" t="str">
        <f>"X5110F0B0E"</f>
        <v>X5110F0B0E</v>
      </c>
      <c r="B135" t="str">
        <f t="shared" si="4"/>
        <v>06363391001</v>
      </c>
      <c r="C135" t="s">
        <v>15</v>
      </c>
      <c r="D135" t="s">
        <v>330</v>
      </c>
      <c r="E135" t="s">
        <v>17</v>
      </c>
      <c r="F135" s="1" t="s">
        <v>331</v>
      </c>
      <c r="G135" t="s">
        <v>332</v>
      </c>
      <c r="H135">
        <v>400</v>
      </c>
      <c r="I135" s="2">
        <v>41968</v>
      </c>
      <c r="J135" s="2">
        <v>41988</v>
      </c>
      <c r="K135">
        <v>0</v>
      </c>
    </row>
    <row r="136" spans="1:11" x14ac:dyDescent="0.25">
      <c r="A136" t="str">
        <f>"X610BE2DD4"</f>
        <v>X610BE2DD4</v>
      </c>
      <c r="B136" t="str">
        <f t="shared" si="4"/>
        <v>06363391001</v>
      </c>
      <c r="C136" t="s">
        <v>15</v>
      </c>
      <c r="D136" t="s">
        <v>333</v>
      </c>
      <c r="E136" t="s">
        <v>17</v>
      </c>
      <c r="F136" s="1" t="s">
        <v>334</v>
      </c>
      <c r="G136" t="s">
        <v>335</v>
      </c>
      <c r="H136">
        <v>255.42</v>
      </c>
      <c r="I136" s="2">
        <v>41849</v>
      </c>
      <c r="J136" s="2">
        <v>41849</v>
      </c>
      <c r="K136">
        <v>0</v>
      </c>
    </row>
    <row r="137" spans="1:11" x14ac:dyDescent="0.25">
      <c r="A137" t="str">
        <f>"XC610F0B37"</f>
        <v>XC610F0B37</v>
      </c>
      <c r="B137" t="str">
        <f t="shared" si="4"/>
        <v>06363391001</v>
      </c>
      <c r="C137" t="s">
        <v>15</v>
      </c>
      <c r="D137" t="s">
        <v>336</v>
      </c>
      <c r="E137" t="s">
        <v>17</v>
      </c>
      <c r="F137" s="1" t="s">
        <v>70</v>
      </c>
      <c r="G137" t="s">
        <v>71</v>
      </c>
      <c r="H137">
        <v>1018.5</v>
      </c>
      <c r="I137" s="2">
        <v>41971</v>
      </c>
      <c r="J137" s="2">
        <v>41986</v>
      </c>
      <c r="K137">
        <v>1018.5</v>
      </c>
    </row>
    <row r="138" spans="1:11" x14ac:dyDescent="0.25">
      <c r="A138" t="str">
        <f>"X7111FB6D6"</f>
        <v>X7111FB6D6</v>
      </c>
      <c r="B138" t="str">
        <f t="shared" si="4"/>
        <v>06363391001</v>
      </c>
      <c r="C138" t="s">
        <v>15</v>
      </c>
      <c r="D138" t="s">
        <v>337</v>
      </c>
      <c r="E138" t="s">
        <v>17</v>
      </c>
      <c r="F138" s="1" t="s">
        <v>70</v>
      </c>
      <c r="G138" t="s">
        <v>71</v>
      </c>
      <c r="H138">
        <v>205</v>
      </c>
      <c r="I138" s="2">
        <v>41978</v>
      </c>
      <c r="J138" s="2">
        <v>41993</v>
      </c>
      <c r="K138">
        <v>205</v>
      </c>
    </row>
    <row r="139" spans="1:11" x14ac:dyDescent="0.25">
      <c r="A139" t="str">
        <f>"X410FD7C32"</f>
        <v>X410FD7C32</v>
      </c>
      <c r="B139" t="str">
        <f t="shared" si="4"/>
        <v>06363391001</v>
      </c>
      <c r="C139" t="s">
        <v>15</v>
      </c>
      <c r="D139" t="s">
        <v>338</v>
      </c>
      <c r="E139" t="s">
        <v>17</v>
      </c>
      <c r="F139" s="1" t="s">
        <v>144</v>
      </c>
      <c r="G139" t="s">
        <v>145</v>
      </c>
      <c r="H139">
        <v>98</v>
      </c>
      <c r="I139" s="2">
        <v>41859</v>
      </c>
      <c r="J139" s="2">
        <v>41879</v>
      </c>
      <c r="K139">
        <v>98</v>
      </c>
    </row>
    <row r="140" spans="1:11" x14ac:dyDescent="0.25">
      <c r="A140" t="str">
        <f>"XEC0FD7C34"</f>
        <v>XEC0FD7C34</v>
      </c>
      <c r="B140" t="str">
        <f t="shared" si="4"/>
        <v>06363391001</v>
      </c>
      <c r="C140" t="s">
        <v>15</v>
      </c>
      <c r="D140" t="s">
        <v>338</v>
      </c>
      <c r="E140" t="s">
        <v>17</v>
      </c>
      <c r="F140" s="1" t="s">
        <v>144</v>
      </c>
      <c r="G140" t="s">
        <v>145</v>
      </c>
      <c r="H140">
        <v>196</v>
      </c>
      <c r="I140" s="2">
        <v>41864</v>
      </c>
      <c r="J140" s="2">
        <v>41885</v>
      </c>
      <c r="K140">
        <v>196</v>
      </c>
    </row>
    <row r="141" spans="1:11" x14ac:dyDescent="0.25">
      <c r="A141" t="str">
        <f>"X3810F0B2E"</f>
        <v>X3810F0B2E</v>
      </c>
      <c r="B141" t="str">
        <f t="shared" si="4"/>
        <v>06363391001</v>
      </c>
      <c r="C141" t="s">
        <v>15</v>
      </c>
      <c r="D141" t="s">
        <v>339</v>
      </c>
      <c r="E141" t="s">
        <v>17</v>
      </c>
      <c r="F141" s="1" t="s">
        <v>340</v>
      </c>
      <c r="G141" t="s">
        <v>341</v>
      </c>
      <c r="H141">
        <v>625</v>
      </c>
      <c r="I141" s="2">
        <v>41961</v>
      </c>
      <c r="J141" s="2">
        <v>41982</v>
      </c>
      <c r="K141">
        <v>625</v>
      </c>
    </row>
    <row r="142" spans="1:11" x14ac:dyDescent="0.25">
      <c r="A142" t="str">
        <f>"ZBC0A11E0C"</f>
        <v>ZBC0A11E0C</v>
      </c>
      <c r="B142" t="str">
        <f t="shared" si="4"/>
        <v>06363391001</v>
      </c>
      <c r="C142" t="s">
        <v>15</v>
      </c>
      <c r="D142" t="s">
        <v>167</v>
      </c>
      <c r="E142" t="s">
        <v>17</v>
      </c>
      <c r="F142" s="1" t="s">
        <v>342</v>
      </c>
      <c r="G142" t="s">
        <v>343</v>
      </c>
      <c r="H142">
        <v>250</v>
      </c>
      <c r="I142" s="2">
        <v>41957</v>
      </c>
      <c r="J142" s="2">
        <v>41976</v>
      </c>
      <c r="K142">
        <v>0</v>
      </c>
    </row>
    <row r="143" spans="1:11" x14ac:dyDescent="0.25">
      <c r="A143" t="str">
        <f>"X150FD7C1A"</f>
        <v>X150FD7C1A</v>
      </c>
      <c r="B143" t="str">
        <f t="shared" si="4"/>
        <v>06363391001</v>
      </c>
      <c r="C143" t="s">
        <v>15</v>
      </c>
      <c r="D143" t="s">
        <v>344</v>
      </c>
      <c r="E143" t="s">
        <v>17</v>
      </c>
      <c r="F143" s="1" t="s">
        <v>52</v>
      </c>
      <c r="G143" t="s">
        <v>53</v>
      </c>
      <c r="H143">
        <v>200</v>
      </c>
      <c r="I143" s="2">
        <v>41918</v>
      </c>
      <c r="J143" s="2">
        <v>41938</v>
      </c>
      <c r="K143">
        <v>200</v>
      </c>
    </row>
    <row r="144" spans="1:11" x14ac:dyDescent="0.25">
      <c r="A144" t="str">
        <f>"XA510F0B25"</f>
        <v>XA510F0B25</v>
      </c>
      <c r="B144" t="str">
        <f t="shared" si="4"/>
        <v>06363391001</v>
      </c>
      <c r="C144" t="s">
        <v>15</v>
      </c>
      <c r="D144" t="s">
        <v>170</v>
      </c>
      <c r="E144" t="s">
        <v>17</v>
      </c>
      <c r="F144" s="1" t="s">
        <v>269</v>
      </c>
      <c r="G144" t="s">
        <v>270</v>
      </c>
      <c r="H144">
        <v>1970</v>
      </c>
      <c r="I144" s="2">
        <v>41947</v>
      </c>
      <c r="J144" s="2">
        <v>41957</v>
      </c>
      <c r="K144">
        <v>1970</v>
      </c>
    </row>
    <row r="145" spans="1:11" x14ac:dyDescent="0.25">
      <c r="A145" t="str">
        <f>"X2210F0B22"</f>
        <v>X2210F0B22</v>
      </c>
      <c r="B145" t="str">
        <f t="shared" si="4"/>
        <v>06363391001</v>
      </c>
      <c r="C145" t="s">
        <v>15</v>
      </c>
      <c r="D145" t="s">
        <v>170</v>
      </c>
      <c r="E145" t="s">
        <v>17</v>
      </c>
      <c r="F145" s="1" t="s">
        <v>221</v>
      </c>
      <c r="G145" t="s">
        <v>222</v>
      </c>
      <c r="H145">
        <v>4247.6000000000004</v>
      </c>
      <c r="I145" s="2">
        <v>41943</v>
      </c>
      <c r="J145" s="2">
        <v>41948</v>
      </c>
      <c r="K145">
        <v>4247.6000000000004</v>
      </c>
    </row>
    <row r="146" spans="1:11" x14ac:dyDescent="0.25">
      <c r="A146" t="str">
        <f>"X4310F0B34"</f>
        <v>X4310F0B34</v>
      </c>
      <c r="B146" t="str">
        <f t="shared" si="4"/>
        <v>06363391001</v>
      </c>
      <c r="C146" t="s">
        <v>15</v>
      </c>
      <c r="D146" t="s">
        <v>345</v>
      </c>
      <c r="E146" t="s">
        <v>39</v>
      </c>
      <c r="F146" s="1" t="s">
        <v>346</v>
      </c>
      <c r="G146" t="s">
        <v>347</v>
      </c>
      <c r="H146">
        <v>0</v>
      </c>
      <c r="I146" s="2">
        <v>41969</v>
      </c>
      <c r="J146" s="2">
        <v>41979</v>
      </c>
      <c r="K146">
        <v>3820.59</v>
      </c>
    </row>
    <row r="147" spans="1:11" x14ac:dyDescent="0.25">
      <c r="A147" t="str">
        <f>"X9310F0B32"</f>
        <v>X9310F0B32</v>
      </c>
      <c r="B147" t="str">
        <f t="shared" si="4"/>
        <v>06363391001</v>
      </c>
      <c r="C147" t="s">
        <v>15</v>
      </c>
      <c r="D147" t="s">
        <v>348</v>
      </c>
      <c r="E147" t="s">
        <v>39</v>
      </c>
      <c r="F147" s="1" t="s">
        <v>40</v>
      </c>
      <c r="G147" t="s">
        <v>41</v>
      </c>
      <c r="H147">
        <v>0</v>
      </c>
      <c r="I147" s="2">
        <v>41967</v>
      </c>
      <c r="J147" s="2">
        <v>41969</v>
      </c>
      <c r="K147">
        <v>5672.3</v>
      </c>
    </row>
    <row r="148" spans="1:11" x14ac:dyDescent="0.25">
      <c r="A148" t="str">
        <f>"XEE10F0B36"</f>
        <v>XEE10F0B36</v>
      </c>
      <c r="B148" t="str">
        <f t="shared" si="4"/>
        <v>06363391001</v>
      </c>
      <c r="C148" t="s">
        <v>15</v>
      </c>
      <c r="D148" t="s">
        <v>349</v>
      </c>
      <c r="E148" t="s">
        <v>39</v>
      </c>
      <c r="F148" s="1" t="s">
        <v>277</v>
      </c>
      <c r="G148" t="s">
        <v>278</v>
      </c>
      <c r="H148">
        <v>2199</v>
      </c>
      <c r="I148" s="2">
        <v>41971</v>
      </c>
      <c r="J148" s="2">
        <v>43796</v>
      </c>
      <c r="K148">
        <v>1539.3</v>
      </c>
    </row>
    <row r="149" spans="1:11" x14ac:dyDescent="0.25">
      <c r="A149" t="str">
        <f>"X6B10F0B33"</f>
        <v>X6B10F0B33</v>
      </c>
      <c r="B149" t="str">
        <f t="shared" si="4"/>
        <v>06363391001</v>
      </c>
      <c r="C149" t="s">
        <v>15</v>
      </c>
      <c r="D149" t="s">
        <v>350</v>
      </c>
      <c r="E149" t="s">
        <v>17</v>
      </c>
      <c r="F149" s="1" t="s">
        <v>83</v>
      </c>
      <c r="G149" t="s">
        <v>84</v>
      </c>
      <c r="H149">
        <v>983</v>
      </c>
      <c r="I149" s="2">
        <v>41967</v>
      </c>
      <c r="J149" s="2">
        <v>41970</v>
      </c>
      <c r="K149">
        <v>983</v>
      </c>
    </row>
    <row r="150" spans="1:11" x14ac:dyDescent="0.25">
      <c r="A150" t="str">
        <f>"X1B10F0B35"</f>
        <v>X1B10F0B35</v>
      </c>
      <c r="B150" t="str">
        <f t="shared" si="4"/>
        <v>06363391001</v>
      </c>
      <c r="C150" t="s">
        <v>15</v>
      </c>
      <c r="D150" t="s">
        <v>351</v>
      </c>
      <c r="E150" t="s">
        <v>17</v>
      </c>
      <c r="F150" s="1" t="s">
        <v>285</v>
      </c>
      <c r="G150" t="s">
        <v>286</v>
      </c>
      <c r="H150">
        <v>1875</v>
      </c>
      <c r="I150" s="2">
        <v>41969</v>
      </c>
      <c r="J150" s="2">
        <v>41974</v>
      </c>
      <c r="K150">
        <v>1875</v>
      </c>
    </row>
    <row r="151" spans="1:11" x14ac:dyDescent="0.25">
      <c r="A151" t="str">
        <f>"XA70FD7C3C"</f>
        <v>XA70FD7C3C</v>
      </c>
      <c r="B151" t="str">
        <f t="shared" si="4"/>
        <v>06363391001</v>
      </c>
      <c r="C151" t="s">
        <v>15</v>
      </c>
      <c r="D151" t="s">
        <v>352</v>
      </c>
      <c r="E151" t="s">
        <v>17</v>
      </c>
      <c r="F151" s="1" t="s">
        <v>353</v>
      </c>
      <c r="G151" t="s">
        <v>354</v>
      </c>
      <c r="H151">
        <v>4583.41</v>
      </c>
      <c r="I151" s="2">
        <v>41897</v>
      </c>
      <c r="J151" s="2">
        <v>41901</v>
      </c>
      <c r="K151">
        <v>4583.41</v>
      </c>
    </row>
    <row r="152" spans="1:11" x14ac:dyDescent="0.25">
      <c r="A152" t="str">
        <f>"5947465361"</f>
        <v>5947465361</v>
      </c>
      <c r="B152" t="str">
        <f t="shared" si="4"/>
        <v>06363391001</v>
      </c>
      <c r="C152" t="s">
        <v>15</v>
      </c>
      <c r="D152" t="s">
        <v>355</v>
      </c>
      <c r="E152" t="s">
        <v>95</v>
      </c>
      <c r="F152" s="1" t="s">
        <v>356</v>
      </c>
      <c r="G152" t="s">
        <v>357</v>
      </c>
      <c r="H152">
        <v>64480.800000000003</v>
      </c>
      <c r="I152" s="2">
        <v>41990</v>
      </c>
      <c r="J152" s="2">
        <v>42538</v>
      </c>
      <c r="K152">
        <v>53285.760000000002</v>
      </c>
    </row>
    <row r="153" spans="1:11" x14ac:dyDescent="0.25">
      <c r="A153" t="str">
        <f>"X4911FB6D7"</f>
        <v>X4911FB6D7</v>
      </c>
      <c r="B153" t="str">
        <f t="shared" si="4"/>
        <v>06363391001</v>
      </c>
      <c r="C153" t="s">
        <v>15</v>
      </c>
      <c r="D153" t="s">
        <v>358</v>
      </c>
      <c r="E153" t="s">
        <v>95</v>
      </c>
      <c r="F153" s="1" t="s">
        <v>359</v>
      </c>
      <c r="G153" t="s">
        <v>139</v>
      </c>
      <c r="H153">
        <v>29524</v>
      </c>
      <c r="I153" s="2">
        <v>41995</v>
      </c>
      <c r="J153" s="2">
        <v>42010</v>
      </c>
      <c r="K153">
        <v>29524</v>
      </c>
    </row>
    <row r="154" spans="1:11" x14ac:dyDescent="0.25">
      <c r="A154" t="str">
        <f>"XAC10F0B12"</f>
        <v>XAC10F0B12</v>
      </c>
      <c r="B154" t="str">
        <f t="shared" si="4"/>
        <v>06363391001</v>
      </c>
      <c r="C154" t="s">
        <v>15</v>
      </c>
      <c r="D154" t="s">
        <v>360</v>
      </c>
      <c r="E154" t="s">
        <v>95</v>
      </c>
      <c r="F154" s="1" t="s">
        <v>361</v>
      </c>
      <c r="G154" t="s">
        <v>22</v>
      </c>
      <c r="H154">
        <v>5215</v>
      </c>
      <c r="I154" s="2">
        <v>41988</v>
      </c>
      <c r="J154" s="2">
        <v>42018</v>
      </c>
      <c r="K154">
        <v>5215</v>
      </c>
    </row>
    <row r="155" spans="1:11" x14ac:dyDescent="0.25">
      <c r="A155" t="str">
        <f>"XCC11FB6DA"</f>
        <v>XCC11FB6DA</v>
      </c>
      <c r="B155" t="str">
        <f t="shared" si="4"/>
        <v>06363391001</v>
      </c>
      <c r="C155" t="s">
        <v>15</v>
      </c>
      <c r="D155" t="s">
        <v>362</v>
      </c>
      <c r="E155" t="s">
        <v>17</v>
      </c>
      <c r="F155" s="1" t="s">
        <v>340</v>
      </c>
      <c r="G155" t="s">
        <v>341</v>
      </c>
      <c r="H155">
        <v>250</v>
      </c>
      <c r="I155" s="2">
        <v>41990</v>
      </c>
      <c r="J155" s="2">
        <v>42023</v>
      </c>
      <c r="K155">
        <v>250</v>
      </c>
    </row>
    <row r="156" spans="1:11" x14ac:dyDescent="0.25">
      <c r="A156" t="str">
        <f>"XE911FB6D3"</f>
        <v>XE911FB6D3</v>
      </c>
      <c r="B156" t="str">
        <f t="shared" si="4"/>
        <v>06363391001</v>
      </c>
      <c r="C156" t="s">
        <v>15</v>
      </c>
      <c r="D156" t="s">
        <v>363</v>
      </c>
      <c r="E156" t="s">
        <v>17</v>
      </c>
      <c r="F156" s="1" t="s">
        <v>364</v>
      </c>
      <c r="G156" t="s">
        <v>365</v>
      </c>
      <c r="H156">
        <v>629.49</v>
      </c>
      <c r="I156" s="2">
        <v>41982</v>
      </c>
      <c r="J156" s="2">
        <v>42004</v>
      </c>
      <c r="K156">
        <v>0</v>
      </c>
    </row>
    <row r="157" spans="1:11" x14ac:dyDescent="0.25">
      <c r="A157" t="str">
        <f>"X4A10F0B21"</f>
        <v>X4A10F0B21</v>
      </c>
      <c r="B157" t="str">
        <f t="shared" si="4"/>
        <v>06363391001</v>
      </c>
      <c r="C157" t="s">
        <v>15</v>
      </c>
      <c r="D157" t="s">
        <v>366</v>
      </c>
      <c r="E157" t="s">
        <v>17</v>
      </c>
      <c r="F157" s="1" t="s">
        <v>198</v>
      </c>
      <c r="G157" t="s">
        <v>199</v>
      </c>
      <c r="H157">
        <v>1550</v>
      </c>
      <c r="I157" s="2">
        <v>41953</v>
      </c>
      <c r="J157" s="2">
        <v>41978</v>
      </c>
      <c r="K157">
        <v>0</v>
      </c>
    </row>
    <row r="158" spans="1:11" x14ac:dyDescent="0.25">
      <c r="A158" t="str">
        <f>"XC210F0B1E"</f>
        <v>XC210F0B1E</v>
      </c>
      <c r="B158" t="str">
        <f t="shared" si="4"/>
        <v>06363391001</v>
      </c>
      <c r="C158" t="s">
        <v>15</v>
      </c>
      <c r="D158" t="s">
        <v>367</v>
      </c>
      <c r="E158" t="s">
        <v>17</v>
      </c>
      <c r="F158" s="1" t="s">
        <v>368</v>
      </c>
      <c r="G158" t="s">
        <v>369</v>
      </c>
      <c r="H158">
        <v>63</v>
      </c>
      <c r="I158" s="2">
        <v>41939</v>
      </c>
      <c r="J158" s="2">
        <v>41964</v>
      </c>
      <c r="K158">
        <v>63</v>
      </c>
    </row>
    <row r="159" spans="1:11" x14ac:dyDescent="0.25">
      <c r="A159" t="str">
        <f>"X200FD7C20"</f>
        <v>X200FD7C20</v>
      </c>
      <c r="B159" t="str">
        <f t="shared" si="4"/>
        <v>06363391001</v>
      </c>
      <c r="C159" t="s">
        <v>15</v>
      </c>
      <c r="D159" t="s">
        <v>370</v>
      </c>
      <c r="E159" t="s">
        <v>17</v>
      </c>
      <c r="F159" s="1" t="s">
        <v>198</v>
      </c>
      <c r="G159" t="s">
        <v>199</v>
      </c>
      <c r="H159">
        <v>1440</v>
      </c>
      <c r="I159" s="2">
        <v>41862</v>
      </c>
      <c r="J159" s="2">
        <v>41890</v>
      </c>
      <c r="K159">
        <v>0</v>
      </c>
    </row>
    <row r="160" spans="1:11" x14ac:dyDescent="0.25">
      <c r="A160" t="str">
        <f>"X7C11FB6DC"</f>
        <v>X7C11FB6DC</v>
      </c>
      <c r="B160" t="str">
        <f t="shared" si="4"/>
        <v>06363391001</v>
      </c>
      <c r="C160" t="s">
        <v>15</v>
      </c>
      <c r="D160" t="s">
        <v>371</v>
      </c>
      <c r="E160" t="s">
        <v>17</v>
      </c>
      <c r="F160" s="1" t="s">
        <v>372</v>
      </c>
      <c r="G160" t="s">
        <v>373</v>
      </c>
      <c r="H160">
        <v>2880</v>
      </c>
      <c r="I160" s="2">
        <v>41977</v>
      </c>
      <c r="J160" s="2">
        <v>42023</v>
      </c>
      <c r="K160">
        <v>2880</v>
      </c>
    </row>
    <row r="161" spans="1:11" x14ac:dyDescent="0.25">
      <c r="A161" t="str">
        <f>"XC40FD7C35"</f>
        <v>XC40FD7C35</v>
      </c>
      <c r="B161" t="str">
        <f t="shared" si="4"/>
        <v>06363391001</v>
      </c>
      <c r="C161" t="s">
        <v>15</v>
      </c>
      <c r="D161" t="s">
        <v>374</v>
      </c>
      <c r="E161" t="s">
        <v>17</v>
      </c>
      <c r="F161" s="1" t="s">
        <v>375</v>
      </c>
      <c r="G161" t="s">
        <v>376</v>
      </c>
      <c r="H161">
        <v>780</v>
      </c>
      <c r="I161" s="2">
        <v>41883</v>
      </c>
      <c r="J161" s="2">
        <v>41904</v>
      </c>
      <c r="K161">
        <v>780</v>
      </c>
    </row>
    <row r="162" spans="1:11" x14ac:dyDescent="0.25">
      <c r="A162" t="str">
        <f>"XD10E8FC52"</f>
        <v>XD10E8FC52</v>
      </c>
      <c r="B162" t="str">
        <f t="shared" si="4"/>
        <v>06363391001</v>
      </c>
      <c r="C162" t="s">
        <v>15</v>
      </c>
      <c r="D162" t="s">
        <v>189</v>
      </c>
      <c r="E162" t="s">
        <v>17</v>
      </c>
      <c r="F162" s="1" t="s">
        <v>377</v>
      </c>
      <c r="G162" t="s">
        <v>378</v>
      </c>
      <c r="H162">
        <v>3263.03</v>
      </c>
      <c r="I162" s="2">
        <v>41822</v>
      </c>
      <c r="J162" s="2">
        <v>41842</v>
      </c>
      <c r="K162">
        <v>3263.03</v>
      </c>
    </row>
    <row r="163" spans="1:11" x14ac:dyDescent="0.25">
      <c r="A163" t="str">
        <f>"X5510F0B27"</f>
        <v>X5510F0B27</v>
      </c>
      <c r="B163" t="str">
        <f t="shared" ref="B163:B193" si="5">"06363391001"</f>
        <v>06363391001</v>
      </c>
      <c r="C163" t="s">
        <v>15</v>
      </c>
      <c r="D163" t="s">
        <v>379</v>
      </c>
      <c r="E163" t="s">
        <v>17</v>
      </c>
      <c r="F163" s="1" t="s">
        <v>380</v>
      </c>
      <c r="G163" t="s">
        <v>381</v>
      </c>
      <c r="H163">
        <v>486.56</v>
      </c>
      <c r="I163" s="2">
        <v>41899</v>
      </c>
      <c r="J163" s="2">
        <v>41899</v>
      </c>
      <c r="K163">
        <v>486.56</v>
      </c>
    </row>
    <row r="164" spans="1:11" x14ac:dyDescent="0.25">
      <c r="A164" t="str">
        <f>"XD810F0B2A"</f>
        <v>XD810F0B2A</v>
      </c>
      <c r="B164" t="str">
        <f t="shared" si="5"/>
        <v>06363391001</v>
      </c>
      <c r="C164" t="s">
        <v>15</v>
      </c>
      <c r="D164" t="s">
        <v>382</v>
      </c>
      <c r="E164" t="s">
        <v>95</v>
      </c>
      <c r="F164" s="1" t="s">
        <v>383</v>
      </c>
      <c r="G164" t="s">
        <v>381</v>
      </c>
      <c r="H164">
        <v>2680</v>
      </c>
      <c r="I164" s="2">
        <v>41995</v>
      </c>
      <c r="J164" s="2">
        <v>42025</v>
      </c>
      <c r="K164">
        <v>2680</v>
      </c>
    </row>
    <row r="165" spans="1:11" x14ac:dyDescent="0.25">
      <c r="A165" t="str">
        <f>"XEA10F0B1D"</f>
        <v>XEA10F0B1D</v>
      </c>
      <c r="B165" t="str">
        <f t="shared" si="5"/>
        <v>06363391001</v>
      </c>
      <c r="C165" t="s">
        <v>15</v>
      </c>
      <c r="D165" t="s">
        <v>384</v>
      </c>
      <c r="E165" t="s">
        <v>17</v>
      </c>
      <c r="F165" s="1" t="s">
        <v>385</v>
      </c>
      <c r="G165" t="s">
        <v>386</v>
      </c>
      <c r="H165">
        <v>85</v>
      </c>
      <c r="I165" s="2">
        <v>41939</v>
      </c>
      <c r="J165" s="2">
        <v>41964</v>
      </c>
      <c r="K165">
        <v>85</v>
      </c>
    </row>
    <row r="166" spans="1:11" x14ac:dyDescent="0.25">
      <c r="A166" t="str">
        <f>"X910FD7C30"</f>
        <v>X910FD7C30</v>
      </c>
      <c r="B166" t="str">
        <f t="shared" si="5"/>
        <v>06363391001</v>
      </c>
      <c r="C166" t="s">
        <v>15</v>
      </c>
      <c r="D166" t="s">
        <v>387</v>
      </c>
      <c r="E166" t="s">
        <v>17</v>
      </c>
      <c r="F166" s="1" t="s">
        <v>205</v>
      </c>
      <c r="G166" t="s">
        <v>206</v>
      </c>
      <c r="H166">
        <v>179</v>
      </c>
      <c r="I166" s="2">
        <v>41883</v>
      </c>
      <c r="J166" s="2">
        <v>41890</v>
      </c>
      <c r="K166">
        <v>179</v>
      </c>
    </row>
    <row r="167" spans="1:11" x14ac:dyDescent="0.25">
      <c r="A167" t="str">
        <f>"X690FD7C31"</f>
        <v>X690FD7C31</v>
      </c>
      <c r="B167" t="str">
        <f t="shared" si="5"/>
        <v>06363391001</v>
      </c>
      <c r="C167" t="s">
        <v>15</v>
      </c>
      <c r="D167" t="s">
        <v>388</v>
      </c>
      <c r="E167" t="s">
        <v>17</v>
      </c>
      <c r="F167" s="1" t="s">
        <v>205</v>
      </c>
      <c r="G167" t="s">
        <v>206</v>
      </c>
      <c r="H167">
        <v>147</v>
      </c>
      <c r="I167" s="2">
        <v>41883</v>
      </c>
      <c r="J167" s="2">
        <v>41890</v>
      </c>
      <c r="K167">
        <v>147</v>
      </c>
    </row>
    <row r="168" spans="1:11" x14ac:dyDescent="0.25">
      <c r="A168" t="str">
        <f>"XD80D02086"</f>
        <v>XD80D02086</v>
      </c>
      <c r="B168" t="str">
        <f t="shared" si="5"/>
        <v>06363391001</v>
      </c>
      <c r="C168" t="s">
        <v>15</v>
      </c>
      <c r="D168" t="s">
        <v>389</v>
      </c>
      <c r="E168" t="s">
        <v>17</v>
      </c>
      <c r="F168" s="1" t="s">
        <v>390</v>
      </c>
      <c r="G168" t="s">
        <v>391</v>
      </c>
      <c r="H168">
        <v>330</v>
      </c>
      <c r="I168" s="2">
        <v>41687</v>
      </c>
      <c r="J168" s="2">
        <v>41733</v>
      </c>
      <c r="K168">
        <v>0</v>
      </c>
    </row>
    <row r="169" spans="1:11" x14ac:dyDescent="0.25">
      <c r="A169" t="str">
        <f>"X530FD7C25"</f>
        <v>X530FD7C25</v>
      </c>
      <c r="B169" t="str">
        <f t="shared" si="5"/>
        <v>06363391001</v>
      </c>
      <c r="C169" t="s">
        <v>15</v>
      </c>
      <c r="D169" t="s">
        <v>392</v>
      </c>
      <c r="E169" t="s">
        <v>17</v>
      </c>
      <c r="F169" s="1" t="s">
        <v>393</v>
      </c>
      <c r="G169" t="s">
        <v>394</v>
      </c>
      <c r="H169">
        <v>2100</v>
      </c>
      <c r="I169" s="2">
        <v>41876</v>
      </c>
      <c r="J169" s="2">
        <v>41893</v>
      </c>
      <c r="K169">
        <v>2100</v>
      </c>
    </row>
    <row r="170" spans="1:11" x14ac:dyDescent="0.25">
      <c r="A170" t="str">
        <f>"X880E8FC41"</f>
        <v>X880E8FC41</v>
      </c>
      <c r="B170" t="str">
        <f t="shared" si="5"/>
        <v>06363391001</v>
      </c>
      <c r="C170" t="s">
        <v>15</v>
      </c>
      <c r="D170" t="s">
        <v>395</v>
      </c>
      <c r="E170" t="s">
        <v>17</v>
      </c>
      <c r="F170" s="1" t="s">
        <v>325</v>
      </c>
      <c r="G170" t="s">
        <v>326</v>
      </c>
      <c r="H170">
        <v>990</v>
      </c>
      <c r="I170" s="2">
        <v>41794</v>
      </c>
      <c r="K170">
        <v>990</v>
      </c>
    </row>
    <row r="171" spans="1:11" x14ac:dyDescent="0.25">
      <c r="A171" t="str">
        <f>"0000000000"</f>
        <v>0000000000</v>
      </c>
      <c r="B171" t="str">
        <f t="shared" si="5"/>
        <v>06363391001</v>
      </c>
      <c r="C171" t="s">
        <v>15</v>
      </c>
      <c r="D171" t="s">
        <v>396</v>
      </c>
      <c r="E171" t="s">
        <v>17</v>
      </c>
      <c r="F171" s="1" t="s">
        <v>397</v>
      </c>
      <c r="G171" t="s">
        <v>398</v>
      </c>
      <c r="H171">
        <v>477.27</v>
      </c>
      <c r="I171" s="2">
        <v>41725</v>
      </c>
      <c r="J171" s="2">
        <v>41730</v>
      </c>
      <c r="K171">
        <v>477.27</v>
      </c>
    </row>
    <row r="172" spans="1:11" x14ac:dyDescent="0.25">
      <c r="A172" t="str">
        <f>"0000000000"</f>
        <v>0000000000</v>
      </c>
      <c r="B172" t="str">
        <f t="shared" si="5"/>
        <v>06363391001</v>
      </c>
      <c r="C172" t="s">
        <v>15</v>
      </c>
      <c r="D172" t="s">
        <v>399</v>
      </c>
      <c r="E172" t="s">
        <v>17</v>
      </c>
      <c r="F172" s="1" t="s">
        <v>397</v>
      </c>
      <c r="G172" t="s">
        <v>398</v>
      </c>
      <c r="H172">
        <v>132.22999999999999</v>
      </c>
      <c r="I172" s="2">
        <v>41807</v>
      </c>
      <c r="J172" s="2">
        <v>41807</v>
      </c>
      <c r="K172">
        <v>0</v>
      </c>
    </row>
    <row r="173" spans="1:11" x14ac:dyDescent="0.25">
      <c r="A173" t="str">
        <f>"0000000000"</f>
        <v>0000000000</v>
      </c>
      <c r="B173" t="str">
        <f t="shared" si="5"/>
        <v>06363391001</v>
      </c>
      <c r="C173" t="s">
        <v>15</v>
      </c>
      <c r="D173" t="s">
        <v>400</v>
      </c>
      <c r="E173" t="s">
        <v>17</v>
      </c>
      <c r="F173" s="1" t="s">
        <v>397</v>
      </c>
      <c r="G173" t="s">
        <v>398</v>
      </c>
      <c r="H173">
        <v>563.64</v>
      </c>
      <c r="I173" s="2">
        <v>42005</v>
      </c>
      <c r="J173" s="2">
        <v>42369</v>
      </c>
      <c r="K173">
        <v>563.64</v>
      </c>
    </row>
    <row r="174" spans="1:11" x14ac:dyDescent="0.25">
      <c r="A174" t="str">
        <f>"0000000000"</f>
        <v>0000000000</v>
      </c>
      <c r="B174" t="str">
        <f t="shared" si="5"/>
        <v>06363391001</v>
      </c>
      <c r="C174" t="s">
        <v>15</v>
      </c>
      <c r="D174" t="s">
        <v>401</v>
      </c>
      <c r="E174" t="s">
        <v>17</v>
      </c>
      <c r="F174" s="1" t="s">
        <v>397</v>
      </c>
      <c r="G174" t="s">
        <v>398</v>
      </c>
      <c r="H174">
        <v>1036.3599999999999</v>
      </c>
      <c r="I174" s="2">
        <v>41961</v>
      </c>
      <c r="J174" s="2">
        <v>41961</v>
      </c>
      <c r="K174">
        <v>0</v>
      </c>
    </row>
    <row r="175" spans="1:11" x14ac:dyDescent="0.25">
      <c r="A175" t="str">
        <f>"XEA0E8FC32"</f>
        <v>XEA0E8FC32</v>
      </c>
      <c r="B175" t="str">
        <f t="shared" si="5"/>
        <v>06363391001</v>
      </c>
      <c r="C175" t="s">
        <v>15</v>
      </c>
      <c r="D175" t="s">
        <v>402</v>
      </c>
      <c r="E175" t="s">
        <v>17</v>
      </c>
      <c r="F175" s="1" t="s">
        <v>403</v>
      </c>
      <c r="G175" t="s">
        <v>404</v>
      </c>
      <c r="H175">
        <v>3270</v>
      </c>
      <c r="I175" s="2">
        <v>41797</v>
      </c>
      <c r="J175" s="2">
        <v>41797</v>
      </c>
      <c r="K175">
        <v>3270</v>
      </c>
    </row>
    <row r="176" spans="1:11" x14ac:dyDescent="0.25">
      <c r="A176" t="str">
        <f>"X240FD7C39"</f>
        <v>X240FD7C39</v>
      </c>
      <c r="B176" t="str">
        <f t="shared" si="5"/>
        <v>06363391001</v>
      </c>
      <c r="C176" t="s">
        <v>15</v>
      </c>
      <c r="D176" t="s">
        <v>405</v>
      </c>
      <c r="E176" t="s">
        <v>17</v>
      </c>
      <c r="F176" s="1" t="s">
        <v>406</v>
      </c>
      <c r="G176" t="s">
        <v>407</v>
      </c>
      <c r="H176">
        <v>1976.53</v>
      </c>
      <c r="I176" s="2">
        <v>41898</v>
      </c>
      <c r="J176" s="2">
        <v>41898</v>
      </c>
      <c r="K176">
        <v>1976.53</v>
      </c>
    </row>
    <row r="177" spans="1:11" x14ac:dyDescent="0.25">
      <c r="A177" t="str">
        <f>"XB00E8FC40"</f>
        <v>XB00E8FC40</v>
      </c>
      <c r="B177" t="str">
        <f t="shared" si="5"/>
        <v>06363391001</v>
      </c>
      <c r="C177" t="s">
        <v>15</v>
      </c>
      <c r="D177" t="s">
        <v>408</v>
      </c>
      <c r="E177" t="s">
        <v>17</v>
      </c>
      <c r="F177" s="1" t="s">
        <v>409</v>
      </c>
      <c r="G177" t="s">
        <v>410</v>
      </c>
      <c r="H177">
        <v>315</v>
      </c>
      <c r="I177" s="2">
        <v>41806</v>
      </c>
      <c r="J177" s="2">
        <v>41806</v>
      </c>
      <c r="K177">
        <v>315</v>
      </c>
    </row>
    <row r="178" spans="1:11" x14ac:dyDescent="0.25">
      <c r="A178" t="str">
        <f>"XF411FB6D9"</f>
        <v>XF411FB6D9</v>
      </c>
      <c r="B178" t="str">
        <f t="shared" si="5"/>
        <v>06363391001</v>
      </c>
      <c r="C178" t="s">
        <v>15</v>
      </c>
      <c r="D178" t="s">
        <v>411</v>
      </c>
      <c r="E178" t="s">
        <v>17</v>
      </c>
      <c r="F178" s="1" t="s">
        <v>412</v>
      </c>
      <c r="G178" t="s">
        <v>341</v>
      </c>
      <c r="H178">
        <v>200</v>
      </c>
      <c r="I178" s="2">
        <v>41990</v>
      </c>
      <c r="J178" s="2">
        <v>42023</v>
      </c>
      <c r="K178">
        <v>200</v>
      </c>
    </row>
    <row r="179" spans="1:11" x14ac:dyDescent="0.25">
      <c r="A179" t="str">
        <f>"60398008A0"</f>
        <v>60398008A0</v>
      </c>
      <c r="B179" t="str">
        <f t="shared" si="5"/>
        <v>06363391001</v>
      </c>
      <c r="C179" t="s">
        <v>15</v>
      </c>
      <c r="D179" t="s">
        <v>413</v>
      </c>
      <c r="E179" t="s">
        <v>39</v>
      </c>
      <c r="F179" s="1" t="s">
        <v>277</v>
      </c>
      <c r="G179" t="s">
        <v>278</v>
      </c>
      <c r="H179">
        <v>111531</v>
      </c>
      <c r="I179" s="2">
        <v>41976</v>
      </c>
      <c r="J179" s="2">
        <v>42090</v>
      </c>
      <c r="K179">
        <v>78767.039999999994</v>
      </c>
    </row>
    <row r="180" spans="1:11" x14ac:dyDescent="0.25">
      <c r="A180" t="str">
        <f>"X2111FB6D8"</f>
        <v>X2111FB6D8</v>
      </c>
      <c r="B180" t="str">
        <f t="shared" si="5"/>
        <v>06363391001</v>
      </c>
      <c r="C180" t="s">
        <v>15</v>
      </c>
      <c r="D180" t="s">
        <v>414</v>
      </c>
      <c r="E180" t="s">
        <v>39</v>
      </c>
      <c r="F180" s="1" t="s">
        <v>277</v>
      </c>
      <c r="G180" t="s">
        <v>278</v>
      </c>
      <c r="H180">
        <v>24189</v>
      </c>
      <c r="I180" s="2">
        <v>41985</v>
      </c>
      <c r="J180" s="2">
        <v>42034</v>
      </c>
      <c r="K180">
        <v>16932.3</v>
      </c>
    </row>
    <row r="181" spans="1:11" x14ac:dyDescent="0.25">
      <c r="A181" t="str">
        <f>"6054619DA5"</f>
        <v>6054619DA5</v>
      </c>
      <c r="B181" t="str">
        <f t="shared" si="5"/>
        <v>06363391001</v>
      </c>
      <c r="C181" t="s">
        <v>15</v>
      </c>
      <c r="D181" t="s">
        <v>415</v>
      </c>
      <c r="E181" t="s">
        <v>39</v>
      </c>
      <c r="F181" s="1" t="s">
        <v>416</v>
      </c>
      <c r="G181" t="s">
        <v>417</v>
      </c>
      <c r="H181">
        <v>0</v>
      </c>
      <c r="I181" s="2">
        <v>42064</v>
      </c>
      <c r="J181" s="2">
        <v>42429</v>
      </c>
      <c r="K181">
        <v>190686.24</v>
      </c>
    </row>
    <row r="182" spans="1:11" x14ac:dyDescent="0.25">
      <c r="A182" t="str">
        <f>"6054456724"</f>
        <v>6054456724</v>
      </c>
      <c r="B182" t="str">
        <f t="shared" si="5"/>
        <v>06363391001</v>
      </c>
      <c r="C182" t="s">
        <v>15</v>
      </c>
      <c r="D182" t="s">
        <v>418</v>
      </c>
      <c r="E182" t="s">
        <v>39</v>
      </c>
      <c r="F182" s="1" t="s">
        <v>346</v>
      </c>
      <c r="G182" t="s">
        <v>347</v>
      </c>
      <c r="H182">
        <v>0</v>
      </c>
      <c r="I182" s="2">
        <v>42036</v>
      </c>
      <c r="J182" s="2">
        <v>42400</v>
      </c>
      <c r="K182">
        <v>636742.56000000006</v>
      </c>
    </row>
    <row r="183" spans="1:11" x14ac:dyDescent="0.25">
      <c r="A183" t="str">
        <f>"X8810F0B2C"</f>
        <v>X8810F0B2C</v>
      </c>
      <c r="B183" t="str">
        <f t="shared" si="5"/>
        <v>06363391001</v>
      </c>
      <c r="C183" t="s">
        <v>15</v>
      </c>
      <c r="D183" t="s">
        <v>419</v>
      </c>
      <c r="E183" t="s">
        <v>17</v>
      </c>
      <c r="F183" s="1" t="s">
        <v>420</v>
      </c>
      <c r="G183" t="s">
        <v>421</v>
      </c>
      <c r="H183">
        <v>201</v>
      </c>
      <c r="I183" s="2">
        <v>42010</v>
      </c>
      <c r="J183" s="2">
        <v>42010</v>
      </c>
      <c r="K183">
        <v>0</v>
      </c>
    </row>
    <row r="184" spans="1:11" x14ac:dyDescent="0.25">
      <c r="A184" t="str">
        <f>"XDA0FD7C41"</f>
        <v>XDA0FD7C41</v>
      </c>
      <c r="B184" t="str">
        <f t="shared" si="5"/>
        <v>06363391001</v>
      </c>
      <c r="C184" t="s">
        <v>15</v>
      </c>
      <c r="D184" t="s">
        <v>422</v>
      </c>
      <c r="E184" t="s">
        <v>39</v>
      </c>
      <c r="F184" s="1" t="s">
        <v>423</v>
      </c>
      <c r="G184" t="s">
        <v>424</v>
      </c>
      <c r="H184">
        <v>0</v>
      </c>
      <c r="I184" s="2">
        <v>41899</v>
      </c>
      <c r="J184" s="2">
        <v>42994</v>
      </c>
      <c r="K184">
        <v>2545.16</v>
      </c>
    </row>
    <row r="185" spans="1:11" x14ac:dyDescent="0.25">
      <c r="A185" t="str">
        <f>"XA110F0B0C"</f>
        <v>XA110F0B0C</v>
      </c>
      <c r="B185" t="str">
        <f t="shared" si="5"/>
        <v>06363391001</v>
      </c>
      <c r="C185" t="s">
        <v>15</v>
      </c>
      <c r="D185" t="s">
        <v>425</v>
      </c>
      <c r="E185" t="s">
        <v>95</v>
      </c>
      <c r="F185" s="1" t="s">
        <v>426</v>
      </c>
      <c r="G185" t="s">
        <v>427</v>
      </c>
      <c r="H185">
        <v>32199</v>
      </c>
      <c r="I185" s="2">
        <v>41990</v>
      </c>
      <c r="J185" s="2">
        <v>42334</v>
      </c>
      <c r="K185">
        <v>17523</v>
      </c>
    </row>
    <row r="186" spans="1:11" x14ac:dyDescent="0.25">
      <c r="A186" t="str">
        <f>"X700FD7C1E"</f>
        <v>X700FD7C1E</v>
      </c>
      <c r="B186" t="str">
        <f t="shared" si="5"/>
        <v>06363391001</v>
      </c>
      <c r="C186" t="s">
        <v>15</v>
      </c>
      <c r="D186" t="s">
        <v>428</v>
      </c>
      <c r="E186" t="s">
        <v>17</v>
      </c>
      <c r="F186" s="1" t="s">
        <v>152</v>
      </c>
      <c r="G186" t="s">
        <v>153</v>
      </c>
      <c r="H186">
        <v>4462</v>
      </c>
      <c r="I186" s="2">
        <v>41869</v>
      </c>
      <c r="J186" s="2">
        <v>41890</v>
      </c>
      <c r="K186">
        <v>4462</v>
      </c>
    </row>
    <row r="187" spans="1:11" x14ac:dyDescent="0.25">
      <c r="A187" t="str">
        <f>"X6710F0B1A"</f>
        <v>X6710F0B1A</v>
      </c>
      <c r="B187" t="str">
        <f t="shared" si="5"/>
        <v>06363391001</v>
      </c>
      <c r="C187" t="s">
        <v>15</v>
      </c>
      <c r="D187" t="s">
        <v>170</v>
      </c>
      <c r="E187" t="s">
        <v>17</v>
      </c>
      <c r="F187" s="1" t="s">
        <v>429</v>
      </c>
      <c r="G187" t="s">
        <v>430</v>
      </c>
      <c r="H187">
        <v>1779.5</v>
      </c>
      <c r="I187" s="2">
        <v>41960</v>
      </c>
      <c r="J187" s="2">
        <v>41960</v>
      </c>
      <c r="K187">
        <v>1779.5</v>
      </c>
    </row>
    <row r="188" spans="1:11" x14ac:dyDescent="0.25">
      <c r="A188" t="str">
        <f>"X1611FB62D"</f>
        <v>X1611FB62D</v>
      </c>
      <c r="B188" t="str">
        <f t="shared" si="5"/>
        <v>06363391001</v>
      </c>
      <c r="C188" t="s">
        <v>15</v>
      </c>
      <c r="D188" t="s">
        <v>431</v>
      </c>
      <c r="E188" t="s">
        <v>17</v>
      </c>
      <c r="F188" s="1" t="s">
        <v>432</v>
      </c>
      <c r="G188" t="s">
        <v>433</v>
      </c>
      <c r="H188">
        <v>5224.3999999999996</v>
      </c>
      <c r="I188" s="2">
        <v>41985</v>
      </c>
      <c r="J188" s="2">
        <v>42006</v>
      </c>
      <c r="K188">
        <v>5224.3999999999996</v>
      </c>
    </row>
    <row r="189" spans="1:11" x14ac:dyDescent="0.25">
      <c r="A189" t="str">
        <f>"XCB0FD7C22"</f>
        <v>XCB0FD7C22</v>
      </c>
      <c r="B189" t="str">
        <f t="shared" si="5"/>
        <v>06363391001</v>
      </c>
      <c r="C189" t="s">
        <v>15</v>
      </c>
      <c r="D189" t="s">
        <v>434</v>
      </c>
      <c r="E189" t="s">
        <v>95</v>
      </c>
      <c r="F189" s="1" t="s">
        <v>435</v>
      </c>
      <c r="G189" t="s">
        <v>436</v>
      </c>
      <c r="H189">
        <v>11120</v>
      </c>
      <c r="I189" s="2">
        <v>41897</v>
      </c>
      <c r="J189" s="2">
        <v>41897</v>
      </c>
      <c r="K189">
        <v>11120</v>
      </c>
    </row>
    <row r="190" spans="1:11" x14ac:dyDescent="0.25">
      <c r="A190" t="str">
        <f>"X480FD7C1F"</f>
        <v>X480FD7C1F</v>
      </c>
      <c r="B190" t="str">
        <f t="shared" si="5"/>
        <v>06363391001</v>
      </c>
      <c r="C190" t="s">
        <v>15</v>
      </c>
      <c r="D190" t="s">
        <v>437</v>
      </c>
      <c r="E190" t="s">
        <v>17</v>
      </c>
      <c r="F190" s="1" t="s">
        <v>438</v>
      </c>
      <c r="G190" t="s">
        <v>439</v>
      </c>
      <c r="H190">
        <v>640</v>
      </c>
      <c r="I190" s="2">
        <v>41699</v>
      </c>
      <c r="J190" s="2">
        <v>42428</v>
      </c>
      <c r="K190">
        <v>640</v>
      </c>
    </row>
    <row r="191" spans="1:11" x14ac:dyDescent="0.25">
      <c r="A191" t="str">
        <f>"X880D02008"</f>
        <v>X880D02008</v>
      </c>
      <c r="B191" t="str">
        <f t="shared" si="5"/>
        <v>06363391001</v>
      </c>
      <c r="C191" t="s">
        <v>15</v>
      </c>
      <c r="D191" t="s">
        <v>440</v>
      </c>
      <c r="E191" t="s">
        <v>17</v>
      </c>
      <c r="F191" s="1" t="s">
        <v>441</v>
      </c>
      <c r="G191" t="s">
        <v>442</v>
      </c>
      <c r="H191">
        <v>0</v>
      </c>
      <c r="I191" s="2">
        <v>41365</v>
      </c>
      <c r="J191" s="2">
        <v>41912</v>
      </c>
      <c r="K191">
        <v>38706.480000000003</v>
      </c>
    </row>
    <row r="192" spans="1:11" x14ac:dyDescent="0.25">
      <c r="A192" t="str">
        <f>"XOF0D01FF3"</f>
        <v>XOF0D01FF3</v>
      </c>
      <c r="B192" t="str">
        <f t="shared" si="5"/>
        <v>06363391001</v>
      </c>
      <c r="C192" t="s">
        <v>15</v>
      </c>
      <c r="D192" t="s">
        <v>443</v>
      </c>
      <c r="E192" t="s">
        <v>17</v>
      </c>
      <c r="F192" s="1" t="s">
        <v>444</v>
      </c>
      <c r="G192" t="s">
        <v>445</v>
      </c>
      <c r="H192">
        <v>1213</v>
      </c>
      <c r="I192" s="2">
        <v>41655</v>
      </c>
      <c r="J192" s="2">
        <v>41685</v>
      </c>
      <c r="K192">
        <v>1213</v>
      </c>
    </row>
    <row r="193" spans="1:11" x14ac:dyDescent="0.25">
      <c r="A193" t="str">
        <f>"56193019DF"</f>
        <v>56193019DF</v>
      </c>
      <c r="B193" t="str">
        <f t="shared" si="5"/>
        <v>06363391001</v>
      </c>
      <c r="C193" t="s">
        <v>15</v>
      </c>
      <c r="D193" t="s">
        <v>446</v>
      </c>
      <c r="E193" t="s">
        <v>447</v>
      </c>
      <c r="F193" s="1" t="s">
        <v>448</v>
      </c>
      <c r="G193" t="s">
        <v>449</v>
      </c>
      <c r="H193">
        <v>189799.67</v>
      </c>
      <c r="I193" s="2">
        <v>41913</v>
      </c>
      <c r="J193" s="2">
        <v>42855</v>
      </c>
      <c r="K193">
        <v>189799.67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piemonte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2019-01-29T17:45:09Z</dcterms:created>
  <dcterms:modified xsi:type="dcterms:W3CDTF">2019-01-29T17:45:09Z</dcterms:modified>
</cp:coreProperties>
</file>