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arde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</calcChain>
</file>

<file path=xl/sharedStrings.xml><?xml version="1.0" encoding="utf-8"?>
<sst xmlns="http://schemas.openxmlformats.org/spreadsheetml/2006/main" count="546" uniqueCount="257">
  <si>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</si>
  <si>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</si>
  <si>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</si>
  <si>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</si>
  <si>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</si>
  <si>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</si>
  <si>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</si>
  <si>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</si>
  <si>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</si>
  <si>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</si>
  <si>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</si>
  <si>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</si>
  <si>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</si>
  <si>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</si>
  <si>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</si>
  <si>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Sardegna</t>
  </si>
  <si>
    <t>Fornitura arredi per ufficio da destinare alla Direzione Provinciale di Cagliari</t>
  </si>
  <si>
    <t>22-PROCEDURA NEGOZIATA DERIVANTE DA AVVISI CON CUI SI INDICE LA GARA</t>
  </si>
  <si>
    <t xml:space="preserve">CUCCIARI ARREDAMENTI S.R.L. (CF: 01104940950)
FAIFERRI ARREDAMENTI S.R.L. (CF: 01060360920)
PASSAMONTI S.R.L. (CF: 00164900920)
PIRASUFFICIO SRL (CF: 02949170928)
QUADRIFOGLIO SISTEMI D'ARREDO SPA (CF: 02301560260)
</t>
  </si>
  <si>
    <t>QUADRIFOGLIO SISTEMI D'ARREDO SPA (CF: 02301560260)</t>
  </si>
  <si>
    <t>Toner per stampante Brother MFC 8380DN UP Sassari-Territorio</t>
  </si>
  <si>
    <t>23-AFFIDAMENTO IN ECONOMIA - AFFIDAMENTO DIRETTO</t>
  </si>
  <si>
    <t xml:space="preserve">CARTO COPY SERVICE (CF: 04864781002)
</t>
  </si>
  <si>
    <t>CARTO COPY SERVICE (CF: 04864781002)</t>
  </si>
  <si>
    <t>Intervento di manutenzione straordinaria da effettuarsi sulla pompa di calore Airwell  installata presso il quinto piano della Direzione Regionale.</t>
  </si>
  <si>
    <t xml:space="preserve">IMPRESA STEFANO BRAMBILLA (CF: 02469320929)
</t>
  </si>
  <si>
    <t>IMPRESA STEFANO BRAMBILLA (CF: 02469320929)</t>
  </si>
  <si>
    <t>FORNITURA E INSTALLAZIONE TENDE PRESSO LA D.P. DI ORISTANO</t>
  </si>
  <si>
    <t xml:space="preserve">CENTRO CONFEZIONAMENTO TENDE ARQUATI CAGLIARI C.C.T. S.R.L. (CF: 01770830923)
LE TENDE DI BANDINO MARCO E C. snc (CF: 02561410925)
LINEA M FILIPPO MANUNZA DI ROBERTO E ANTONELLA MANUNZA S.A.S (CF: 02433120926)
MACLO ESPANSA DI GIANFRANCO SCANO (CF: SNCGFR62R11B354O)
NON SOLO UFFICIO S.R.L. (CF: 01022570954)
</t>
  </si>
  <si>
    <t>LINEA M FILIPPO MANUNZA DI ROBERTO E ANTONELLA MANUNZA S.A.S (CF: 02433120926)</t>
  </si>
  <si>
    <t xml:space="preserve">Smaltimento di rifiuti speciali </t>
  </si>
  <si>
    <t xml:space="preserve">O2Saving Srl (CF: 02140970225)
</t>
  </si>
  <si>
    <t>O2Saving Srl (CF: 02140970225)</t>
  </si>
  <si>
    <t>Svuotamento e pulizia vasche di accumulo dell'impianto di depurazione del CAM Cagliari</t>
  </si>
  <si>
    <t xml:space="preserve">AGUS PAOLO SPURGHI ARL (CF: 03370270922)
AMBIENTE ECORANA DI LUCA MURGIA (CF: MRGLCU68A14I707G)
AUTOTRASPORTI CORADDU DI ZUDDAS FRANCA (CF: ZDDFNC74A51I647B)
PIRISINU LUCA SRL UNIPERSONALE (CF: 03276860925)
TRONCIA PINUCCIO (CF: TRNPCC61L12G113J)
</t>
  </si>
  <si>
    <t>PIRISINU LUCA SRL UNIPERSONALE (CF: 03276860925)</t>
  </si>
  <si>
    <t>Intervento di riparazione dellâ€™ elettroarchivio installato presso la Direzione Provinciale di Nuoro â€“ ex Territorio.</t>
  </si>
  <si>
    <t xml:space="preserve">addicalco soc. r.l. (CF: 09534370151)
</t>
  </si>
  <si>
    <t>addicalco soc. r.l. (CF: 09534370151)</t>
  </si>
  <si>
    <t>Servizio concernente la modifica dellâ€™impianto antintrusione installato presso la Direzione Provinciale di Cagliari â€“ Ufficio Territoriale di Sanluri.</t>
  </si>
  <si>
    <t xml:space="preserve">ALARM SYSTEM S.R.L. (CF: 01100020922)
</t>
  </si>
  <si>
    <t>ALARM SYSTEM S.R.L. (CF: 01100020922)</t>
  </si>
  <si>
    <t>Intervento di manutenzione concernente lâ€™installazione dellâ€™impianto dâ€™allarme antincendio, rilevamento fumi e calore, da eseguirsi  presso la sede dellâ€™ex Centro di Servizi di Cagliari â€“ SS 554, Loc. San Lorenzo</t>
  </si>
  <si>
    <t xml:space="preserve">Newtek Soc. Coop. (CF: 02494790641)
</t>
  </si>
  <si>
    <t>Newtek Soc. Coop. (CF: 02494790641)</t>
  </si>
  <si>
    <t>Servizio di manutenzione ordinaria non programmata da eseguirsi sullâ€™impianto elettrico ubicato presso la Direzione Provinciale di Sassari â€“ Ufficio Territoriale di Ozieri</t>
  </si>
  <si>
    <t>Intervento di manutenzione concernente la sostituzione e la nuova installazione di lampade di emergenza da eseguirsi presso la sede della Direzione Regionale Sardegna</t>
  </si>
  <si>
    <t>servizio di manutenzione ordinaria non programmata sulla condotta dâ€™aria dellâ€™UTA presso il Centro di Servizi e dei lavori vari eseguiti presso la Direzione Regionale e la Direzione Provinciale di Cagliari.</t>
  </si>
  <si>
    <t xml:space="preserve">Efisio Ruggiu Carpenteria (CF: 03077280927)
</t>
  </si>
  <si>
    <t>Efisio Ruggiu Carpenteria (CF: 03077280927)</t>
  </si>
  <si>
    <t>Servizio concernente il controllo, la verifica e la manutenzione straordinaria di alcuni impianti idrosanitari ubicati  presso la Direzione Provinciale di Sassari â€“ Sportello di Alghero, sito in via Don Minzoni ad Alghero</t>
  </si>
  <si>
    <t xml:space="preserve">DUEGI IMPIANTI DI GRACCHI GIAMPAOLO (CF: 02083040903)
</t>
  </si>
  <si>
    <t>DUEGI IMPIANTI DI GRACCHI GIAMPAOLO (CF: 02083040903)</t>
  </si>
  <si>
    <t>Manutenzione infissi DR Sardegna</t>
  </si>
  <si>
    <t>Intervento di taglio, raccolta e pulizia delle aree circostanti il CAM Cagliari</t>
  </si>
  <si>
    <t xml:space="preserve">AGRI AMBIENTE S.R.L. (CF: 01417890926)
Isola in fiore garden center di Zedda Andreina (CF: ZDDNRN65T41B354X)
SM MULTISERVICE S.R.L. (CF: 03322430921)
TRATTO VERDE di Romina Corona (CF: CRNRMN72H70E903K)
VERDIDEA S.N.C. DI SALARIS CHIARA (CF: SLRCHR64A64I743I)
</t>
  </si>
  <si>
    <t>TRATTO VERDE di Romina Corona (CF: CRNRMN72H70E903K)</t>
  </si>
  <si>
    <t>Fornitura e posa in opera di una struttura di protezione dai volatili presso l'ex CdS</t>
  </si>
  <si>
    <t xml:space="preserve">BY CORPINO DI ENRICO CORPINO (CF: CRPNRC53H17B354R)
CARPENTERIA METALLICA JONNY DI CARA GIOVANNI (CF: CRAGNN65H03G207E)
Efisio Ruggiu Carpenteria (CF: 03077280927)
</t>
  </si>
  <si>
    <t>CARPENTERIA METALLICA JONNY DI CARA GIOVANNI (CF: CRAGNN65H03G207E)</t>
  </si>
  <si>
    <t>OdA 1431927 per acquisto toner rigenerato</t>
  </si>
  <si>
    <t xml:space="preserve">ERREBIAN SPA (CF: 08397890586)
</t>
  </si>
  <si>
    <t>ERREBIAN SPA (CF: 08397890586)</t>
  </si>
  <si>
    <t>Riparazione urgente perdita idrica e ripristino tratto di condotta presso l'ex CDS di Cagliari</t>
  </si>
  <si>
    <t xml:space="preserve">Ditta Altea Francesco (CF: LTAFNC46R22D323W)
</t>
  </si>
  <si>
    <t>Ditta Altea Francesco (CF: LTAFNC46R22D323W)</t>
  </si>
  <si>
    <t>Pulizia aree circostanti l'immobile sito in Cagliari - via Simeto</t>
  </si>
  <si>
    <t xml:space="preserve">AGRI AMBIENTE S.R.L. (CF: 01417890926)
Isola in fiore garden center di Zedda Andreina (CF: ZDDNRN65T41B354X)
TRATTO VERDE di Romina Corona (CF: CRNRMN72H70E903K)
</t>
  </si>
  <si>
    <t>AGRI AMBIENTE S.R.L. (CF: 01417890926)</t>
  </si>
  <si>
    <t>FORNITURA CARTA IN RISME RDO N. 548933</t>
  </si>
  <si>
    <t xml:space="preserve">Cartaria Valdy (CF: 01543240921)
CORPORATE EXPRESS SRL (CF: 00936630151)
ERREBIAN SPA (CF: 08397890586)
LA CARTOTECNICA SRL (CF: 01689440764)
MONDOFFICE (CF: 07491520156)
OFFICE DEPOT ITALIA SRL (CF: 03675290286)
VALSECCHI GIOVANNI SRL (CF: 07997560151)
</t>
  </si>
  <si>
    <t>VALSECCHI GIOVANNI SRL (CF: 07997560151)</t>
  </si>
  <si>
    <t>Intervento di manutenzione ordinaria non programmata, concernente la riparazione di alcuni gruppi frigo YORK,  installati presso la sede dellâ€™ex Centro di Servizi di Cagliari â€“ SS 554, Loc. San Lorenzo</t>
  </si>
  <si>
    <t>Manutenzione ordinaria non programmata eseguita su alcuni arredi della DP Cagliari</t>
  </si>
  <si>
    <t xml:space="preserve">FALEGNAMERIA ARTIGIANA DI MELIS CAMILLO (CF: MLSCLL65R06B354T)
</t>
  </si>
  <si>
    <t>FALEGNAMERIA ARTIGIANA DI MELIS CAMILLO (CF: MLSCLL65R06B354T)</t>
  </si>
  <si>
    <t>servizio di implementazione di un impianto antintrusione, comprensivo della sostituzione del sistema di visualizzazione e videoregistrazione delle telecamere esistenti presso la sede del CdS</t>
  </si>
  <si>
    <t>Manutenzione impianti tecnologici UP Cagliari ex Territorio</t>
  </si>
  <si>
    <t xml:space="preserve">ANTONIO PUDDU COSTRUZIONI SRL (CF: 00501280929)
</t>
  </si>
  <si>
    <t>ANTONIO PUDDU COSTRUZIONI SRL (CF: 00501280929)</t>
  </si>
  <si>
    <t>OdA 1667146 acquisto gasolio per riscaldamento</t>
  </si>
  <si>
    <t>26-AFFIDAMENTO DIRETTO IN ADESIONE AD ACCORDO QUADRO/CONVENZIONE</t>
  </si>
  <si>
    <t xml:space="preserve">TRANSPORT SAS di Taula V. &amp; C. (CF: 00446110066)
</t>
  </si>
  <si>
    <t>TRANSPORT SAS di Taula V. &amp; C. (CF: 00446110066)</t>
  </si>
  <si>
    <t xml:space="preserve">OdA 1701495 acquisto toner </t>
  </si>
  <si>
    <t xml:space="preserve">KYOCERA DOCUMENT SOLUTION ITALIA SPA (CF: 01788080156)
</t>
  </si>
  <si>
    <t>KYOCERA DOCUMENT SOLUTION ITALIA SPA (CF: 01788080156)</t>
  </si>
  <si>
    <t>OdA 1710451 Toner in convenzione St. 10 lotto 2</t>
  </si>
  <si>
    <t>Riparazione telefoni fissi Dialog 3213 MD 110</t>
  </si>
  <si>
    <t xml:space="preserve">AL SISTEMI SERVICE SRL (CF: 10766711005)
</t>
  </si>
  <si>
    <t>AL SISTEMI SERVICE SRL (CF: 10766711005)</t>
  </si>
  <si>
    <t>Servizio di vigilanza fissa automontata da espletarsi presso il Centro di Servizi di Cagliari, Loc. San Lorenza SS. 554</t>
  </si>
  <si>
    <t>Fornitura in comodato di n. 6 schede telefoniche SIM e lâ€™affidamento del servizio di comunicazione bidirezionale Kone KRM GSM dei dispositivi installati in n. 6 impianti elevatori presenti in alcuni uffici dellâ€™AE Sardegna</t>
  </si>
  <si>
    <t xml:space="preserve">KONE SPA (CF: 05069070158)
</t>
  </si>
  <si>
    <t>KONE SPA (CF: 05069070158)</t>
  </si>
  <si>
    <t>FORNITURA MATERIALE DI CANCELLERIA E VARI MAT. DI CONSUMO PER UFFICI DRE SARDEGNA</t>
  </si>
  <si>
    <t xml:space="preserve">Cartaria Valdy (CF: 01543240921)
CLICK UFFICIO SRL (CF: 06067681004)
DuecÃ¬ Italia srl (CF: 02693490126)
ERREBIAN SPA (CF: 08397890586)
MONDOFFICE (CF: 07491520156)
PUNTO CART  (CF: 03274460371)
</t>
  </si>
  <si>
    <t>ABBONAMENTO RETE SMARTNET ITALPOS GPS/GNSS - UP SS</t>
  </si>
  <si>
    <t xml:space="preserve">Leica Geosystems SpA (CF: 12090330155)
</t>
  </si>
  <si>
    <t>Leica Geosystems SpA (CF: 12090330155)</t>
  </si>
  <si>
    <t>SMALTIMENTO CARTA E RIFIUTI VARI DR SARDEGNA</t>
  </si>
  <si>
    <t xml:space="preserve">AGUS PAOLO SPURGHI ARL (CF: 03370270922)
COSIR S.R.L. (CF: 02447920923)
EUROGEST S.A.S. (CF: 02267500920)
S.E. TRAND S.R.L. (CF: 00629500927)
WASTE &amp; SOLUTION (CF: FNNLSN77M21B354S)
</t>
  </si>
  <si>
    <t>COSIR S.R.L. (CF: 02447920923)</t>
  </si>
  <si>
    <t>Intervento di pulizia straordinaria presso l'Ufficio Provinciale di Oristano</t>
  </si>
  <si>
    <t xml:space="preserve">FULGENS SRL (CF: 02155540921)
IP IMPRESA SERVIZI SRL (CF: 01174050953)
NONNIS SEBASTIANA (CF: NNNSST52D53D287N)
</t>
  </si>
  <si>
    <t>IP IMPRESA SERVIZI SRL (CF: 01174050953)</t>
  </si>
  <si>
    <t>OdA 1805856 ACQUISTO GASOLIO PER UFFICI</t>
  </si>
  <si>
    <t xml:space="preserve">OdA 1762613 Acquisto toner  rigenerato </t>
  </si>
  <si>
    <t>LAVORI DA FABBRO - SOMMA URGENZA INFISSI DR SARDEGNA</t>
  </si>
  <si>
    <t>RIPARAZIONE ARCHIVI COMPATTABILI</t>
  </si>
  <si>
    <t xml:space="preserve">COOP SARDA SERVICE - Soc. Cooperativa (CF: 02500790908)
POLARIS S.R.L. (CF: 01475930903)
T.A. SRL (CF: 01626370900)
</t>
  </si>
  <si>
    <t>COOP SARDA SERVICE - Soc. Cooperativa (CF: 02500790908)</t>
  </si>
  <si>
    <t>PICCOLI LAVORI DI MANUTENZIONE FABBRICATI DR SARDEGNA</t>
  </si>
  <si>
    <t xml:space="preserve">CABRAS AMBROGIO (CF: CBRMRG58B17I580F)
CUI GIOVANNI (CF: CUIGNN77L07D259G)
EMMEA DI ALESSIO MONARI (CF: MNRLSS89H10B354T)
ESSEDI COSTRUZIONI (CF: 02829690920)
M.D.S. COSTRUZIONI SRL (CF: 03443480920)
</t>
  </si>
  <si>
    <t>EMMEA DI ALESSIO MONARI (CF: MNRLSS89H10B354T)</t>
  </si>
  <si>
    <t>Fornitura carta per sistemi eliminacode OdA 1357338</t>
  </si>
  <si>
    <t xml:space="preserve">SIGMA S.P.A. (CF: 01590580443)
</t>
  </si>
  <si>
    <t>SIGMA S.P.A. (CF: 01590580443)</t>
  </si>
  <si>
    <t>Ripristino porzione di rete metallica e cancello scorrevole presso via Simeto a Cagliari</t>
  </si>
  <si>
    <t xml:space="preserve">Lippo costruzioni di Argiolas Francesco (CF: RGLFNC63R31B354S)
</t>
  </si>
  <si>
    <t>Lippo costruzioni di Argiolas Francesco (CF: RGLFNC63R31B354S)</t>
  </si>
  <si>
    <t>FORNITURA URGENTE CARTA IN RISME FORMATO A4</t>
  </si>
  <si>
    <t xml:space="preserve">VALSECCHI GIOVANNI SRL (CF: 07997560151)
</t>
  </si>
  <si>
    <t>FORNITURA URGENTE CARTA A4 VARIE SEDI DR SARDEGNA</t>
  </si>
  <si>
    <t>Pulizia aree cortilizie sede U.P. di Nuoro</t>
  </si>
  <si>
    <t xml:space="preserve">INTERSERVICE S.R.L. (CF: 02195220922)
LA NUOVA PERLA di Cuccu Francesca (CF: CCCFNC60H52G084B)
MARZANO PALMA Impresa di Pulizie (CF: MRZPLM59A53A662U)
</t>
  </si>
  <si>
    <t>MARZANO PALMA Impresa di Pulizie (CF: MRZPLM59A53A662U)</t>
  </si>
  <si>
    <t>SOSTITUZIONE ESTINTORI FUORI SERVIZIO</t>
  </si>
  <si>
    <t xml:space="preserve">DE GIOANNIS ANTINCENDIO (CF: 01734080920)
</t>
  </si>
  <si>
    <t>DE GIOANNIS ANTINCENDIO (CF: 01734080920)</t>
  </si>
  <si>
    <t>FORNITURA TONER</t>
  </si>
  <si>
    <t xml:space="preserve">ECORIGENERA DI CARTA SALVATORE (CF: CRTSVT64A05B056I)
</t>
  </si>
  <si>
    <t>ECORIGENERA DI CARTA SALVATORE (CF: CRTSVT64A05B056I)</t>
  </si>
  <si>
    <t>SERVIZIO DI SMONTAGGIO, TRASPORTO E SMALTIMENTO DI TRE IMPIANTI COMPATTABILI E DI ARREDI E ATTREZZATURE VARIE GIACENTI NELLA EX SEDE DELL'SPI DI TEMPI PAUSANIA</t>
  </si>
  <si>
    <t xml:space="preserve">CO.LA.COOP. (CF: 01577491002)
COOP SARDA SERVICE - Soc. Cooperativa (CF: 02500790908)
Melis &amp; C. Service Coop. arl (CF: 01743010900)
</t>
  </si>
  <si>
    <t>Servizio di facchinaggio per riorganizzazione sede DRE Cagliari</t>
  </si>
  <si>
    <t xml:space="preserve">SOLIDARIETA' SOC. COOPERATIVA (CF: 01426820922)
</t>
  </si>
  <si>
    <t>SOLIDARIETA' SOC. COOPERATIVA (CF: 01426820922)</t>
  </si>
  <si>
    <t>FORNITURA URGENTE DI CARTA IN RISME FORMATO A4</t>
  </si>
  <si>
    <t>SERVIZIO DI MANUTENZIONE/PULIZIA PAVIMENTO EX SEDE SPI TEMPIO (PROPR. CONSORZIO ZIR)</t>
  </si>
  <si>
    <t xml:space="preserve">DESSOLIS ANTONIO (CF: 00024846090)
LA COMETA SRL (CF: 02490110901)
</t>
  </si>
  <si>
    <t>LA COMETA SRL (CF: 02490110901)</t>
  </si>
  <si>
    <t>Affidamento lavori urgenti di ripristino funzionamento impianti stabile sede del Centro di Servizi</t>
  </si>
  <si>
    <t xml:space="preserve">ELETTROALLARM SNC (CF: 01766350928)
</t>
  </si>
  <si>
    <t>ELETTROALLARM SNC (CF: 01766350928)</t>
  </si>
  <si>
    <t>OdA 1492749 MePA per carta eliminacode Sigma</t>
  </si>
  <si>
    <t>Gasolio da riscaldam. (Oda 1131812) per Tempio</t>
  </si>
  <si>
    <t xml:space="preserve">ENI SPA (CF: 00484960588)
</t>
  </si>
  <si>
    <t>ENI SPA (CF: 00484960588)</t>
  </si>
  <si>
    <t>Gasolio da riscaldamento (OdA 1168874) per le sedi di Isili e COP/CAM</t>
  </si>
  <si>
    <t>Gasolio da riscaldamento (Oda 1202267) per la sede di Tempio</t>
  </si>
  <si>
    <t>Gasolio da risc. (Oda 1206556) per Ozieri e Macomer</t>
  </si>
  <si>
    <t>FACCHINAGGIO PER SMALTIMENTO ATTI E RIFIUTI PER RIORGANIZZAZIONE SEDI DPSS E SPORT. OZIERI</t>
  </si>
  <si>
    <t xml:space="preserve">COOP SARDA SERVICE - Soc. Cooperativa (CF: 02500790908)
</t>
  </si>
  <si>
    <t>FORNITURA ENERGIA ELETTRICA ANNO 2014</t>
  </si>
  <si>
    <t xml:space="preserve">EDISON ENERGIA S.P.A (CF: 08526440154)
</t>
  </si>
  <si>
    <t>EDISON ENERGIA S.P.A (CF: 08526440154)</t>
  </si>
  <si>
    <t>Fornitura e posa in opera di una ventola elicoidale, da eseguirsi presso lâ€™immobile sede dellâ€™Ufficio Territoriale di Ozieri.</t>
  </si>
  <si>
    <t xml:space="preserve">IMPRESA EDILE ARTIGIANA RAGHITTA GIUSEPPE (CF: 01740230907)
</t>
  </si>
  <si>
    <t>IMPRESA EDILE ARTIGIANA RAGHITTA GIUSEPPE (CF: 01740230907)</t>
  </si>
  <si>
    <t>OdA 1700856 per acquisto toner in Convenzione Consip</t>
  </si>
  <si>
    <t xml:space="preserve">CONVERGE S.P.A. (CF: 04472901000)
</t>
  </si>
  <si>
    <t>CONVERGE S.P.A. (CF: 04472901000)</t>
  </si>
  <si>
    <t>OdA 1391985 acquisto toner Stampanti 12 lotto 2</t>
  </si>
  <si>
    <t>OdA 1402303 acquisto toner in convenzione Stampanti 12 lotto 1</t>
  </si>
  <si>
    <t>OdA 1402332 acquisto consip Stampanti 12 lotto 2</t>
  </si>
  <si>
    <t>OdA 1402221 acquisto toner da convenzione Stampanti 11 Lotto 2</t>
  </si>
  <si>
    <t>ORDINE PEZZI MOBILI MILL.MO 2015</t>
  </si>
  <si>
    <t xml:space="preserve">Istituto Poligrafico e Zecca dello Stato  (CF: 00399810589)
</t>
  </si>
  <si>
    <t>Istituto Poligrafico e Zecca dello Stato  (CF: 00399810589)</t>
  </si>
  <si>
    <t>FORNITURA BANDIERE</t>
  </si>
  <si>
    <t xml:space="preserve">E.NOVALI SNC DI NOVALI ALESSANDRO &amp; C. (CF: 01462770171)
</t>
  </si>
  <si>
    <t>E.NOVALI SNC DI NOVALI ALESSANDRO &amp; C. (CF: 01462770171)</t>
  </si>
  <si>
    <t>FORNITURA URGENTE CARTA IN RISME</t>
  </si>
  <si>
    <t>fornitura urgente toner</t>
  </si>
  <si>
    <t>fornitura e posa in opera di una porta a due ante asimmetriche, da installare presso la Direzione Provinciale di Sassari â€“ Sportello di Alghero, sito in via Don Minzoni ad Alghero</t>
  </si>
  <si>
    <t xml:space="preserve">CRA.ME. s.n.c. (CF: 01962530001)
</t>
  </si>
  <si>
    <t>CRA.ME. s.n.c. (CF: 01962530001)</t>
  </si>
  <si>
    <t>RICARICA DI DUE BOMBOLE IMPIANTO ANTINCENDIO UP NUORO-TERRITORIO</t>
  </si>
  <si>
    <t xml:space="preserve">Aurora antincendio (CF: 01407860913)
DE GIOANNIS ANTINCENDIO (CF: 01734080920)
Estintori casano sas (CF: 03076380926)
Sardantincendi sas (CF: 01676970922)
T.A. SRL (CF: 01626370900)
</t>
  </si>
  <si>
    <t>ACQUISTO LIBRI DI TESTO</t>
  </si>
  <si>
    <t xml:space="preserve">GiuffrÃ¨ Francis Lefebvre S.p.A (CF: 00829840156)
</t>
  </si>
  <si>
    <t>GiuffrÃ¨ Francis Lefebvre S.p.A (CF: 00829840156)</t>
  </si>
  <si>
    <t>RdO 316333 per fornitura carta</t>
  </si>
  <si>
    <t xml:space="preserve">OdA 1650446 per acquisto gasolio </t>
  </si>
  <si>
    <t xml:space="preserve">RINNOVO ABBONAMENTO ON LINE </t>
  </si>
  <si>
    <t xml:space="preserve">L'UNIONE SARDA SPA (CF: 01687830925)
</t>
  </si>
  <si>
    <t>L'UNIONE SARDA SPA (CF: 01687830925)</t>
  </si>
  <si>
    <t>MANUTENZIONE INFISSI DI FINESTRA UP SASSARI</t>
  </si>
  <si>
    <t xml:space="preserve">COOP SARDA SERVICE - Soc. Cooperativa (CF: 02500790908)
MA.g.c. DI AUGUSTO CAGNONI (CF: CGNGST70T21I452Y)
RIU GIOVANNINO (CF: RIUGNN67E11I452A)
TERMOIDRAULICA TIANA (CF: TNILSN71M24I452A)
</t>
  </si>
  <si>
    <t>RIU GIOVANNINO (CF: RIUGNN67E11I452A)</t>
  </si>
  <si>
    <t>RIPRISTINO IMPIANTO CONTROLLO ACCESSI PRESSO LA SEDE DELL'UT DI TEMPIO PAUSANIA</t>
  </si>
  <si>
    <t xml:space="preserve">Elledi Sistemi di Luigi Dettori (CF: DTTLGU74P15I452V)
ITM Telematica Srl (CF: 01560530907)
</t>
  </si>
  <si>
    <t>Elledi Sistemi di Luigi Dettori (CF: DTTLGU74P15I452V)</t>
  </si>
  <si>
    <t>Adeguamento dei servizi igienici, per persone diversamente abili, da eseguirsi presso la sede dell'Ufficio Territoriale di Ozieri.</t>
  </si>
  <si>
    <t>ABBONAMENTO LIBRI</t>
  </si>
  <si>
    <t xml:space="preserve">EPC PERIODICI SRL (CF: 08703161003)
</t>
  </si>
  <si>
    <t>EPC PERIODICI SRL (CF: 08703161003)</t>
  </si>
  <si>
    <t>ABBONAMENTO RIVISTA</t>
  </si>
  <si>
    <t xml:space="preserve">ELEMEDIA SPA (CF: 05703731009)
</t>
  </si>
  <si>
    <t>ELEMEDIA SPA (CF: 05703731009)</t>
  </si>
  <si>
    <t>FORNITURA CARTA PER ELIMINACODE ELISA UFFICI TERRITORIO CA E NU</t>
  </si>
  <si>
    <t xml:space="preserve">Cartaria Valdy (CF: 01543240921)
</t>
  </si>
  <si>
    <t>Cartaria Valdy (CF: 01543240921)</t>
  </si>
  <si>
    <t>OdA 1725685 per acquisto toner da Convenzione Consip</t>
  </si>
  <si>
    <t xml:space="preserve">ITALWARE SRL (CF: 02102821002)
</t>
  </si>
  <si>
    <t>ITALWARE SRL (CF: 02102821002)</t>
  </si>
  <si>
    <t>OdA 1727408 per acquisto toner in Convenzione Consip</t>
  </si>
  <si>
    <t>manutenzione infissi infiltrazioni d'acqua DR Sardegna</t>
  </si>
  <si>
    <t xml:space="preserve">CABRAS AMBROGIO (CF: CBRMRG58B17I580F)
</t>
  </si>
  <si>
    <t>CABRAS AMBROGIO (CF: CBRMRG58B17I580F)</t>
  </si>
  <si>
    <t xml:space="preserve">RDO PER FORNITURA KIT PRIMO SOCCORSO DR SARDEGNA - DP NUORO - UT TEMPIO  </t>
  </si>
  <si>
    <t xml:space="preserve">ANTINFORTUNISTICA SRL (CF: 02284810922)
C.F. DI CASOLARO CIRO E C.SAS (CF: 06742270637)
GIESSE FORNITURE SRL (CF: 01227010905)
INFORTUNISTICA SARDA (CF: 03014040921)
LA MEDICA SAS (CF: 07056550150)
M.S.E. MEDICAL SHOP EQUIPMENT SRL (CF: 06764330962)
PROMED SRL (CF: 01798690929)
SANIFARM SRL (CF: 00288550924)
</t>
  </si>
  <si>
    <t>ANTINFORTUNISTICA SRL (CF: 02284810922)</t>
  </si>
  <si>
    <t>LAVORI DI PICCOLA MANUTENZIONE ORDINARIA DR SARDEGNA</t>
  </si>
  <si>
    <t xml:space="preserve">CABRAS AMBROGIO (CF: CBRMRG58B17I580F)
EMMEA DI ALESSIO MONARI (CF: MNRLSS89H10B354T)
Lippo costruzioni di Argiolas Francesco (CF: RGLFNC63R31B354S)
</t>
  </si>
  <si>
    <t>manutenzione garage Ufficio Territoriale di Iglesias</t>
  </si>
  <si>
    <t xml:space="preserve">ATZORI FRANCO (CF: TZRFNC58H27E281S)
EMMEGI COSTRUZIONI (CF: GRAMNL79D23E281F)
GIEFFECI SOCIETA' COOPERATIVA (CF: 03228770925)
L.G. S.R.L. (CF: 03249730924)
</t>
  </si>
  <si>
    <t>GIEFFECI SOCIETA' COOPERATIVA (CF: 03228770925)</t>
  </si>
  <si>
    <t>RIPARAZIONE SERRATURA PORTONE INGRESSO UP NUORO</t>
  </si>
  <si>
    <t xml:space="preserve">ITAL DESIGN DI CASULA ANTONIO (CF: CSLNTN80P24F979Y)
</t>
  </si>
  <si>
    <t>ITAL DESIGN DI CASULA ANTONIO (CF: CSLNTN80P24F979Y)</t>
  </si>
  <si>
    <t>Ripristino collegamenti VGA e manutenzione videoproiettori</t>
  </si>
  <si>
    <t xml:space="preserve">Service &amp; Impianti tecnologici di Antonio Manca (CF: MNCNTN66C29G113J)
</t>
  </si>
  <si>
    <t>Service &amp; Impianti tecnologici di Antonio Manca (CF: MNCNTN66C29G113J)</t>
  </si>
  <si>
    <t xml:space="preserve">Intervento di riparazione dellâ€™elettroarchivio installato presso lâ€™Ufficio Provinciale di Sassari â€“ ex Terrtorio â€“ Via Roma n. 53. </t>
  </si>
  <si>
    <t xml:space="preserve">OdA 1687261 per acquisizione carta di credito </t>
  </si>
  <si>
    <t xml:space="preserve">NEXI PAYMENTS S.P.A. (giÃ  CARTASI SPA) (CF: 04107060966)
</t>
  </si>
  <si>
    <t>NEXI PAYMENTS S.P.A. (giÃ  CARTASI SPA) (CF: 04107060966)</t>
  </si>
  <si>
    <t>MANUTENZIONE PAVIMENTAZIONE PIAZZALE PARCHEGGIO INTERNO</t>
  </si>
  <si>
    <t xml:space="preserve">Intervento di ripristino della pavimentazione dellâ€™andito del quarto piano â€“ ala sinistra e sostituzione di alcuni pannelli del controsoffitto della â€œscala di galaâ€ dellâ€™immobile demaniale, sede dellâ€™Ufficio Provinciale di Nuoro - Territorio. </t>
  </si>
  <si>
    <t xml:space="preserve">IMPRESA DEIAS SEBASTIANO (CF: 01173200914)
SERRA SEBASTIANO SNC (CF: 00867120917)
SODDU SALVATORE SNC (CF: 00529970915)
</t>
  </si>
  <si>
    <t>IMPRESA DEIAS SEBASTIANO (CF: 01173200914)</t>
  </si>
  <si>
    <t xml:space="preserve">Fornitura e posa in opera di n. 12 plafoniere da incasso da installare presso il secondo piano della Direzione Regionale. </t>
  </si>
  <si>
    <t xml:space="preserve">Lippo costruzioni di Argiolas Francesco (CF: RGLFNC63R31B354S)
Newtek Soc. Coop. (CF: 02494790641)
Steva srl (CF: 01745450922)
</t>
  </si>
  <si>
    <t>Steva srl (CF: 01745450922)</t>
  </si>
  <si>
    <t xml:space="preserve">Interventi di spostamento armadio Rack  e ampliamento n. 23 PDL doppi presso lâ€™Ufficio Territoriale di Sanluri e di ampliamenti vari presso la Direzione Regionale di via Bacaredda a Cagliari. </t>
  </si>
  <si>
    <t xml:space="preserve">ITM Telematica Srl (CF: 01560530907)
</t>
  </si>
  <si>
    <t>ITM Telematica Srl (CF: 01560530907)</t>
  </si>
  <si>
    <t xml:space="preserve">OdA 1401986 acqui sto toner in convenzione </t>
  </si>
  <si>
    <t>Intervento di manutenzione straordinaria da effettuarsi sulla pompa di calore Airwell installata presso il quinto piano della Direzione Regionale.</t>
  </si>
  <si>
    <t>Intervento di ripristino della â€œscala di galaâ€ e adiacente  terrazza causa infiltrazioni di acqua meteorica dellâ€™Ufficio Provinciale di Nuoro</t>
  </si>
  <si>
    <t xml:space="preserve">IMPRESA DEIAS SEBASTIANO (CF: 01173200914)
</t>
  </si>
  <si>
    <t>FORNITURA A CONSEGNE RIPARTITE DI TIMBRI PERSONALIZZATI PER GLI UFFICI DELLA SARDEGNA</t>
  </si>
  <si>
    <t xml:space="preserve">ARTI GRAFICHE PISANO SRL (CF: 01056390923)
LITOTIPOGRAFIA TRUDU SRL (CF: TRDLRD41B20B354R)
SIGMA INDUSTRIA GRAFICA SRL (CF: 03082640925)
TIMBRIFICIO FABRIZIO TROIS (CF: TRSFRZ68D02B354I)
TIPOGRAFIA CARTOLERIA DOTT TULLIO MULAS SRL (CF: 02134930920)
</t>
  </si>
  <si>
    <t>TIMBRIFICIO FABRIZIO TROIS (CF: TRSFRZ68D02B354I)</t>
  </si>
  <si>
    <t>Smontaggio lettore badge presso la sede della DR Sardegna e rimontaggio presso la sede dell'UT di Nuoro - TerritorioZEA</t>
  </si>
  <si>
    <t xml:space="preserve">Integra sistemi di Mario Usai (CF: SUAMRA65H17Z126U)
ITM Telematica Srl (CF: 01560530907)
Nettel Srl (CF: 02875440923)
Service &amp; Impianti tecnologici di Antonio Manca (CF: MNCNTN66C29G113J)
</t>
  </si>
  <si>
    <t>Smontaggio e rimontaggio porzione di controsoffitto secondo piano DR Sardegna</t>
  </si>
  <si>
    <t xml:space="preserve">WOLTERS KLUWER ITALIA SRL (CF: 10209790152)
</t>
  </si>
  <si>
    <t>WOLTERS KLUWER ITALIA SRL (CF: 10209790152)</t>
  </si>
  <si>
    <t>servizio di pulizia ord. upt Nuoro e Oristano</t>
  </si>
  <si>
    <t xml:space="preserve">INTERSERVICE S.R.L. (CF: 02195220922)
</t>
  </si>
  <si>
    <t>INTERSERVICE S.R.L. (CF: 02195220922)</t>
  </si>
  <si>
    <t>servizio di pulizia ordinaria scala condominiale upt nuoro</t>
  </si>
  <si>
    <t xml:space="preserve">MARZANO PALMA Impresa di Pulizie (CF: MRZPLM59A53A662U)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</si>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</sst>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workbookViewId="0">
      <selection activeCell="C10" sqref="C10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256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"Z870D0C380"</f>
        <v>Z870D0C380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20915.07</v>
      </c>
      <c r="I3" s="2">
        <v>41715</v>
      </c>
      <c r="J3" s="2">
        <v>41718</v>
      </c>
      <c r="K3">
        <v>20915.060000000001</v>
      </c>
    </row>
    <row r="4" spans="1:11" x14ac:dyDescent="0.25">
      <c r="A4" t="str">
        <f>"5622985A01"</f>
        <v>5622985A01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230.07</v>
      </c>
      <c r="I4" s="2">
        <v>41705</v>
      </c>
      <c r="J4" s="2">
        <v>41712</v>
      </c>
      <c r="K4">
        <v>230.07</v>
      </c>
    </row>
    <row r="5" spans="1:11" x14ac:dyDescent="0.25">
      <c r="A5" t="str">
        <f>"Z6D0E3B4C1"</f>
        <v>Z6D0E3B4C1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25</v>
      </c>
      <c r="G5" t="s">
        <v>26</v>
      </c>
      <c r="H5">
        <v>350</v>
      </c>
      <c r="I5" s="2">
        <v>41719</v>
      </c>
      <c r="J5" s="2">
        <v>41722</v>
      </c>
      <c r="K5">
        <v>350</v>
      </c>
    </row>
    <row r="6" spans="1:11" x14ac:dyDescent="0.25">
      <c r="A6" t="str">
        <f>"Z8A0CE4701"</f>
        <v>Z8A0CE4701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4738.5</v>
      </c>
      <c r="I6" s="2">
        <v>41688</v>
      </c>
      <c r="J6" s="2">
        <v>41690</v>
      </c>
      <c r="K6">
        <v>4738.5</v>
      </c>
    </row>
    <row r="7" spans="1:11" x14ac:dyDescent="0.25">
      <c r="A7" t="str">
        <f>"ZB50E3FD1B"</f>
        <v>ZB50E3FD1B</v>
      </c>
      <c r="B7" t="str">
        <f t="shared" si="0"/>
        <v>06363391001</v>
      </c>
      <c r="C7" t="s">
        <v>15</v>
      </c>
      <c r="D7" t="s">
        <v>30</v>
      </c>
      <c r="E7" t="s">
        <v>21</v>
      </c>
      <c r="F7" s="1" t="s">
        <v>31</v>
      </c>
      <c r="G7" t="s">
        <v>32</v>
      </c>
      <c r="H7">
        <v>1750</v>
      </c>
      <c r="I7" s="2">
        <v>41709</v>
      </c>
      <c r="J7" s="2">
        <v>41729</v>
      </c>
      <c r="K7">
        <v>1750</v>
      </c>
    </row>
    <row r="8" spans="1:11" x14ac:dyDescent="0.25">
      <c r="A8" t="str">
        <f>"Z020D52B78"</f>
        <v>Z020D52B78</v>
      </c>
      <c r="B8" t="str">
        <f t="shared" si="0"/>
        <v>06363391001</v>
      </c>
      <c r="C8" t="s">
        <v>15</v>
      </c>
      <c r="D8" t="s">
        <v>33</v>
      </c>
      <c r="E8" t="s">
        <v>21</v>
      </c>
      <c r="F8" s="1" t="s">
        <v>34</v>
      </c>
      <c r="G8" t="s">
        <v>35</v>
      </c>
      <c r="H8">
        <v>9800</v>
      </c>
      <c r="I8" s="2">
        <v>41690</v>
      </c>
      <c r="J8" s="2">
        <v>42229</v>
      </c>
      <c r="K8">
        <v>2296.8000000000002</v>
      </c>
    </row>
    <row r="9" spans="1:11" x14ac:dyDescent="0.25">
      <c r="A9" t="str">
        <f>"ZDD0F20F58"</f>
        <v>ZDD0F20F58</v>
      </c>
      <c r="B9" t="str">
        <f t="shared" si="0"/>
        <v>06363391001</v>
      </c>
      <c r="C9" t="s">
        <v>15</v>
      </c>
      <c r="D9" t="s">
        <v>36</v>
      </c>
      <c r="E9" t="s">
        <v>21</v>
      </c>
      <c r="F9" s="1" t="s">
        <v>37</v>
      </c>
      <c r="G9" t="s">
        <v>38</v>
      </c>
      <c r="H9">
        <v>2850</v>
      </c>
      <c r="I9" s="2">
        <v>41772</v>
      </c>
      <c r="J9" s="2">
        <v>41773</v>
      </c>
      <c r="K9">
        <v>2850</v>
      </c>
    </row>
    <row r="10" spans="1:11" x14ac:dyDescent="0.25">
      <c r="A10" t="str">
        <f>"Z410EFE679"</f>
        <v>Z410EFE679</v>
      </c>
      <c r="B10" t="str">
        <f t="shared" si="0"/>
        <v>06363391001</v>
      </c>
      <c r="C10" t="s">
        <v>15</v>
      </c>
      <c r="D10" t="s">
        <v>39</v>
      </c>
      <c r="E10" t="s">
        <v>21</v>
      </c>
      <c r="F10" s="1" t="s">
        <v>40</v>
      </c>
      <c r="G10" t="s">
        <v>41</v>
      </c>
      <c r="H10">
        <v>1000</v>
      </c>
      <c r="I10" s="2">
        <v>41760</v>
      </c>
      <c r="J10" s="2">
        <v>41771</v>
      </c>
      <c r="K10">
        <v>1000</v>
      </c>
    </row>
    <row r="11" spans="1:11" x14ac:dyDescent="0.25">
      <c r="A11" t="str">
        <f>"ZD60DBD5C2"</f>
        <v>ZD60DBD5C2</v>
      </c>
      <c r="B11" t="str">
        <f t="shared" si="0"/>
        <v>06363391001</v>
      </c>
      <c r="C11" t="s">
        <v>15</v>
      </c>
      <c r="D11" t="s">
        <v>42</v>
      </c>
      <c r="E11" t="s">
        <v>21</v>
      </c>
      <c r="F11" s="1" t="s">
        <v>43</v>
      </c>
      <c r="G11" t="s">
        <v>44</v>
      </c>
      <c r="H11">
        <v>3017.38</v>
      </c>
      <c r="I11" s="2">
        <v>41719</v>
      </c>
      <c r="J11" s="2">
        <v>41729</v>
      </c>
      <c r="K11">
        <v>3017.38</v>
      </c>
    </row>
    <row r="12" spans="1:11" x14ac:dyDescent="0.25">
      <c r="A12" t="str">
        <f>"ZF80EEAEFC"</f>
        <v>ZF80EEAEFC</v>
      </c>
      <c r="B12" t="str">
        <f t="shared" si="0"/>
        <v>06363391001</v>
      </c>
      <c r="C12" t="s">
        <v>15</v>
      </c>
      <c r="D12" t="s">
        <v>45</v>
      </c>
      <c r="E12" t="s">
        <v>21</v>
      </c>
      <c r="F12" s="1" t="s">
        <v>43</v>
      </c>
      <c r="G12" t="s">
        <v>44</v>
      </c>
      <c r="H12">
        <v>374.19</v>
      </c>
      <c r="I12" s="2">
        <v>41766</v>
      </c>
      <c r="J12" s="2">
        <v>41768</v>
      </c>
      <c r="K12">
        <v>374.19</v>
      </c>
    </row>
    <row r="13" spans="1:11" x14ac:dyDescent="0.25">
      <c r="A13" t="str">
        <f>"Z5C0EEA25A"</f>
        <v>Z5C0EEA25A</v>
      </c>
      <c r="B13" t="str">
        <f t="shared" si="0"/>
        <v>06363391001</v>
      </c>
      <c r="C13" t="s">
        <v>15</v>
      </c>
      <c r="D13" t="s">
        <v>46</v>
      </c>
      <c r="E13" t="s">
        <v>21</v>
      </c>
      <c r="F13" s="1" t="s">
        <v>43</v>
      </c>
      <c r="G13" t="s">
        <v>44</v>
      </c>
      <c r="H13">
        <v>2206.6799999999998</v>
      </c>
      <c r="I13" s="2">
        <v>41766</v>
      </c>
      <c r="J13" s="2">
        <v>41772</v>
      </c>
      <c r="K13">
        <v>2206.6799999999998</v>
      </c>
    </row>
    <row r="14" spans="1:11" x14ac:dyDescent="0.25">
      <c r="A14" t="str">
        <f>"Z9C0F3CD96"</f>
        <v>Z9C0F3CD96</v>
      </c>
      <c r="B14" t="str">
        <f t="shared" si="0"/>
        <v>06363391001</v>
      </c>
      <c r="C14" t="s">
        <v>15</v>
      </c>
      <c r="D14" t="s">
        <v>47</v>
      </c>
      <c r="E14" t="s">
        <v>21</v>
      </c>
      <c r="F14" s="1" t="s">
        <v>48</v>
      </c>
      <c r="G14" t="s">
        <v>49</v>
      </c>
      <c r="H14">
        <v>870</v>
      </c>
      <c r="I14" s="2">
        <v>41778</v>
      </c>
      <c r="J14" s="2">
        <v>41779</v>
      </c>
      <c r="K14">
        <v>870</v>
      </c>
    </row>
    <row r="15" spans="1:11" x14ac:dyDescent="0.25">
      <c r="A15" t="str">
        <f>"Z6E0F39511"</f>
        <v>Z6E0F39511</v>
      </c>
      <c r="B15" t="str">
        <f t="shared" si="0"/>
        <v>06363391001</v>
      </c>
      <c r="C15" t="s">
        <v>15</v>
      </c>
      <c r="D15" t="s">
        <v>50</v>
      </c>
      <c r="E15" t="s">
        <v>21</v>
      </c>
      <c r="F15" s="1" t="s">
        <v>51</v>
      </c>
      <c r="G15" t="s">
        <v>52</v>
      </c>
      <c r="H15">
        <v>865</v>
      </c>
      <c r="I15" s="2">
        <v>41778</v>
      </c>
      <c r="J15" s="2">
        <v>41779</v>
      </c>
      <c r="K15">
        <v>865</v>
      </c>
    </row>
    <row r="16" spans="1:11" x14ac:dyDescent="0.25">
      <c r="A16" t="str">
        <f>"Z5E0F3A071"</f>
        <v>Z5E0F3A071</v>
      </c>
      <c r="B16" t="str">
        <f t="shared" si="0"/>
        <v>06363391001</v>
      </c>
      <c r="C16" t="s">
        <v>15</v>
      </c>
      <c r="D16" t="s">
        <v>53</v>
      </c>
      <c r="E16" t="s">
        <v>21</v>
      </c>
      <c r="F16" s="1" t="s">
        <v>48</v>
      </c>
      <c r="G16" t="s">
        <v>49</v>
      </c>
      <c r="H16">
        <v>1547</v>
      </c>
      <c r="I16" s="2">
        <v>41787</v>
      </c>
      <c r="J16" s="2">
        <v>41796</v>
      </c>
      <c r="K16">
        <v>1547</v>
      </c>
    </row>
    <row r="17" spans="1:11" x14ac:dyDescent="0.25">
      <c r="A17" t="str">
        <f>"ZB00ED6E93"</f>
        <v>ZB00ED6E93</v>
      </c>
      <c r="B17" t="str">
        <f t="shared" si="0"/>
        <v>06363391001</v>
      </c>
      <c r="C17" t="s">
        <v>15</v>
      </c>
      <c r="D17" t="s">
        <v>54</v>
      </c>
      <c r="E17" t="s">
        <v>21</v>
      </c>
      <c r="F17" s="1" t="s">
        <v>55</v>
      </c>
      <c r="G17" t="s">
        <v>56</v>
      </c>
      <c r="H17">
        <v>5850</v>
      </c>
      <c r="I17" s="2">
        <v>41771</v>
      </c>
      <c r="J17" s="2">
        <v>42116</v>
      </c>
      <c r="K17">
        <v>5710</v>
      </c>
    </row>
    <row r="18" spans="1:11" x14ac:dyDescent="0.25">
      <c r="A18" t="str">
        <f>"ZE10F4772D"</f>
        <v>ZE10F4772D</v>
      </c>
      <c r="B18" t="str">
        <f t="shared" si="0"/>
        <v>06363391001</v>
      </c>
      <c r="C18" t="s">
        <v>15</v>
      </c>
      <c r="D18" t="s">
        <v>57</v>
      </c>
      <c r="E18" t="s">
        <v>21</v>
      </c>
      <c r="F18" s="1" t="s">
        <v>58</v>
      </c>
      <c r="G18" t="s">
        <v>59</v>
      </c>
      <c r="H18">
        <v>1200</v>
      </c>
      <c r="I18" s="2">
        <v>41815</v>
      </c>
      <c r="J18" s="2">
        <v>41815</v>
      </c>
      <c r="K18">
        <v>1200</v>
      </c>
    </row>
    <row r="19" spans="1:11" x14ac:dyDescent="0.25">
      <c r="A19" t="str">
        <f>"Z6C0FE7028"</f>
        <v>Z6C0FE7028</v>
      </c>
      <c r="B19" t="str">
        <f t="shared" si="0"/>
        <v>06363391001</v>
      </c>
      <c r="C19" t="s">
        <v>15</v>
      </c>
      <c r="D19" t="s">
        <v>60</v>
      </c>
      <c r="E19" t="s">
        <v>21</v>
      </c>
      <c r="F19" s="1" t="s">
        <v>61</v>
      </c>
      <c r="G19" t="s">
        <v>62</v>
      </c>
      <c r="H19">
        <v>4536.54</v>
      </c>
      <c r="I19" s="2">
        <v>41817</v>
      </c>
      <c r="J19" s="2">
        <v>41852</v>
      </c>
      <c r="K19">
        <v>3716.21</v>
      </c>
    </row>
    <row r="20" spans="1:11" x14ac:dyDescent="0.25">
      <c r="A20" t="str">
        <f>"Z181046B8F"</f>
        <v>Z181046B8F</v>
      </c>
      <c r="B20" t="str">
        <f t="shared" si="0"/>
        <v>06363391001</v>
      </c>
      <c r="C20" t="s">
        <v>15</v>
      </c>
      <c r="D20" t="s">
        <v>63</v>
      </c>
      <c r="E20" t="s">
        <v>21</v>
      </c>
      <c r="F20" s="1" t="s">
        <v>64</v>
      </c>
      <c r="G20" t="s">
        <v>65</v>
      </c>
      <c r="H20">
        <v>5796</v>
      </c>
      <c r="I20" s="2">
        <v>41852</v>
      </c>
      <c r="J20" s="2">
        <v>41856</v>
      </c>
      <c r="K20">
        <v>5796</v>
      </c>
    </row>
    <row r="21" spans="1:11" x14ac:dyDescent="0.25">
      <c r="A21" t="str">
        <f>"Z1C1051351"</f>
        <v>Z1C1051351</v>
      </c>
      <c r="B21" t="str">
        <f t="shared" si="0"/>
        <v>06363391001</v>
      </c>
      <c r="C21" t="s">
        <v>15</v>
      </c>
      <c r="D21" t="s">
        <v>66</v>
      </c>
      <c r="E21" t="s">
        <v>21</v>
      </c>
      <c r="F21" s="1" t="s">
        <v>67</v>
      </c>
      <c r="G21" t="s">
        <v>68</v>
      </c>
      <c r="H21">
        <v>3000</v>
      </c>
      <c r="I21" s="2">
        <v>41857</v>
      </c>
      <c r="J21" s="2">
        <v>41881</v>
      </c>
      <c r="K21">
        <v>0</v>
      </c>
    </row>
    <row r="22" spans="1:11" x14ac:dyDescent="0.25">
      <c r="A22" t="str">
        <f>"Z77101F345"</f>
        <v>Z77101F345</v>
      </c>
      <c r="B22" t="str">
        <f t="shared" si="0"/>
        <v>06363391001</v>
      </c>
      <c r="C22" t="s">
        <v>15</v>
      </c>
      <c r="D22" t="s">
        <v>69</v>
      </c>
      <c r="E22" t="s">
        <v>17</v>
      </c>
      <c r="F22" s="1" t="s">
        <v>70</v>
      </c>
      <c r="G22" t="s">
        <v>71</v>
      </c>
      <c r="H22">
        <v>26404.35</v>
      </c>
      <c r="I22" s="2">
        <v>41878</v>
      </c>
      <c r="J22" s="2">
        <v>41942</v>
      </c>
      <c r="K22">
        <v>26404.3</v>
      </c>
    </row>
    <row r="23" spans="1:11" x14ac:dyDescent="0.25">
      <c r="A23" t="str">
        <f>"Z200EEB966"</f>
        <v>Z200EEB966</v>
      </c>
      <c r="B23" t="str">
        <f t="shared" si="0"/>
        <v>06363391001</v>
      </c>
      <c r="C23" t="s">
        <v>15</v>
      </c>
      <c r="D23" t="s">
        <v>72</v>
      </c>
      <c r="E23" t="s">
        <v>21</v>
      </c>
      <c r="F23" s="1" t="s">
        <v>43</v>
      </c>
      <c r="G23" t="s">
        <v>44</v>
      </c>
      <c r="H23">
        <v>6543.72</v>
      </c>
      <c r="I23" s="2">
        <v>41766</v>
      </c>
      <c r="J23" s="2">
        <v>41834</v>
      </c>
      <c r="K23">
        <v>6543.72</v>
      </c>
    </row>
    <row r="24" spans="1:11" x14ac:dyDescent="0.25">
      <c r="A24" t="str">
        <f>"Z340FAB0DF"</f>
        <v>Z340FAB0DF</v>
      </c>
      <c r="B24" t="str">
        <f t="shared" si="0"/>
        <v>06363391001</v>
      </c>
      <c r="C24" t="s">
        <v>15</v>
      </c>
      <c r="D24" t="s">
        <v>73</v>
      </c>
      <c r="E24" t="s">
        <v>21</v>
      </c>
      <c r="F24" s="1" t="s">
        <v>74</v>
      </c>
      <c r="G24" t="s">
        <v>75</v>
      </c>
      <c r="H24">
        <v>1120</v>
      </c>
      <c r="I24" s="2">
        <v>41813</v>
      </c>
      <c r="J24" s="2">
        <v>41851</v>
      </c>
      <c r="K24">
        <v>1120</v>
      </c>
    </row>
    <row r="25" spans="1:11" x14ac:dyDescent="0.25">
      <c r="A25" t="str">
        <f>"ZE61054FA5"</f>
        <v>ZE61054FA5</v>
      </c>
      <c r="B25" t="str">
        <f t="shared" si="0"/>
        <v>06363391001</v>
      </c>
      <c r="C25" t="s">
        <v>15</v>
      </c>
      <c r="D25" t="s">
        <v>76</v>
      </c>
      <c r="E25" t="s">
        <v>21</v>
      </c>
      <c r="F25" s="1" t="s">
        <v>40</v>
      </c>
      <c r="G25" t="s">
        <v>41</v>
      </c>
      <c r="H25">
        <v>31900</v>
      </c>
      <c r="I25" s="2">
        <v>41851</v>
      </c>
      <c r="J25" s="2">
        <v>41878</v>
      </c>
      <c r="K25">
        <v>25200</v>
      </c>
    </row>
    <row r="26" spans="1:11" x14ac:dyDescent="0.25">
      <c r="A26" t="str">
        <f>"ZDD11F9728"</f>
        <v>ZDD11F9728</v>
      </c>
      <c r="B26" t="str">
        <f t="shared" si="0"/>
        <v>06363391001</v>
      </c>
      <c r="C26" t="s">
        <v>15</v>
      </c>
      <c r="D26" t="s">
        <v>77</v>
      </c>
      <c r="E26" t="s">
        <v>21</v>
      </c>
      <c r="F26" s="1" t="s">
        <v>78</v>
      </c>
      <c r="G26" t="s">
        <v>79</v>
      </c>
      <c r="H26">
        <v>21041.45</v>
      </c>
      <c r="I26" s="2">
        <v>41971</v>
      </c>
      <c r="K26">
        <v>21041.45</v>
      </c>
    </row>
    <row r="27" spans="1:11" x14ac:dyDescent="0.25">
      <c r="A27" t="str">
        <f>"Z6D118594C"</f>
        <v>Z6D118594C</v>
      </c>
      <c r="B27" t="str">
        <f t="shared" si="0"/>
        <v>06363391001</v>
      </c>
      <c r="C27" t="s">
        <v>15</v>
      </c>
      <c r="D27" t="s">
        <v>80</v>
      </c>
      <c r="E27" t="s">
        <v>81</v>
      </c>
      <c r="F27" s="1" t="s">
        <v>82</v>
      </c>
      <c r="G27" t="s">
        <v>83</v>
      </c>
      <c r="H27">
        <v>19329.2</v>
      </c>
      <c r="I27" s="2">
        <v>41948</v>
      </c>
      <c r="J27" s="2">
        <v>41956</v>
      </c>
      <c r="K27">
        <v>16874.41</v>
      </c>
    </row>
    <row r="28" spans="1:11" x14ac:dyDescent="0.25">
      <c r="A28" t="str">
        <f>"Z1511B91AF"</f>
        <v>Z1511B91AF</v>
      </c>
      <c r="B28" t="str">
        <f t="shared" si="0"/>
        <v>06363391001</v>
      </c>
      <c r="C28" t="s">
        <v>15</v>
      </c>
      <c r="D28" t="s">
        <v>84</v>
      </c>
      <c r="E28" t="s">
        <v>81</v>
      </c>
      <c r="F28" s="1" t="s">
        <v>85</v>
      </c>
      <c r="G28" t="s">
        <v>86</v>
      </c>
      <c r="H28">
        <v>7650</v>
      </c>
      <c r="I28" s="2">
        <v>41956</v>
      </c>
      <c r="J28" s="2">
        <v>41964</v>
      </c>
      <c r="K28">
        <v>7650</v>
      </c>
    </row>
    <row r="29" spans="1:11" x14ac:dyDescent="0.25">
      <c r="A29" t="str">
        <f>"Z6711DA5A1"</f>
        <v>Z6711DA5A1</v>
      </c>
      <c r="B29" t="str">
        <f t="shared" si="0"/>
        <v>06363391001</v>
      </c>
      <c r="C29" t="s">
        <v>15</v>
      </c>
      <c r="D29" t="s">
        <v>87</v>
      </c>
      <c r="E29" t="s">
        <v>81</v>
      </c>
      <c r="F29" s="1" t="s">
        <v>85</v>
      </c>
      <c r="G29" t="s">
        <v>86</v>
      </c>
      <c r="H29">
        <v>6266.12</v>
      </c>
      <c r="I29" s="2">
        <v>41967</v>
      </c>
      <c r="J29" s="2">
        <v>42001</v>
      </c>
      <c r="K29">
        <v>6266.12</v>
      </c>
    </row>
    <row r="30" spans="1:11" x14ac:dyDescent="0.25">
      <c r="A30" t="str">
        <f>"Z0D10F3B66"</f>
        <v>Z0D10F3B66</v>
      </c>
      <c r="B30" t="str">
        <f t="shared" si="0"/>
        <v>06363391001</v>
      </c>
      <c r="C30" t="s">
        <v>15</v>
      </c>
      <c r="D30" t="s">
        <v>88</v>
      </c>
      <c r="E30" t="s">
        <v>21</v>
      </c>
      <c r="F30" s="1" t="s">
        <v>89</v>
      </c>
      <c r="G30" t="s">
        <v>90</v>
      </c>
      <c r="H30">
        <v>84</v>
      </c>
      <c r="I30" s="2">
        <v>41911</v>
      </c>
      <c r="J30" s="2">
        <v>41919</v>
      </c>
      <c r="K30">
        <v>84</v>
      </c>
    </row>
    <row r="31" spans="1:11" x14ac:dyDescent="0.25">
      <c r="A31" t="str">
        <f>"Z4B1050E56"</f>
        <v>Z4B1050E56</v>
      </c>
      <c r="B31" t="str">
        <f t="shared" si="0"/>
        <v>06363391001</v>
      </c>
      <c r="C31" t="s">
        <v>15</v>
      </c>
      <c r="D31" t="s">
        <v>91</v>
      </c>
      <c r="E31" t="s">
        <v>21</v>
      </c>
      <c r="F31" s="1" t="s">
        <v>40</v>
      </c>
      <c r="G31" t="s">
        <v>41</v>
      </c>
      <c r="H31">
        <v>6700</v>
      </c>
      <c r="I31" s="2">
        <v>41842</v>
      </c>
      <c r="J31" s="2">
        <v>41859</v>
      </c>
      <c r="K31">
        <v>6700</v>
      </c>
    </row>
    <row r="32" spans="1:11" x14ac:dyDescent="0.25">
      <c r="A32" t="str">
        <f>"Z4910246F5"</f>
        <v>Z4910246F5</v>
      </c>
      <c r="B32" t="str">
        <f t="shared" si="0"/>
        <v>06363391001</v>
      </c>
      <c r="C32" t="s">
        <v>15</v>
      </c>
      <c r="D32" t="s">
        <v>92</v>
      </c>
      <c r="E32" t="s">
        <v>21</v>
      </c>
      <c r="F32" s="1" t="s">
        <v>93</v>
      </c>
      <c r="G32" t="s">
        <v>94</v>
      </c>
      <c r="H32">
        <v>1080</v>
      </c>
      <c r="I32" s="2">
        <v>41841</v>
      </c>
      <c r="J32" s="2">
        <v>41851</v>
      </c>
      <c r="K32">
        <v>1080</v>
      </c>
    </row>
    <row r="33" spans="1:11" x14ac:dyDescent="0.25">
      <c r="A33" t="str">
        <f>"Z4A113EB44"</f>
        <v>Z4A113EB44</v>
      </c>
      <c r="B33" t="str">
        <f t="shared" si="0"/>
        <v>06363391001</v>
      </c>
      <c r="C33" t="s">
        <v>15</v>
      </c>
      <c r="D33" t="s">
        <v>95</v>
      </c>
      <c r="E33" t="s">
        <v>17</v>
      </c>
      <c r="F33" s="1" t="s">
        <v>96</v>
      </c>
      <c r="G33" t="s">
        <v>62</v>
      </c>
      <c r="H33">
        <v>14283.99</v>
      </c>
      <c r="I33" s="2">
        <v>41977</v>
      </c>
      <c r="J33" s="2">
        <v>42004</v>
      </c>
      <c r="K33">
        <v>1912.54</v>
      </c>
    </row>
    <row r="34" spans="1:11" x14ac:dyDescent="0.25">
      <c r="A34" t="str">
        <f>"ZE5122ACA1"</f>
        <v>ZE5122ACA1</v>
      </c>
      <c r="B34" t="str">
        <f t="shared" si="0"/>
        <v>06363391001</v>
      </c>
      <c r="C34" t="s">
        <v>15</v>
      </c>
      <c r="D34" t="s">
        <v>97</v>
      </c>
      <c r="E34" t="s">
        <v>21</v>
      </c>
      <c r="F34" s="1" t="s">
        <v>98</v>
      </c>
      <c r="G34" t="s">
        <v>99</v>
      </c>
      <c r="H34">
        <v>460</v>
      </c>
      <c r="I34" s="2">
        <v>41988</v>
      </c>
      <c r="J34" s="2">
        <v>42357</v>
      </c>
      <c r="K34">
        <v>460</v>
      </c>
    </row>
    <row r="35" spans="1:11" x14ac:dyDescent="0.25">
      <c r="A35" t="str">
        <f>"Z1E12183D6"</f>
        <v>Z1E12183D6</v>
      </c>
      <c r="B35" t="str">
        <f t="shared" ref="B35:B66" si="1">"06363391001"</f>
        <v>06363391001</v>
      </c>
      <c r="C35" t="s">
        <v>15</v>
      </c>
      <c r="D35" t="s">
        <v>100</v>
      </c>
      <c r="E35" t="s">
        <v>21</v>
      </c>
      <c r="F35" s="1" t="s">
        <v>101</v>
      </c>
      <c r="G35" t="s">
        <v>102</v>
      </c>
      <c r="H35">
        <v>2580</v>
      </c>
      <c r="I35" s="2">
        <v>41982</v>
      </c>
      <c r="J35" s="2">
        <v>41990</v>
      </c>
      <c r="K35">
        <v>2580</v>
      </c>
    </row>
    <row r="36" spans="1:11" x14ac:dyDescent="0.25">
      <c r="A36" t="str">
        <f>"ZA8120BFAE"</f>
        <v>ZA8120BFAE</v>
      </c>
      <c r="B36" t="str">
        <f t="shared" si="1"/>
        <v>06363391001</v>
      </c>
      <c r="C36" t="s">
        <v>15</v>
      </c>
      <c r="D36" t="s">
        <v>103</v>
      </c>
      <c r="E36" t="s">
        <v>21</v>
      </c>
      <c r="F36" s="1" t="s">
        <v>104</v>
      </c>
      <c r="G36" t="s">
        <v>105</v>
      </c>
      <c r="H36">
        <v>400</v>
      </c>
      <c r="I36" s="2">
        <v>41984</v>
      </c>
      <c r="J36" s="2">
        <v>41985</v>
      </c>
      <c r="K36">
        <v>400</v>
      </c>
    </row>
    <row r="37" spans="1:11" x14ac:dyDescent="0.25">
      <c r="A37" t="str">
        <f>"ZBB1250EED"</f>
        <v>ZBB1250EED</v>
      </c>
      <c r="B37" t="str">
        <f t="shared" si="1"/>
        <v>06363391001</v>
      </c>
      <c r="C37" t="s">
        <v>15</v>
      </c>
      <c r="D37" t="s">
        <v>106</v>
      </c>
      <c r="E37" t="s">
        <v>81</v>
      </c>
      <c r="F37" s="1" t="s">
        <v>82</v>
      </c>
      <c r="G37" t="s">
        <v>83</v>
      </c>
      <c r="H37">
        <v>12038</v>
      </c>
      <c r="I37" s="2">
        <v>41992</v>
      </c>
      <c r="J37" s="2">
        <v>42004</v>
      </c>
      <c r="K37">
        <v>0</v>
      </c>
    </row>
    <row r="38" spans="1:11" x14ac:dyDescent="0.25">
      <c r="A38" t="str">
        <f>"ZCC1210FFA"</f>
        <v>ZCC1210FFA</v>
      </c>
      <c r="B38" t="str">
        <f t="shared" si="1"/>
        <v>06363391001</v>
      </c>
      <c r="C38" t="s">
        <v>15</v>
      </c>
      <c r="D38" t="s">
        <v>107</v>
      </c>
      <c r="E38" t="s">
        <v>21</v>
      </c>
      <c r="F38" s="1" t="s">
        <v>61</v>
      </c>
      <c r="G38" t="s">
        <v>62</v>
      </c>
      <c r="H38">
        <v>6475.28</v>
      </c>
      <c r="I38" s="2">
        <v>41977</v>
      </c>
      <c r="J38" s="2">
        <v>42004</v>
      </c>
      <c r="K38">
        <v>1994.62</v>
      </c>
    </row>
    <row r="39" spans="1:11" x14ac:dyDescent="0.25">
      <c r="A39" t="str">
        <f>"ZA71256E86"</f>
        <v>ZA71256E86</v>
      </c>
      <c r="B39" t="str">
        <f t="shared" si="1"/>
        <v>06363391001</v>
      </c>
      <c r="C39" t="s">
        <v>15</v>
      </c>
      <c r="D39" t="s">
        <v>108</v>
      </c>
      <c r="E39" t="s">
        <v>21</v>
      </c>
      <c r="F39" s="1" t="s">
        <v>48</v>
      </c>
      <c r="G39" t="s">
        <v>49</v>
      </c>
      <c r="H39">
        <v>475.8</v>
      </c>
      <c r="I39" s="2">
        <v>41981</v>
      </c>
      <c r="J39" s="2">
        <v>41982</v>
      </c>
      <c r="K39">
        <v>475.8</v>
      </c>
    </row>
    <row r="40" spans="1:11" x14ac:dyDescent="0.25">
      <c r="A40" t="str">
        <f>"ZCB10AC07A"</f>
        <v>ZCB10AC07A</v>
      </c>
      <c r="B40" t="str">
        <f t="shared" si="1"/>
        <v>06363391001</v>
      </c>
      <c r="C40" t="s">
        <v>15</v>
      </c>
      <c r="D40" t="s">
        <v>109</v>
      </c>
      <c r="E40" t="s">
        <v>21</v>
      </c>
      <c r="F40" s="1" t="s">
        <v>110</v>
      </c>
      <c r="G40" t="s">
        <v>111</v>
      </c>
      <c r="H40">
        <v>3463</v>
      </c>
      <c r="I40" s="2">
        <v>41897</v>
      </c>
      <c r="J40" s="2">
        <v>41899</v>
      </c>
      <c r="K40">
        <v>3463</v>
      </c>
    </row>
    <row r="41" spans="1:11" x14ac:dyDescent="0.25">
      <c r="A41" t="str">
        <f>"ZAF0E9A1AE"</f>
        <v>ZAF0E9A1AE</v>
      </c>
      <c r="B41" t="str">
        <f t="shared" si="1"/>
        <v>06363391001</v>
      </c>
      <c r="C41" t="s">
        <v>15</v>
      </c>
      <c r="D41" t="s">
        <v>112</v>
      </c>
      <c r="E41" t="s">
        <v>21</v>
      </c>
      <c r="F41" s="1" t="s">
        <v>113</v>
      </c>
      <c r="G41" t="s">
        <v>114</v>
      </c>
      <c r="H41">
        <v>1992.27</v>
      </c>
      <c r="I41" s="2">
        <v>41739</v>
      </c>
      <c r="J41" s="2">
        <v>41743</v>
      </c>
      <c r="K41">
        <v>1992.27</v>
      </c>
    </row>
    <row r="42" spans="1:11" x14ac:dyDescent="0.25">
      <c r="A42" t="str">
        <f>"Z300F40AAE"</f>
        <v>Z300F40AAE</v>
      </c>
      <c r="B42" t="str">
        <f t="shared" si="1"/>
        <v>06363391001</v>
      </c>
      <c r="C42" t="s">
        <v>15</v>
      </c>
      <c r="D42" t="s">
        <v>115</v>
      </c>
      <c r="E42" t="s">
        <v>21</v>
      </c>
      <c r="F42" s="1" t="s">
        <v>116</v>
      </c>
      <c r="G42" t="s">
        <v>117</v>
      </c>
      <c r="H42">
        <v>1125</v>
      </c>
      <c r="I42" s="2">
        <v>41775</v>
      </c>
      <c r="J42" s="2">
        <v>41793</v>
      </c>
      <c r="K42">
        <v>0</v>
      </c>
    </row>
    <row r="43" spans="1:11" x14ac:dyDescent="0.25">
      <c r="A43" t="str">
        <f>"ZC01046BBD"</f>
        <v>ZC01046BBD</v>
      </c>
      <c r="B43" t="str">
        <f t="shared" si="1"/>
        <v>06363391001</v>
      </c>
      <c r="C43" t="s">
        <v>15</v>
      </c>
      <c r="D43" t="s">
        <v>118</v>
      </c>
      <c r="E43" t="s">
        <v>21</v>
      </c>
      <c r="F43" s="1" t="s">
        <v>119</v>
      </c>
      <c r="G43" t="s">
        <v>120</v>
      </c>
      <c r="H43">
        <v>1080</v>
      </c>
      <c r="I43" s="2">
        <v>41851</v>
      </c>
      <c r="J43" s="2">
        <v>41856</v>
      </c>
      <c r="K43">
        <v>1080</v>
      </c>
    </row>
    <row r="44" spans="1:11" x14ac:dyDescent="0.25">
      <c r="A44" t="str">
        <f>"ZC50FCEA63"</f>
        <v>ZC50FCEA63</v>
      </c>
      <c r="B44" t="str">
        <f t="shared" si="1"/>
        <v>06363391001</v>
      </c>
      <c r="C44" t="s">
        <v>15</v>
      </c>
      <c r="D44" t="s">
        <v>121</v>
      </c>
      <c r="E44" t="s">
        <v>21</v>
      </c>
      <c r="F44" s="1" t="s">
        <v>122</v>
      </c>
      <c r="G44" t="s">
        <v>71</v>
      </c>
      <c r="H44">
        <v>1939.2</v>
      </c>
      <c r="I44" s="2">
        <v>41815</v>
      </c>
      <c r="J44" s="2">
        <v>41821</v>
      </c>
      <c r="K44">
        <v>1939.2</v>
      </c>
    </row>
    <row r="45" spans="1:11" x14ac:dyDescent="0.25">
      <c r="A45" t="str">
        <f>"Z850FFFA2E"</f>
        <v>Z850FFFA2E</v>
      </c>
      <c r="B45" t="str">
        <f t="shared" si="1"/>
        <v>06363391001</v>
      </c>
      <c r="C45" t="s">
        <v>15</v>
      </c>
      <c r="D45" t="s">
        <v>123</v>
      </c>
      <c r="E45" t="s">
        <v>21</v>
      </c>
      <c r="F45" s="1" t="s">
        <v>122</v>
      </c>
      <c r="G45" t="s">
        <v>71</v>
      </c>
      <c r="H45">
        <v>11635.2</v>
      </c>
      <c r="I45" s="2">
        <v>41824</v>
      </c>
      <c r="J45" s="2">
        <v>41838</v>
      </c>
      <c r="K45">
        <v>11635.16</v>
      </c>
    </row>
    <row r="46" spans="1:11" x14ac:dyDescent="0.25">
      <c r="A46" t="str">
        <f>"Z6F107ACE0"</f>
        <v>Z6F107ACE0</v>
      </c>
      <c r="B46" t="str">
        <f t="shared" si="1"/>
        <v>06363391001</v>
      </c>
      <c r="C46" t="s">
        <v>15</v>
      </c>
      <c r="D46" t="s">
        <v>124</v>
      </c>
      <c r="E46" t="s">
        <v>21</v>
      </c>
      <c r="F46" s="1" t="s">
        <v>125</v>
      </c>
      <c r="G46" t="s">
        <v>126</v>
      </c>
      <c r="H46">
        <v>780.5</v>
      </c>
      <c r="I46" s="2">
        <v>41872</v>
      </c>
      <c r="J46" s="2">
        <v>41873</v>
      </c>
      <c r="K46">
        <v>780.5</v>
      </c>
    </row>
    <row r="47" spans="1:11" x14ac:dyDescent="0.25">
      <c r="A47" t="str">
        <f>"Z5E0F1D886"</f>
        <v>Z5E0F1D886</v>
      </c>
      <c r="B47" t="str">
        <f t="shared" si="1"/>
        <v>06363391001</v>
      </c>
      <c r="C47" t="s">
        <v>15</v>
      </c>
      <c r="D47" t="s">
        <v>127</v>
      </c>
      <c r="E47" t="s">
        <v>21</v>
      </c>
      <c r="F47" s="1" t="s">
        <v>128</v>
      </c>
      <c r="G47" t="s">
        <v>129</v>
      </c>
      <c r="H47">
        <v>750</v>
      </c>
      <c r="I47" s="2">
        <v>41767</v>
      </c>
      <c r="J47" s="2">
        <v>41778</v>
      </c>
      <c r="K47">
        <v>750</v>
      </c>
    </row>
    <row r="48" spans="1:11" x14ac:dyDescent="0.25">
      <c r="A48" t="str">
        <f>"ZE80EF864C"</f>
        <v>ZE80EF864C</v>
      </c>
      <c r="B48" t="str">
        <f t="shared" si="1"/>
        <v>06363391001</v>
      </c>
      <c r="C48" t="s">
        <v>15</v>
      </c>
      <c r="D48" t="s">
        <v>130</v>
      </c>
      <c r="E48" t="s">
        <v>21</v>
      </c>
      <c r="F48" s="1" t="s">
        <v>131</v>
      </c>
      <c r="G48" t="s">
        <v>132</v>
      </c>
      <c r="H48">
        <v>561.6</v>
      </c>
      <c r="I48" s="2">
        <v>41758</v>
      </c>
      <c r="J48" s="2">
        <v>41768</v>
      </c>
      <c r="K48">
        <v>561.6</v>
      </c>
    </row>
    <row r="49" spans="1:11" x14ac:dyDescent="0.25">
      <c r="A49" t="str">
        <f>"5618493F15"</f>
        <v>5618493F15</v>
      </c>
      <c r="B49" t="str">
        <f t="shared" si="1"/>
        <v>06363391001</v>
      </c>
      <c r="C49" t="s">
        <v>15</v>
      </c>
      <c r="D49" t="s">
        <v>133</v>
      </c>
      <c r="E49" t="s">
        <v>21</v>
      </c>
      <c r="F49" s="1" t="s">
        <v>134</v>
      </c>
      <c r="G49" t="s">
        <v>111</v>
      </c>
      <c r="H49">
        <v>7730</v>
      </c>
      <c r="I49" s="2">
        <v>41722</v>
      </c>
      <c r="J49" s="2">
        <v>41698</v>
      </c>
      <c r="K49">
        <v>7730</v>
      </c>
    </row>
    <row r="50" spans="1:11" x14ac:dyDescent="0.25">
      <c r="A50" t="str">
        <f>"ZDD101857F"</f>
        <v>ZDD101857F</v>
      </c>
      <c r="B50" t="str">
        <f t="shared" si="1"/>
        <v>06363391001</v>
      </c>
      <c r="C50" t="s">
        <v>15</v>
      </c>
      <c r="D50" t="s">
        <v>135</v>
      </c>
      <c r="E50" t="s">
        <v>21</v>
      </c>
      <c r="F50" s="1" t="s">
        <v>136</v>
      </c>
      <c r="G50" t="s">
        <v>137</v>
      </c>
      <c r="H50">
        <v>3632.5</v>
      </c>
      <c r="I50" s="2">
        <v>41829</v>
      </c>
      <c r="J50" s="2">
        <v>41856</v>
      </c>
      <c r="K50">
        <v>3632.5</v>
      </c>
    </row>
    <row r="51" spans="1:11" x14ac:dyDescent="0.25">
      <c r="A51" t="str">
        <f>"Z920F8EFA9"</f>
        <v>Z920F8EFA9</v>
      </c>
      <c r="B51" t="str">
        <f t="shared" si="1"/>
        <v>06363391001</v>
      </c>
      <c r="C51" t="s">
        <v>15</v>
      </c>
      <c r="D51" t="s">
        <v>138</v>
      </c>
      <c r="E51" t="s">
        <v>21</v>
      </c>
      <c r="F51" s="1" t="s">
        <v>122</v>
      </c>
      <c r="G51" t="s">
        <v>71</v>
      </c>
      <c r="H51">
        <v>4363.2</v>
      </c>
      <c r="I51" s="2">
        <v>41796</v>
      </c>
      <c r="J51" s="2">
        <v>41799</v>
      </c>
      <c r="K51">
        <v>4363.1899999999996</v>
      </c>
    </row>
    <row r="52" spans="1:11" x14ac:dyDescent="0.25">
      <c r="A52" t="str">
        <f>"Z650EBC181"</f>
        <v>Z650EBC181</v>
      </c>
      <c r="B52" t="str">
        <f t="shared" si="1"/>
        <v>06363391001</v>
      </c>
      <c r="C52" t="s">
        <v>15</v>
      </c>
      <c r="D52" t="s">
        <v>139</v>
      </c>
      <c r="E52" t="s">
        <v>21</v>
      </c>
      <c r="F52" s="1" t="s">
        <v>140</v>
      </c>
      <c r="G52" t="s">
        <v>141</v>
      </c>
      <c r="H52">
        <v>400</v>
      </c>
      <c r="I52" s="2">
        <v>41760</v>
      </c>
      <c r="J52" s="2">
        <v>41761</v>
      </c>
      <c r="K52">
        <v>400</v>
      </c>
    </row>
    <row r="53" spans="1:11" x14ac:dyDescent="0.25">
      <c r="A53" t="str">
        <f>"ZD81072B52"</f>
        <v>ZD81072B52</v>
      </c>
      <c r="B53" t="str">
        <f t="shared" si="1"/>
        <v>06363391001</v>
      </c>
      <c r="C53" t="s">
        <v>15</v>
      </c>
      <c r="D53" t="s">
        <v>142</v>
      </c>
      <c r="E53" t="s">
        <v>21</v>
      </c>
      <c r="F53" s="1" t="s">
        <v>143</v>
      </c>
      <c r="G53" t="s">
        <v>144</v>
      </c>
      <c r="H53">
        <v>1850</v>
      </c>
      <c r="I53" s="2">
        <v>41857</v>
      </c>
      <c r="J53" s="2">
        <v>41859</v>
      </c>
      <c r="K53">
        <v>1850</v>
      </c>
    </row>
    <row r="54" spans="1:11" x14ac:dyDescent="0.25">
      <c r="A54" t="str">
        <f>"Z45105EA4E"</f>
        <v>Z45105EA4E</v>
      </c>
      <c r="B54" t="str">
        <f t="shared" si="1"/>
        <v>06363391001</v>
      </c>
      <c r="C54" t="s">
        <v>15</v>
      </c>
      <c r="D54" t="s">
        <v>145</v>
      </c>
      <c r="E54" t="s">
        <v>21</v>
      </c>
      <c r="F54" s="1" t="s">
        <v>116</v>
      </c>
      <c r="G54" t="s">
        <v>117</v>
      </c>
      <c r="H54">
        <v>500</v>
      </c>
      <c r="I54" s="2">
        <v>41852</v>
      </c>
      <c r="J54" s="2">
        <v>41885</v>
      </c>
      <c r="K54">
        <v>500</v>
      </c>
    </row>
    <row r="55" spans="1:11" x14ac:dyDescent="0.25">
      <c r="A55" t="str">
        <f>"Z9B0D67AD9"</f>
        <v>Z9B0D67AD9</v>
      </c>
      <c r="B55" t="str">
        <f t="shared" si="1"/>
        <v>06363391001</v>
      </c>
      <c r="C55" t="s">
        <v>15</v>
      </c>
      <c r="D55" t="s">
        <v>146</v>
      </c>
      <c r="E55" t="s">
        <v>81</v>
      </c>
      <c r="F55" s="1" t="s">
        <v>147</v>
      </c>
      <c r="G55" t="s">
        <v>148</v>
      </c>
      <c r="H55">
        <v>0</v>
      </c>
      <c r="I55" s="2">
        <v>41659</v>
      </c>
      <c r="J55" s="2">
        <v>41661</v>
      </c>
      <c r="K55">
        <v>2880.36</v>
      </c>
    </row>
    <row r="56" spans="1:11" x14ac:dyDescent="0.25">
      <c r="A56" t="str">
        <f>"ZD80DA96AA"</f>
        <v>ZD80DA96AA</v>
      </c>
      <c r="B56" t="str">
        <f t="shared" si="1"/>
        <v>06363391001</v>
      </c>
      <c r="C56" t="s">
        <v>15</v>
      </c>
      <c r="D56" t="s">
        <v>149</v>
      </c>
      <c r="E56" t="s">
        <v>81</v>
      </c>
      <c r="F56" s="1" t="s">
        <v>147</v>
      </c>
      <c r="G56" t="s">
        <v>148</v>
      </c>
      <c r="H56">
        <v>0</v>
      </c>
      <c r="I56" s="2">
        <v>41674</v>
      </c>
      <c r="J56" s="2">
        <v>41683</v>
      </c>
      <c r="K56">
        <v>29362.65</v>
      </c>
    </row>
    <row r="57" spans="1:11" x14ac:dyDescent="0.25">
      <c r="A57" t="str">
        <f>"ZD00E067CD"</f>
        <v>ZD00E067CD</v>
      </c>
      <c r="B57" t="str">
        <f t="shared" si="1"/>
        <v>06363391001</v>
      </c>
      <c r="C57" t="s">
        <v>15</v>
      </c>
      <c r="D57" t="s">
        <v>150</v>
      </c>
      <c r="E57" t="s">
        <v>81</v>
      </c>
      <c r="F57" s="1" t="s">
        <v>147</v>
      </c>
      <c r="G57" t="s">
        <v>148</v>
      </c>
      <c r="H57">
        <v>0</v>
      </c>
      <c r="I57" s="2">
        <v>41695</v>
      </c>
      <c r="J57" s="2">
        <v>41701</v>
      </c>
      <c r="K57">
        <v>2874.36</v>
      </c>
    </row>
    <row r="58" spans="1:11" x14ac:dyDescent="0.25">
      <c r="A58" t="str">
        <f>"Z700E0F596"</f>
        <v>Z700E0F596</v>
      </c>
      <c r="B58" t="str">
        <f t="shared" si="1"/>
        <v>06363391001</v>
      </c>
      <c r="C58" t="s">
        <v>15</v>
      </c>
      <c r="D58" t="s">
        <v>151</v>
      </c>
      <c r="E58" t="s">
        <v>81</v>
      </c>
      <c r="F58" s="1" t="s">
        <v>147</v>
      </c>
      <c r="G58" t="s">
        <v>148</v>
      </c>
      <c r="H58">
        <v>0</v>
      </c>
      <c r="I58" s="2">
        <v>41698</v>
      </c>
      <c r="J58" s="2">
        <v>41705</v>
      </c>
      <c r="K58">
        <v>3353.42</v>
      </c>
    </row>
    <row r="59" spans="1:11" x14ac:dyDescent="0.25">
      <c r="A59" t="str">
        <f>"Z020F94C3B"</f>
        <v>Z020F94C3B</v>
      </c>
      <c r="B59" t="str">
        <f t="shared" si="1"/>
        <v>06363391001</v>
      </c>
      <c r="C59" t="s">
        <v>15</v>
      </c>
      <c r="D59" t="s">
        <v>152</v>
      </c>
      <c r="E59" t="s">
        <v>21</v>
      </c>
      <c r="F59" s="1" t="s">
        <v>153</v>
      </c>
      <c r="G59" t="s">
        <v>111</v>
      </c>
      <c r="H59">
        <v>3737.45</v>
      </c>
      <c r="I59" s="2">
        <v>41800</v>
      </c>
      <c r="J59" s="2">
        <v>41817</v>
      </c>
      <c r="K59">
        <v>3737.45</v>
      </c>
    </row>
    <row r="60" spans="1:11" x14ac:dyDescent="0.25">
      <c r="A60" t="str">
        <f>"6514780707"</f>
        <v>6514780707</v>
      </c>
      <c r="B60" t="str">
        <f t="shared" si="1"/>
        <v>06363391001</v>
      </c>
      <c r="C60" t="s">
        <v>15</v>
      </c>
      <c r="D60" t="s">
        <v>154</v>
      </c>
      <c r="E60" t="s">
        <v>81</v>
      </c>
      <c r="F60" s="1" t="s">
        <v>155</v>
      </c>
      <c r="G60" t="s">
        <v>156</v>
      </c>
      <c r="H60">
        <v>0</v>
      </c>
      <c r="I60" s="2">
        <v>41759</v>
      </c>
      <c r="J60" s="2">
        <v>42124</v>
      </c>
      <c r="K60">
        <v>815941.44</v>
      </c>
    </row>
    <row r="61" spans="1:11" x14ac:dyDescent="0.25">
      <c r="A61" t="str">
        <f>"Z130DFE37B"</f>
        <v>Z130DFE37B</v>
      </c>
      <c r="B61" t="str">
        <f t="shared" si="1"/>
        <v>06363391001</v>
      </c>
      <c r="C61" t="s">
        <v>15</v>
      </c>
      <c r="D61" t="s">
        <v>157</v>
      </c>
      <c r="E61" t="s">
        <v>21</v>
      </c>
      <c r="F61" s="1" t="s">
        <v>158</v>
      </c>
      <c r="G61" t="s">
        <v>159</v>
      </c>
      <c r="H61">
        <v>360</v>
      </c>
      <c r="I61" s="2">
        <v>41718</v>
      </c>
      <c r="J61" s="2">
        <v>41722</v>
      </c>
      <c r="K61">
        <v>360</v>
      </c>
    </row>
    <row r="62" spans="1:11" x14ac:dyDescent="0.25">
      <c r="A62" t="str">
        <f>"Z330FA0DD8"</f>
        <v>Z330FA0DD8</v>
      </c>
      <c r="B62" t="str">
        <f t="shared" si="1"/>
        <v>06363391001</v>
      </c>
      <c r="C62" t="s">
        <v>15</v>
      </c>
      <c r="D62" t="s">
        <v>160</v>
      </c>
      <c r="E62" t="s">
        <v>81</v>
      </c>
      <c r="F62" s="1" t="s">
        <v>161</v>
      </c>
      <c r="G62" t="s">
        <v>162</v>
      </c>
      <c r="H62">
        <v>17383.5</v>
      </c>
      <c r="I62" s="2">
        <v>41960</v>
      </c>
      <c r="J62" s="2">
        <v>41997</v>
      </c>
      <c r="K62">
        <v>0</v>
      </c>
    </row>
    <row r="63" spans="1:11" x14ac:dyDescent="0.25">
      <c r="A63" t="str">
        <f>"ZE10F8B393"</f>
        <v>ZE10F8B393</v>
      </c>
      <c r="B63" t="str">
        <f t="shared" si="1"/>
        <v>06363391001</v>
      </c>
      <c r="C63" t="s">
        <v>15</v>
      </c>
      <c r="D63" t="s">
        <v>163</v>
      </c>
      <c r="E63" t="s">
        <v>81</v>
      </c>
      <c r="F63" s="1" t="s">
        <v>161</v>
      </c>
      <c r="G63" t="s">
        <v>162</v>
      </c>
      <c r="H63">
        <v>1845</v>
      </c>
      <c r="I63" s="2">
        <v>41799</v>
      </c>
      <c r="J63" s="2">
        <v>41835</v>
      </c>
      <c r="K63">
        <v>1845</v>
      </c>
    </row>
    <row r="64" spans="1:11" x14ac:dyDescent="0.25">
      <c r="A64" t="str">
        <f>"ZB50FA0D96"</f>
        <v>ZB50FA0D96</v>
      </c>
      <c r="B64" t="str">
        <f t="shared" si="1"/>
        <v>06363391001</v>
      </c>
      <c r="C64" t="s">
        <v>15</v>
      </c>
      <c r="D64" t="s">
        <v>164</v>
      </c>
      <c r="E64" t="s">
        <v>81</v>
      </c>
      <c r="F64" s="1" t="s">
        <v>161</v>
      </c>
      <c r="G64" t="s">
        <v>162</v>
      </c>
      <c r="H64">
        <v>2136</v>
      </c>
      <c r="I64" s="2">
        <v>41813</v>
      </c>
      <c r="J64" s="2">
        <v>41821</v>
      </c>
      <c r="K64">
        <v>2136</v>
      </c>
    </row>
    <row r="65" spans="1:11" x14ac:dyDescent="0.25">
      <c r="A65" t="str">
        <f>"Z330FA0DD8"</f>
        <v>Z330FA0DD8</v>
      </c>
      <c r="B65" t="str">
        <f t="shared" si="1"/>
        <v>06363391001</v>
      </c>
      <c r="C65" t="s">
        <v>15</v>
      </c>
      <c r="D65" t="s">
        <v>165</v>
      </c>
      <c r="E65" t="s">
        <v>81</v>
      </c>
      <c r="F65" s="1" t="s">
        <v>161</v>
      </c>
      <c r="G65" t="s">
        <v>162</v>
      </c>
      <c r="H65">
        <v>7114.5</v>
      </c>
      <c r="I65" s="2">
        <v>41813</v>
      </c>
      <c r="J65" s="2">
        <v>41841</v>
      </c>
      <c r="K65">
        <v>7114.5</v>
      </c>
    </row>
    <row r="66" spans="1:11" x14ac:dyDescent="0.25">
      <c r="A66" t="str">
        <f>"Z4E0FA0B51"</f>
        <v>Z4E0FA0B51</v>
      </c>
      <c r="B66" t="str">
        <f t="shared" si="1"/>
        <v>06363391001</v>
      </c>
      <c r="C66" t="s">
        <v>15</v>
      </c>
      <c r="D66" t="s">
        <v>166</v>
      </c>
      <c r="E66" t="s">
        <v>81</v>
      </c>
      <c r="F66" s="1" t="s">
        <v>85</v>
      </c>
      <c r="G66" t="s">
        <v>86</v>
      </c>
      <c r="H66">
        <v>3960</v>
      </c>
      <c r="I66" s="2">
        <v>41813</v>
      </c>
      <c r="J66" s="2">
        <v>41821</v>
      </c>
      <c r="K66">
        <v>3960</v>
      </c>
    </row>
    <row r="67" spans="1:11" x14ac:dyDescent="0.25">
      <c r="A67" t="str">
        <f>"ZD71268D03"</f>
        <v>ZD71268D03</v>
      </c>
      <c r="B67" t="str">
        <f t="shared" ref="B67:B97" si="2">"06363391001"</f>
        <v>06363391001</v>
      </c>
      <c r="C67" t="s">
        <v>15</v>
      </c>
      <c r="D67" t="s">
        <v>167</v>
      </c>
      <c r="E67" t="s">
        <v>21</v>
      </c>
      <c r="F67" s="1" t="s">
        <v>168</v>
      </c>
      <c r="G67" t="s">
        <v>169</v>
      </c>
      <c r="H67">
        <v>221</v>
      </c>
      <c r="I67" s="2">
        <v>41946</v>
      </c>
      <c r="J67" s="2">
        <v>41978</v>
      </c>
      <c r="K67">
        <v>221</v>
      </c>
    </row>
    <row r="68" spans="1:11" x14ac:dyDescent="0.25">
      <c r="A68" t="str">
        <f>"Z3F11B6EEC"</f>
        <v>Z3F11B6EEC</v>
      </c>
      <c r="B68" t="str">
        <f t="shared" si="2"/>
        <v>06363391001</v>
      </c>
      <c r="C68" t="s">
        <v>15</v>
      </c>
      <c r="D68" t="s">
        <v>170</v>
      </c>
      <c r="E68" t="s">
        <v>21</v>
      </c>
      <c r="F68" s="1" t="s">
        <v>171</v>
      </c>
      <c r="G68" t="s">
        <v>172</v>
      </c>
      <c r="H68">
        <v>187.47</v>
      </c>
      <c r="I68" s="2">
        <v>41962</v>
      </c>
      <c r="J68" s="2">
        <v>41964</v>
      </c>
      <c r="K68">
        <v>187.47</v>
      </c>
    </row>
    <row r="69" spans="1:11" x14ac:dyDescent="0.25">
      <c r="A69" t="str">
        <f>"ZE90EE3258"</f>
        <v>ZE90EE3258</v>
      </c>
      <c r="B69" t="str">
        <f t="shared" si="2"/>
        <v>06363391001</v>
      </c>
      <c r="C69" t="s">
        <v>15</v>
      </c>
      <c r="D69" t="s">
        <v>173</v>
      </c>
      <c r="E69" t="s">
        <v>21</v>
      </c>
      <c r="F69" s="1" t="s">
        <v>122</v>
      </c>
      <c r="G69" t="s">
        <v>71</v>
      </c>
      <c r="H69">
        <v>2458.8000000000002</v>
      </c>
      <c r="I69" s="2">
        <v>41747</v>
      </c>
      <c r="J69" s="2">
        <v>41781</v>
      </c>
      <c r="K69">
        <v>2458.8000000000002</v>
      </c>
    </row>
    <row r="70" spans="1:11" x14ac:dyDescent="0.25">
      <c r="A70" t="str">
        <f>"Z7E0EF852E"</f>
        <v>Z7E0EF852E</v>
      </c>
      <c r="B70" t="str">
        <f t="shared" si="2"/>
        <v>06363391001</v>
      </c>
      <c r="C70" t="s">
        <v>15</v>
      </c>
      <c r="D70" t="s">
        <v>174</v>
      </c>
      <c r="E70" t="s">
        <v>21</v>
      </c>
      <c r="F70" s="1" t="s">
        <v>122</v>
      </c>
      <c r="G70" t="s">
        <v>71</v>
      </c>
      <c r="H70">
        <v>327.10000000000002</v>
      </c>
      <c r="I70" s="2">
        <v>41758</v>
      </c>
      <c r="J70" s="2">
        <v>41761</v>
      </c>
      <c r="K70">
        <v>327.10000000000002</v>
      </c>
    </row>
    <row r="71" spans="1:11" x14ac:dyDescent="0.25">
      <c r="A71" t="str">
        <f>"Z3D0E244E3"</f>
        <v>Z3D0E244E3</v>
      </c>
      <c r="B71" t="str">
        <f t="shared" si="2"/>
        <v>06363391001</v>
      </c>
      <c r="C71" t="s">
        <v>15</v>
      </c>
      <c r="D71" t="s">
        <v>175</v>
      </c>
      <c r="E71" t="s">
        <v>21</v>
      </c>
      <c r="F71" s="1" t="s">
        <v>176</v>
      </c>
      <c r="G71" t="s">
        <v>177</v>
      </c>
      <c r="H71">
        <v>1300</v>
      </c>
      <c r="I71" s="2">
        <v>41719</v>
      </c>
      <c r="J71" s="2">
        <v>41729</v>
      </c>
      <c r="K71">
        <v>1300</v>
      </c>
    </row>
    <row r="72" spans="1:11" x14ac:dyDescent="0.25">
      <c r="A72" t="str">
        <f>"Z63108C5FA"</f>
        <v>Z63108C5FA</v>
      </c>
      <c r="B72" t="str">
        <f t="shared" si="2"/>
        <v>06363391001</v>
      </c>
      <c r="C72" t="s">
        <v>15</v>
      </c>
      <c r="D72" t="s">
        <v>135</v>
      </c>
      <c r="E72" t="s">
        <v>21</v>
      </c>
      <c r="F72" s="1" t="s">
        <v>136</v>
      </c>
      <c r="G72" t="s">
        <v>137</v>
      </c>
      <c r="H72">
        <v>4130</v>
      </c>
      <c r="I72" s="2">
        <v>41883</v>
      </c>
      <c r="J72" s="2">
        <v>41911</v>
      </c>
      <c r="K72">
        <v>4130</v>
      </c>
    </row>
    <row r="73" spans="1:11" x14ac:dyDescent="0.25">
      <c r="A73" t="str">
        <f>"Z700FC0499"</f>
        <v>Z700FC0499</v>
      </c>
      <c r="B73" t="str">
        <f t="shared" si="2"/>
        <v>06363391001</v>
      </c>
      <c r="C73" t="s">
        <v>15</v>
      </c>
      <c r="D73" t="s">
        <v>178</v>
      </c>
      <c r="E73" t="s">
        <v>21</v>
      </c>
      <c r="F73" s="1" t="s">
        <v>179</v>
      </c>
      <c r="G73" t="s">
        <v>129</v>
      </c>
      <c r="H73">
        <v>5700</v>
      </c>
      <c r="I73" s="2">
        <v>41864</v>
      </c>
      <c r="J73" s="2">
        <v>41864</v>
      </c>
      <c r="K73">
        <v>5700</v>
      </c>
    </row>
    <row r="74" spans="1:11" x14ac:dyDescent="0.25">
      <c r="A74" t="str">
        <f>"Z8B0E0F600"</f>
        <v>Z8B0E0F600</v>
      </c>
      <c r="B74" t="str">
        <f t="shared" si="2"/>
        <v>06363391001</v>
      </c>
      <c r="C74" t="s">
        <v>15</v>
      </c>
      <c r="D74" t="s">
        <v>180</v>
      </c>
      <c r="E74" t="s">
        <v>21</v>
      </c>
      <c r="F74" s="1" t="s">
        <v>181</v>
      </c>
      <c r="G74" t="s">
        <v>182</v>
      </c>
      <c r="H74">
        <v>397.7</v>
      </c>
      <c r="I74" s="2">
        <v>41697</v>
      </c>
      <c r="J74" s="2">
        <v>42004</v>
      </c>
      <c r="K74">
        <v>397.7</v>
      </c>
    </row>
    <row r="75" spans="1:11" x14ac:dyDescent="0.25">
      <c r="A75" t="str">
        <f>"Z560BFE413"</f>
        <v>Z560BFE413</v>
      </c>
      <c r="B75" t="str">
        <f t="shared" si="2"/>
        <v>06363391001</v>
      </c>
      <c r="C75" t="s">
        <v>15</v>
      </c>
      <c r="D75" t="s">
        <v>183</v>
      </c>
      <c r="E75" t="s">
        <v>21</v>
      </c>
      <c r="F75" s="1" t="s">
        <v>122</v>
      </c>
      <c r="G75" t="s">
        <v>71</v>
      </c>
      <c r="H75">
        <v>3058.16</v>
      </c>
      <c r="I75" s="2">
        <v>41709</v>
      </c>
      <c r="J75" s="2">
        <v>41722</v>
      </c>
      <c r="K75">
        <v>3058.16</v>
      </c>
    </row>
    <row r="76" spans="1:11" x14ac:dyDescent="0.25">
      <c r="A76" t="str">
        <f>"ZF7116EC80"</f>
        <v>ZF7116EC80</v>
      </c>
      <c r="B76" t="str">
        <f t="shared" si="2"/>
        <v>06363391001</v>
      </c>
      <c r="C76" t="s">
        <v>15</v>
      </c>
      <c r="D76" t="s">
        <v>184</v>
      </c>
      <c r="E76" t="s">
        <v>81</v>
      </c>
      <c r="F76" s="1" t="s">
        <v>82</v>
      </c>
      <c r="G76" t="s">
        <v>83</v>
      </c>
      <c r="H76">
        <v>1036.04</v>
      </c>
      <c r="I76" s="2">
        <v>41949</v>
      </c>
      <c r="J76" s="2">
        <v>41954</v>
      </c>
      <c r="K76">
        <v>906.81</v>
      </c>
    </row>
    <row r="77" spans="1:11" x14ac:dyDescent="0.25">
      <c r="A77" t="str">
        <f>"Z5F0EFD802"</f>
        <v>Z5F0EFD802</v>
      </c>
      <c r="B77" t="str">
        <f t="shared" si="2"/>
        <v>06363391001</v>
      </c>
      <c r="C77" t="s">
        <v>15</v>
      </c>
      <c r="D77" t="s">
        <v>185</v>
      </c>
      <c r="E77" t="s">
        <v>21</v>
      </c>
      <c r="F77" s="1" t="s">
        <v>186</v>
      </c>
      <c r="G77" t="s">
        <v>187</v>
      </c>
      <c r="H77">
        <v>115.7</v>
      </c>
      <c r="I77" s="2">
        <v>41764</v>
      </c>
      <c r="J77" s="2">
        <v>42129</v>
      </c>
      <c r="K77">
        <v>114.55</v>
      </c>
    </row>
    <row r="78" spans="1:11" x14ac:dyDescent="0.25">
      <c r="A78" t="str">
        <f>"5620040BB6"</f>
        <v>5620040BB6</v>
      </c>
      <c r="B78" t="str">
        <f t="shared" si="2"/>
        <v>06363391001</v>
      </c>
      <c r="C78" t="s">
        <v>15</v>
      </c>
      <c r="D78" t="s">
        <v>188</v>
      </c>
      <c r="E78" t="s">
        <v>21</v>
      </c>
      <c r="F78" s="1" t="s">
        <v>189</v>
      </c>
      <c r="G78" t="s">
        <v>190</v>
      </c>
      <c r="H78">
        <v>1000</v>
      </c>
      <c r="I78" s="2">
        <v>41701</v>
      </c>
      <c r="J78" s="2">
        <v>41702</v>
      </c>
      <c r="K78">
        <v>0</v>
      </c>
    </row>
    <row r="79" spans="1:11" x14ac:dyDescent="0.25">
      <c r="A79" t="str">
        <f>"Z421187FB6"</f>
        <v>Z421187FB6</v>
      </c>
      <c r="B79" t="str">
        <f t="shared" si="2"/>
        <v>06363391001</v>
      </c>
      <c r="C79" t="s">
        <v>15</v>
      </c>
      <c r="D79" t="s">
        <v>191</v>
      </c>
      <c r="E79" t="s">
        <v>21</v>
      </c>
      <c r="F79" s="1" t="s">
        <v>192</v>
      </c>
      <c r="G79" t="s">
        <v>193</v>
      </c>
      <c r="H79">
        <v>300</v>
      </c>
      <c r="I79" s="2">
        <v>41967</v>
      </c>
      <c r="J79" s="2">
        <v>42003</v>
      </c>
      <c r="K79">
        <v>300</v>
      </c>
    </row>
    <row r="80" spans="1:11" x14ac:dyDescent="0.25">
      <c r="A80" t="str">
        <f>"Z150C88147"</f>
        <v>Z150C88147</v>
      </c>
      <c r="B80" t="str">
        <f t="shared" si="2"/>
        <v>06363391001</v>
      </c>
      <c r="C80" t="s">
        <v>15</v>
      </c>
      <c r="D80" t="s">
        <v>194</v>
      </c>
      <c r="E80" t="s">
        <v>21</v>
      </c>
      <c r="F80" s="1" t="s">
        <v>119</v>
      </c>
      <c r="G80" t="s">
        <v>120</v>
      </c>
      <c r="H80">
        <v>1300</v>
      </c>
      <c r="I80" s="2">
        <v>41719</v>
      </c>
      <c r="J80" s="2">
        <v>41719</v>
      </c>
      <c r="K80">
        <v>1300</v>
      </c>
    </row>
    <row r="81" spans="1:11" x14ac:dyDescent="0.25">
      <c r="A81" t="str">
        <f>"Z480D71205"</f>
        <v>Z480D71205</v>
      </c>
      <c r="B81" t="str">
        <f t="shared" si="2"/>
        <v>06363391001</v>
      </c>
      <c r="C81" t="s">
        <v>15</v>
      </c>
      <c r="D81" t="s">
        <v>195</v>
      </c>
      <c r="E81" t="s">
        <v>21</v>
      </c>
      <c r="F81" s="1" t="s">
        <v>181</v>
      </c>
      <c r="G81" t="s">
        <v>182</v>
      </c>
      <c r="H81">
        <v>135</v>
      </c>
      <c r="I81" s="2">
        <v>41662</v>
      </c>
      <c r="J81" s="2">
        <v>42004</v>
      </c>
      <c r="K81">
        <v>135</v>
      </c>
    </row>
    <row r="82" spans="1:11" x14ac:dyDescent="0.25">
      <c r="A82" t="str">
        <f>"Z960D75A07"</f>
        <v>Z960D75A07</v>
      </c>
      <c r="B82" t="str">
        <f t="shared" si="2"/>
        <v>06363391001</v>
      </c>
      <c r="C82" t="s">
        <v>15</v>
      </c>
      <c r="D82" t="s">
        <v>195</v>
      </c>
      <c r="E82" t="s">
        <v>21</v>
      </c>
      <c r="F82" s="1" t="s">
        <v>196</v>
      </c>
      <c r="G82" t="s">
        <v>197</v>
      </c>
      <c r="H82">
        <v>128</v>
      </c>
      <c r="I82" s="2">
        <v>41663</v>
      </c>
      <c r="J82" s="2">
        <v>42004</v>
      </c>
      <c r="K82">
        <v>0</v>
      </c>
    </row>
    <row r="83" spans="1:11" x14ac:dyDescent="0.25">
      <c r="A83" t="str">
        <f>"ZF60DE0859"</f>
        <v>ZF60DE0859</v>
      </c>
      <c r="B83" t="str">
        <f t="shared" si="2"/>
        <v>06363391001</v>
      </c>
      <c r="C83" t="s">
        <v>15</v>
      </c>
      <c r="D83" t="s">
        <v>195</v>
      </c>
      <c r="E83" t="s">
        <v>21</v>
      </c>
      <c r="F83" s="1" t="s">
        <v>181</v>
      </c>
      <c r="G83" t="s">
        <v>182</v>
      </c>
      <c r="H83">
        <v>2235</v>
      </c>
      <c r="I83" s="2">
        <v>41687</v>
      </c>
      <c r="J83" s="2">
        <v>42369</v>
      </c>
      <c r="K83">
        <v>2235</v>
      </c>
    </row>
    <row r="84" spans="1:11" x14ac:dyDescent="0.25">
      <c r="A84" t="str">
        <f>"Z33109EDE3"</f>
        <v>Z33109EDE3</v>
      </c>
      <c r="B84" t="str">
        <f t="shared" si="2"/>
        <v>06363391001</v>
      </c>
      <c r="C84" t="s">
        <v>15</v>
      </c>
      <c r="D84" t="s">
        <v>198</v>
      </c>
      <c r="E84" t="s">
        <v>21</v>
      </c>
      <c r="F84" s="1" t="s">
        <v>199</v>
      </c>
      <c r="G84" t="s">
        <v>200</v>
      </c>
      <c r="H84">
        <v>147.53</v>
      </c>
      <c r="I84" s="2">
        <v>41886</v>
      </c>
      <c r="J84" s="2">
        <v>42264</v>
      </c>
      <c r="K84">
        <v>147.53</v>
      </c>
    </row>
    <row r="85" spans="1:11" x14ac:dyDescent="0.25">
      <c r="A85" t="str">
        <f>"ZE40F34EE7"</f>
        <v>ZE40F34EE7</v>
      </c>
      <c r="B85" t="str">
        <f t="shared" si="2"/>
        <v>06363391001</v>
      </c>
      <c r="C85" t="s">
        <v>15</v>
      </c>
      <c r="D85" t="s">
        <v>201</v>
      </c>
      <c r="E85" t="s">
        <v>21</v>
      </c>
      <c r="F85" s="1" t="s">
        <v>202</v>
      </c>
      <c r="G85" t="s">
        <v>203</v>
      </c>
      <c r="H85">
        <v>300</v>
      </c>
      <c r="I85" s="2">
        <v>41774</v>
      </c>
      <c r="J85" s="2">
        <v>41793</v>
      </c>
      <c r="K85">
        <v>300</v>
      </c>
    </row>
    <row r="86" spans="1:11" x14ac:dyDescent="0.25">
      <c r="A86" t="str">
        <f>"Z9111DD926"</f>
        <v>Z9111DD926</v>
      </c>
      <c r="B86" t="str">
        <f t="shared" si="2"/>
        <v>06363391001</v>
      </c>
      <c r="C86" t="s">
        <v>15</v>
      </c>
      <c r="D86" t="s">
        <v>204</v>
      </c>
      <c r="E86" t="s">
        <v>81</v>
      </c>
      <c r="F86" s="1" t="s">
        <v>205</v>
      </c>
      <c r="G86" t="s">
        <v>206</v>
      </c>
      <c r="H86">
        <v>4490</v>
      </c>
      <c r="I86" s="2">
        <v>41967</v>
      </c>
      <c r="J86" s="2">
        <v>42004</v>
      </c>
      <c r="K86">
        <v>4490</v>
      </c>
    </row>
    <row r="87" spans="1:11" x14ac:dyDescent="0.25">
      <c r="A87" t="str">
        <f>"ZCA11DDBC4"</f>
        <v>ZCA11DDBC4</v>
      </c>
      <c r="B87" t="str">
        <f t="shared" si="2"/>
        <v>06363391001</v>
      </c>
      <c r="C87" t="s">
        <v>15</v>
      </c>
      <c r="D87" t="s">
        <v>207</v>
      </c>
      <c r="E87" t="s">
        <v>81</v>
      </c>
      <c r="F87" s="1" t="s">
        <v>205</v>
      </c>
      <c r="G87" t="s">
        <v>206</v>
      </c>
      <c r="H87">
        <v>7673.91</v>
      </c>
      <c r="I87" s="2">
        <v>41967</v>
      </c>
      <c r="J87" s="2">
        <v>42004</v>
      </c>
      <c r="K87">
        <v>7673.91</v>
      </c>
    </row>
    <row r="88" spans="1:11" x14ac:dyDescent="0.25">
      <c r="A88" t="str">
        <f>"ZD612553F9"</f>
        <v>ZD612553F9</v>
      </c>
      <c r="B88" t="str">
        <f t="shared" si="2"/>
        <v>06363391001</v>
      </c>
      <c r="C88" t="s">
        <v>15</v>
      </c>
      <c r="D88" t="s">
        <v>208</v>
      </c>
      <c r="E88" t="s">
        <v>21</v>
      </c>
      <c r="F88" s="1" t="s">
        <v>209</v>
      </c>
      <c r="G88" t="s">
        <v>210</v>
      </c>
      <c r="H88">
        <v>450</v>
      </c>
      <c r="I88" s="2">
        <v>41990</v>
      </c>
      <c r="J88" s="2">
        <v>41990</v>
      </c>
      <c r="K88">
        <v>450</v>
      </c>
    </row>
    <row r="89" spans="1:11" x14ac:dyDescent="0.25">
      <c r="A89" t="str">
        <f>"ZCD10EECBF"</f>
        <v>ZCD10EECBF</v>
      </c>
      <c r="B89" t="str">
        <f t="shared" si="2"/>
        <v>06363391001</v>
      </c>
      <c r="C89" t="s">
        <v>15</v>
      </c>
      <c r="D89" t="s">
        <v>211</v>
      </c>
      <c r="E89" t="s">
        <v>17</v>
      </c>
      <c r="F89" s="1" t="s">
        <v>212</v>
      </c>
      <c r="G89" t="s">
        <v>213</v>
      </c>
      <c r="H89">
        <v>878.63</v>
      </c>
      <c r="I89" s="2">
        <v>41988</v>
      </c>
      <c r="J89" s="2">
        <v>41990</v>
      </c>
      <c r="K89">
        <v>878.63</v>
      </c>
    </row>
    <row r="90" spans="1:11" x14ac:dyDescent="0.25">
      <c r="A90" t="str">
        <f>"ZAC123A30D"</f>
        <v>ZAC123A30D</v>
      </c>
      <c r="B90" t="str">
        <f t="shared" si="2"/>
        <v>06363391001</v>
      </c>
      <c r="C90" t="s">
        <v>15</v>
      </c>
      <c r="D90" t="s">
        <v>214</v>
      </c>
      <c r="E90" t="s">
        <v>21</v>
      </c>
      <c r="F90" s="1" t="s">
        <v>215</v>
      </c>
      <c r="G90" t="s">
        <v>210</v>
      </c>
      <c r="H90">
        <v>800</v>
      </c>
      <c r="I90" s="2">
        <v>41983</v>
      </c>
      <c r="J90" s="2">
        <v>41990</v>
      </c>
      <c r="K90">
        <v>800</v>
      </c>
    </row>
    <row r="91" spans="1:11" x14ac:dyDescent="0.25">
      <c r="A91" t="str">
        <f>"Z8C1191BF1"</f>
        <v>Z8C1191BF1</v>
      </c>
      <c r="B91" t="str">
        <f t="shared" si="2"/>
        <v>06363391001</v>
      </c>
      <c r="C91" t="s">
        <v>15</v>
      </c>
      <c r="D91" t="s">
        <v>216</v>
      </c>
      <c r="E91" t="s">
        <v>21</v>
      </c>
      <c r="F91" s="1" t="s">
        <v>217</v>
      </c>
      <c r="G91" t="s">
        <v>218</v>
      </c>
      <c r="H91">
        <v>1700</v>
      </c>
      <c r="I91" s="2">
        <v>41960</v>
      </c>
      <c r="J91" s="2">
        <v>41970</v>
      </c>
      <c r="K91">
        <v>1700</v>
      </c>
    </row>
    <row r="92" spans="1:11" x14ac:dyDescent="0.25">
      <c r="A92" t="str">
        <f>"ZCB10AC07A"</f>
        <v>ZCB10AC07A</v>
      </c>
      <c r="B92" t="str">
        <f t="shared" si="2"/>
        <v>06363391001</v>
      </c>
      <c r="C92" t="s">
        <v>15</v>
      </c>
      <c r="D92" t="s">
        <v>219</v>
      </c>
      <c r="E92" t="s">
        <v>21</v>
      </c>
      <c r="F92" s="1" t="s">
        <v>220</v>
      </c>
      <c r="G92" t="s">
        <v>221</v>
      </c>
      <c r="H92">
        <v>250</v>
      </c>
      <c r="I92" s="2">
        <v>41905</v>
      </c>
      <c r="J92" s="2">
        <v>41907</v>
      </c>
      <c r="K92">
        <v>100</v>
      </c>
    </row>
    <row r="93" spans="1:11" x14ac:dyDescent="0.25">
      <c r="A93" t="str">
        <f>"Z121046BE7"</f>
        <v>Z121046BE7</v>
      </c>
      <c r="B93" t="str">
        <f t="shared" si="2"/>
        <v>06363391001</v>
      </c>
      <c r="C93" t="s">
        <v>15</v>
      </c>
      <c r="D93" t="s">
        <v>222</v>
      </c>
      <c r="E93" t="s">
        <v>21</v>
      </c>
      <c r="F93" s="1" t="s">
        <v>223</v>
      </c>
      <c r="G93" t="s">
        <v>224</v>
      </c>
      <c r="H93">
        <v>200</v>
      </c>
      <c r="I93" s="2">
        <v>41855</v>
      </c>
      <c r="J93" s="2">
        <v>41855</v>
      </c>
      <c r="K93">
        <v>200</v>
      </c>
    </row>
    <row r="94" spans="1:11" x14ac:dyDescent="0.25">
      <c r="A94" t="str">
        <f>"ZEB11EE686"</f>
        <v>ZEB11EE686</v>
      </c>
      <c r="B94" t="str">
        <f t="shared" si="2"/>
        <v>06363391001</v>
      </c>
      <c r="C94" t="s">
        <v>15</v>
      </c>
      <c r="D94" t="s">
        <v>225</v>
      </c>
      <c r="E94" t="s">
        <v>21</v>
      </c>
      <c r="F94" s="1" t="s">
        <v>110</v>
      </c>
      <c r="G94" t="s">
        <v>111</v>
      </c>
      <c r="H94">
        <v>820</v>
      </c>
      <c r="I94" s="2">
        <v>41975</v>
      </c>
      <c r="J94" s="2">
        <v>41989</v>
      </c>
      <c r="K94">
        <v>0</v>
      </c>
    </row>
    <row r="95" spans="1:11" x14ac:dyDescent="0.25">
      <c r="A95" t="str">
        <f>"Z8110AEA4D"</f>
        <v>Z8110AEA4D</v>
      </c>
      <c r="B95" t="str">
        <f t="shared" si="2"/>
        <v>06363391001</v>
      </c>
      <c r="C95" t="s">
        <v>15</v>
      </c>
      <c r="D95" t="s">
        <v>226</v>
      </c>
      <c r="E95" t="s">
        <v>81</v>
      </c>
      <c r="F95" s="1" t="s">
        <v>227</v>
      </c>
      <c r="G95" t="s">
        <v>228</v>
      </c>
      <c r="H95">
        <v>0</v>
      </c>
      <c r="I95" s="2">
        <v>41956</v>
      </c>
      <c r="J95" s="2">
        <v>43102</v>
      </c>
      <c r="K95">
        <v>0</v>
      </c>
    </row>
    <row r="96" spans="1:11" x14ac:dyDescent="0.25">
      <c r="A96" t="str">
        <f>"ZEF1263656"</f>
        <v>ZEF1263656</v>
      </c>
      <c r="B96" t="str">
        <f t="shared" si="2"/>
        <v>06363391001</v>
      </c>
      <c r="C96" t="s">
        <v>15</v>
      </c>
      <c r="D96" t="s">
        <v>229</v>
      </c>
      <c r="E96" t="s">
        <v>21</v>
      </c>
      <c r="F96" s="1" t="s">
        <v>215</v>
      </c>
      <c r="G96" t="s">
        <v>114</v>
      </c>
      <c r="H96">
        <v>4225.88</v>
      </c>
      <c r="I96" s="2">
        <v>42013</v>
      </c>
      <c r="J96" s="2">
        <v>42015</v>
      </c>
      <c r="K96">
        <v>4225.88</v>
      </c>
    </row>
    <row r="97" spans="1:11" x14ac:dyDescent="0.25">
      <c r="A97" t="str">
        <f>"Z36125B9F5"</f>
        <v>Z36125B9F5</v>
      </c>
      <c r="B97" t="str">
        <f t="shared" si="2"/>
        <v>06363391001</v>
      </c>
      <c r="C97" t="s">
        <v>15</v>
      </c>
      <c r="D97" t="s">
        <v>230</v>
      </c>
      <c r="E97" t="s">
        <v>21</v>
      </c>
      <c r="F97" s="1" t="s">
        <v>231</v>
      </c>
      <c r="G97" t="s">
        <v>232</v>
      </c>
      <c r="H97">
        <v>750</v>
      </c>
      <c r="I97" s="2">
        <v>41992</v>
      </c>
      <c r="J97" s="2">
        <v>42003</v>
      </c>
      <c r="K97">
        <v>750</v>
      </c>
    </row>
    <row r="98" spans="1:11" x14ac:dyDescent="0.25">
      <c r="A98" t="str">
        <f>"Z1911F091B"</f>
        <v>Z1911F091B</v>
      </c>
      <c r="B98" t="str">
        <f t="shared" ref="B98:B108" si="3">"06363391001"</f>
        <v>06363391001</v>
      </c>
      <c r="C98" t="s">
        <v>15</v>
      </c>
      <c r="D98" t="s">
        <v>233</v>
      </c>
      <c r="E98" t="s">
        <v>21</v>
      </c>
      <c r="F98" s="1" t="s">
        <v>234</v>
      </c>
      <c r="G98" t="s">
        <v>235</v>
      </c>
      <c r="H98">
        <v>2584</v>
      </c>
      <c r="I98" s="2">
        <v>41975</v>
      </c>
      <c r="J98" s="2">
        <v>41989</v>
      </c>
      <c r="K98">
        <v>2584</v>
      </c>
    </row>
    <row r="99" spans="1:11" x14ac:dyDescent="0.25">
      <c r="A99" t="str">
        <f>"Z730E984C3"</f>
        <v>Z730E984C3</v>
      </c>
      <c r="B99" t="str">
        <f t="shared" si="3"/>
        <v>06363391001</v>
      </c>
      <c r="C99" t="s">
        <v>15</v>
      </c>
      <c r="D99" t="s">
        <v>236</v>
      </c>
      <c r="E99" t="s">
        <v>21</v>
      </c>
      <c r="F99" s="1" t="s">
        <v>237</v>
      </c>
      <c r="G99" t="s">
        <v>238</v>
      </c>
      <c r="H99">
        <v>7800</v>
      </c>
      <c r="I99" s="2">
        <v>41731</v>
      </c>
      <c r="J99" s="2">
        <v>41731</v>
      </c>
      <c r="K99">
        <v>7800</v>
      </c>
    </row>
    <row r="100" spans="1:11" x14ac:dyDescent="0.25">
      <c r="A100" t="str">
        <f>"ZCC0FA060F"</f>
        <v>ZCC0FA060F</v>
      </c>
      <c r="B100" t="str">
        <f t="shared" si="3"/>
        <v>06363391001</v>
      </c>
      <c r="C100" t="s">
        <v>15</v>
      </c>
      <c r="D100" t="s">
        <v>239</v>
      </c>
      <c r="E100" t="s">
        <v>81</v>
      </c>
      <c r="F100" s="1" t="s">
        <v>85</v>
      </c>
      <c r="G100" t="s">
        <v>86</v>
      </c>
      <c r="H100">
        <v>4495.26</v>
      </c>
      <c r="I100" s="2">
        <v>41813</v>
      </c>
      <c r="J100" s="2">
        <v>41820</v>
      </c>
      <c r="K100">
        <v>4495.26</v>
      </c>
    </row>
    <row r="101" spans="1:11" x14ac:dyDescent="0.25">
      <c r="A101" t="str">
        <f>"ZBD113C892"</f>
        <v>ZBD113C892</v>
      </c>
      <c r="B101" t="str">
        <f t="shared" si="3"/>
        <v>06363391001</v>
      </c>
      <c r="C101" t="s">
        <v>15</v>
      </c>
      <c r="D101" t="s">
        <v>240</v>
      </c>
      <c r="E101" t="s">
        <v>21</v>
      </c>
      <c r="F101" s="1" t="s">
        <v>25</v>
      </c>
      <c r="G101" t="s">
        <v>26</v>
      </c>
      <c r="H101">
        <v>350</v>
      </c>
      <c r="I101" s="2">
        <v>41671</v>
      </c>
      <c r="J101" s="2">
        <v>41984</v>
      </c>
      <c r="K101">
        <v>350</v>
      </c>
    </row>
    <row r="102" spans="1:11" x14ac:dyDescent="0.25">
      <c r="A102" t="str">
        <f>"Z77122B43D"</f>
        <v>Z77122B43D</v>
      </c>
      <c r="B102" t="str">
        <f t="shared" si="3"/>
        <v>06363391001</v>
      </c>
      <c r="C102" t="s">
        <v>15</v>
      </c>
      <c r="D102" t="s">
        <v>241</v>
      </c>
      <c r="E102" t="s">
        <v>21</v>
      </c>
      <c r="F102" s="1" t="s">
        <v>242</v>
      </c>
      <c r="G102" t="s">
        <v>232</v>
      </c>
      <c r="H102">
        <v>908.39</v>
      </c>
      <c r="I102" s="2">
        <v>41960</v>
      </c>
      <c r="J102" s="2">
        <v>41993</v>
      </c>
      <c r="K102">
        <v>908.39</v>
      </c>
    </row>
    <row r="103" spans="1:11" x14ac:dyDescent="0.25">
      <c r="A103" t="str">
        <f>"ZCA113D5E1"</f>
        <v>ZCA113D5E1</v>
      </c>
      <c r="B103" t="str">
        <f t="shared" si="3"/>
        <v>06363391001</v>
      </c>
      <c r="C103" t="s">
        <v>15</v>
      </c>
      <c r="D103" t="s">
        <v>243</v>
      </c>
      <c r="E103" t="s">
        <v>17</v>
      </c>
      <c r="F103" s="1" t="s">
        <v>244</v>
      </c>
      <c r="G103" t="s">
        <v>245</v>
      </c>
      <c r="H103">
        <v>9000</v>
      </c>
      <c r="I103" s="2">
        <v>41956</v>
      </c>
      <c r="J103" s="2">
        <v>42735</v>
      </c>
      <c r="K103">
        <v>5338.5</v>
      </c>
    </row>
    <row r="104" spans="1:11" x14ac:dyDescent="0.25">
      <c r="A104" t="str">
        <f>"ZEA0DFE29A"</f>
        <v>ZEA0DFE29A</v>
      </c>
      <c r="B104" t="str">
        <f t="shared" si="3"/>
        <v>06363391001</v>
      </c>
      <c r="C104" t="s">
        <v>15</v>
      </c>
      <c r="D104" t="s">
        <v>246</v>
      </c>
      <c r="E104" t="s">
        <v>21</v>
      </c>
      <c r="F104" s="1" t="s">
        <v>247</v>
      </c>
      <c r="G104" t="s">
        <v>238</v>
      </c>
      <c r="H104">
        <v>500</v>
      </c>
      <c r="I104" s="2">
        <v>41696</v>
      </c>
      <c r="J104" s="2">
        <v>41759</v>
      </c>
      <c r="K104">
        <v>300</v>
      </c>
    </row>
    <row r="105" spans="1:11" x14ac:dyDescent="0.25">
      <c r="A105" t="str">
        <f>"Z48124E42A"</f>
        <v>Z48124E42A</v>
      </c>
      <c r="B105" t="str">
        <f t="shared" si="3"/>
        <v>06363391001</v>
      </c>
      <c r="C105" t="s">
        <v>15</v>
      </c>
      <c r="D105" t="s">
        <v>248</v>
      </c>
      <c r="E105" t="s">
        <v>21</v>
      </c>
      <c r="F105" s="1" t="s">
        <v>119</v>
      </c>
      <c r="G105" t="s">
        <v>120</v>
      </c>
      <c r="H105">
        <v>900</v>
      </c>
      <c r="I105" s="2">
        <v>42002</v>
      </c>
      <c r="J105" s="2">
        <v>42004</v>
      </c>
      <c r="K105">
        <v>650</v>
      </c>
    </row>
    <row r="106" spans="1:11" x14ac:dyDescent="0.25">
      <c r="A106" t="str">
        <f>"Z170D7118F"</f>
        <v>Z170D7118F</v>
      </c>
      <c r="B106" t="str">
        <f t="shared" si="3"/>
        <v>06363391001</v>
      </c>
      <c r="C106" t="s">
        <v>15</v>
      </c>
      <c r="D106" t="s">
        <v>195</v>
      </c>
      <c r="E106" t="s">
        <v>21</v>
      </c>
      <c r="F106" s="1" t="s">
        <v>249</v>
      </c>
      <c r="G106" t="s">
        <v>250</v>
      </c>
      <c r="H106">
        <v>230</v>
      </c>
      <c r="I106" s="2">
        <v>41662</v>
      </c>
      <c r="J106" s="2">
        <v>42369</v>
      </c>
      <c r="K106">
        <v>230</v>
      </c>
    </row>
    <row r="107" spans="1:11" x14ac:dyDescent="0.25">
      <c r="A107" t="str">
        <f>"ZB00F08F9E"</f>
        <v>ZB00F08F9E</v>
      </c>
      <c r="B107" t="str">
        <f t="shared" si="3"/>
        <v>06363391001</v>
      </c>
      <c r="C107" t="s">
        <v>15</v>
      </c>
      <c r="D107" t="s">
        <v>251</v>
      </c>
      <c r="E107" t="s">
        <v>21</v>
      </c>
      <c r="F107" s="1" t="s">
        <v>252</v>
      </c>
      <c r="G107" t="s">
        <v>253</v>
      </c>
      <c r="H107">
        <v>81969.600000000006</v>
      </c>
      <c r="I107" s="2">
        <v>41913</v>
      </c>
      <c r="J107" s="2">
        <v>42490</v>
      </c>
      <c r="K107">
        <v>75131.83</v>
      </c>
    </row>
    <row r="108" spans="1:11" x14ac:dyDescent="0.25">
      <c r="A108" t="str">
        <f>"ZAB0F09136"</f>
        <v>ZAB0F09136</v>
      </c>
      <c r="B108" t="str">
        <f t="shared" si="3"/>
        <v>06363391001</v>
      </c>
      <c r="C108" t="s">
        <v>15</v>
      </c>
      <c r="D108" t="s">
        <v>254</v>
      </c>
      <c r="E108" t="s">
        <v>21</v>
      </c>
      <c r="F108" s="1" t="s">
        <v>255</v>
      </c>
      <c r="G108" t="s">
        <v>126</v>
      </c>
      <c r="H108">
        <v>5116.8</v>
      </c>
      <c r="I108" s="2">
        <v>41913</v>
      </c>
      <c r="J108" s="2">
        <v>42400</v>
      </c>
      <c r="K108">
        <v>4477.2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sardegna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2019-01-29T17:46:06Z</dcterms:created>
  <dcterms:modified xsi:type="dcterms:W3CDTF">2019-01-29T17:46:06Z</dcterms:modified>
</cp:coreProperties>
</file>