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toscan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</calcChain>
</file>

<file path=xl/sharedStrings.xml><?xml version="1.0" encoding="utf-8"?>
<sst xmlns="http://schemas.openxmlformats.org/spreadsheetml/2006/main" count="531" uniqueCount="247">
  <si>
    <t>Agenzia delle Entrate</t>
  </si>
  <si>
    <t>CF 06363391001</t>
  </si>
  <si>
    <t>Contratti di forniture, beni e servizi</t>
  </si>
  <si>
    <t>Anno 2014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</si>
  <si>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</si>
  <si>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</si>
  <si>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</si>
  <si>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</si>
  <si>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</si>
  <si>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</si>
  <si>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</si>
  <si>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</si>
  <si>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</si>
  <si>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</si>
  <si>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</si>
  <si>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Toscana</t>
  </si>
  <si>
    <t>Riparazione sistema controlllo accessi presso la DP Livorno</t>
  </si>
  <si>
    <t>23-AFFIDAMENTO IN ECONOMIA - AFFIDAMENTO DIRETTO</t>
  </si>
  <si>
    <t xml:space="preserve">Data Access Consulting Srl (CF: 01933550467)
</t>
  </si>
  <si>
    <t>Data Access Consulting Srl (CF: 01933550467)</t>
  </si>
  <si>
    <t>Trasferimento U.P. Livorno-Territorio Servizio facchinaggio e trasloco</t>
  </si>
  <si>
    <t xml:space="preserve">90 SERVIZI &amp; IMMOBILIARE S.R.L. (CF: 04197510482)
COOPSERVICE S.COOP.P.A.  (CF: 00310180351)
MANUTENCOOP FACILITY MANAGEMENT SPA  (CF: 02402671206)
</t>
  </si>
  <si>
    <t>COOPSERVICE S.COOP.P.A.  (CF: 00310180351)</t>
  </si>
  <si>
    <t>TRASLOCO UP PISTOIA</t>
  </si>
  <si>
    <t xml:space="preserve">90 SERVIZI &amp; IMMOBILIARE S.R.L. (CF: 04197510482)
COOPERATIVA LIVORNESE FACCHINAGGI E TRASPORTI  (CF: 00088320494)
COOPSERVICE S.COOP.P.A.  (CF: 00310180351)
MANUTENCOOP FACILITY MANAGEMENT SPA  (CF: 02402671206)
TRASLOCHI VALERIO TOSI SRL (CF: 01727080473)
</t>
  </si>
  <si>
    <t>TRASLOCO POSTAZIONI DI LAVORO DA UT FIRENZE 2 A DP FIRENZE</t>
  </si>
  <si>
    <t xml:space="preserve">90 SERVIZI &amp; IMMOBILIARE S.R.L. (CF: 04197510482)
MANUTENCOOP FACILITY MANAGEMENT SPA  (CF: 02402671206)
</t>
  </si>
  <si>
    <t>90 SERVIZI &amp; IMMOBILIARE S.R.L. (CF: 04197510482)</t>
  </si>
  <si>
    <t>fornitura e posa in opera clips fermavetro UP Firenze-Territorio</t>
  </si>
  <si>
    <t xml:space="preserve">Aston srl (CF: 03984970487)
PROGETTO UFFICIO SAS  (CF: 03751110481)
ZANGARELLI S.R.L. (CF: 05242780483)
</t>
  </si>
  <si>
    <t>Aston srl (CF: 03984970487)</t>
  </si>
  <si>
    <t>FORNITURA ENERGIA ELETTRICA</t>
  </si>
  <si>
    <t>26-AFFIDAMENTO DIRETTO IN ADESIONE AD ACCORDO QUADRO/CONVENZIONE</t>
  </si>
  <si>
    <t xml:space="preserve">EDISON ENERGIA S.P.A (CF: 08526440154)
</t>
  </si>
  <si>
    <t>EDISON ENERGIA S.P.A (CF: 08526440154)</t>
  </si>
  <si>
    <t>SOSTITUZIONE VALVOLE IMPIANTO CONDIZIONAMENTO DP FIRENZE</t>
  </si>
  <si>
    <t xml:space="preserve">GEICO LENDER SPA (CF: 11205571000)
</t>
  </si>
  <si>
    <t>GEICO LENDER SPA (CF: 11205571000)</t>
  </si>
  <si>
    <t>CARTA ELIMINACODE DP AREZZO E SIENA</t>
  </si>
  <si>
    <t xml:space="preserve">SIGMA S.P.A. (CF: 01590580443)
</t>
  </si>
  <si>
    <t>SIGMA S.P.A. (CF: 01590580443)</t>
  </si>
  <si>
    <t>CORSO FORMAZIONE ANTINCENDIO</t>
  </si>
  <si>
    <t xml:space="preserve">COMANDO PROVINCIALE VIGILI DEL FUOCO FIRENZE (CF: 80019750480)
</t>
  </si>
  <si>
    <t>COMANDO PROVINCIALE VIGILI DEL FUOCO FIRENZE (CF: 80019750480)</t>
  </si>
  <si>
    <t>FORNITURA MONITOR ARGO MINI LAN PER ELIMINACODE UPT PISTOIA</t>
  </si>
  <si>
    <t>CORSI ANTINCENDIO VIGILI DEL FUOCO PISA</t>
  </si>
  <si>
    <t xml:space="preserve">COMANDO PROVINCIALE VIGILI DEL FUOCO PISA (CF: 80005810504)
</t>
  </si>
  <si>
    <t>COMANDO PROVINCIALE VIGILI DEL FUOCO PISA (CF: 80005810504)</t>
  </si>
  <si>
    <t xml:space="preserve">Torcia </t>
  </si>
  <si>
    <t xml:space="preserve">ASIA SRL (CF: 02479470599)
</t>
  </si>
  <si>
    <t>ASIA SRL (CF: 02479470599)</t>
  </si>
  <si>
    <t>Fornitura e posa in opera di n. 2 vetri presso l'UT di Viareggio</t>
  </si>
  <si>
    <t xml:space="preserve">MO.ER Srl (CF: 02151110463)
ZANGARELLI S.R.L. (CF: 05242780483)
</t>
  </si>
  <si>
    <t>MO.ER Srl (CF: 02151110463)</t>
  </si>
  <si>
    <t>Fornitura e posa in opera di un impianto antintrusione, un impianto rilevazione incendi, ecc.</t>
  </si>
  <si>
    <t xml:space="preserve">GHIORI S.A.S. dfi Marco e Claudio Ghiori &amp; c. (CF: 05133380484)
LOCALNET S.R.L. (CF: 05807570485)
Prasi 2000 S.a.s.  (CF: 04917180483)
TELCO SISTEMI SRL (CF: 01303710493)
</t>
  </si>
  <si>
    <t>TELCO SISTEMI SRL (CF: 01303710493)</t>
  </si>
  <si>
    <t>FORNITURA BANDIERE ED ASTE DR TOSCANA E UP LUCCA</t>
  </si>
  <si>
    <t xml:space="preserve">AP PROMOTION S.N.C. DI MERLIN PIETRO &amp; C. (CF: 02037150238)
</t>
  </si>
  <si>
    <t>AP PROMOTION S.N.C. DI MERLIN PIETRO &amp; C. (CF: 02037150238)</t>
  </si>
  <si>
    <t>UP PISA - PULIZIA FOSSE E STASATURA CALATA BAGNI E TRAVASI BIOLOGICI</t>
  </si>
  <si>
    <t xml:space="preserve">AUTOSPURGO VELOX SRL (CF: 01053500524)
</t>
  </si>
  <si>
    <t>AUTOSPURGO VELOX SRL (CF: 01053500524)</t>
  </si>
  <si>
    <t>COPERTA ANTIFIAMMA</t>
  </si>
  <si>
    <t xml:space="preserve">BONGIORNO ANTINFORTUNISTICA SRL (CF: 01812710166)
</t>
  </si>
  <si>
    <t>BONGIORNO ANTINFORTUNISTICA SRL (CF: 01812710166)</t>
  </si>
  <si>
    <t>FORNITURA GASOLIO RISCALDAMENTO UT ORBETELLO</t>
  </si>
  <si>
    <t xml:space="preserve">BRONCHI COMBUSTIBILI SRL (CF: 01252710403)
</t>
  </si>
  <si>
    <t>BRONCHI COMBUSTIBILI SRL (CF: 01252710403)</t>
  </si>
  <si>
    <t>FORNITURA GASOLIO UP MASSA</t>
  </si>
  <si>
    <t>INTERVENTO DI DERATTIZZAZIONE PRESSO UP SIENA</t>
  </si>
  <si>
    <t xml:space="preserve">CE.DI.T. SRL (CF: 00646320523)
</t>
  </si>
  <si>
    <t>CE.DI.T. SRL (CF: 00646320523)</t>
  </si>
  <si>
    <t>ARMADIO DPI</t>
  </si>
  <si>
    <t xml:space="preserve">CENTRO ANTINCENDIO VITERBESE SRL (CF: 01883620567)
</t>
  </si>
  <si>
    <t>CENTRO ANTINCENDIO VITERBESE SRL (CF: 01883620567)</t>
  </si>
  <si>
    <t>MATERIALE DI CONSUMO PER STAMPANTE TERMICA TESSERE RICONOSCIMENTO</t>
  </si>
  <si>
    <t xml:space="preserve">CENTRO AUTOMAZIONE UFFICI (CF: 01695550812)
</t>
  </si>
  <si>
    <t>CENTRO AUTOMAZIONE UFFICI (CF: 01695550812)</t>
  </si>
  <si>
    <t>materiale consumo stampante tessere riconoscimento</t>
  </si>
  <si>
    <t>CORSI DI FORMAZIONE ANTINCENDIO</t>
  </si>
  <si>
    <t>Affidamento servizio di facchinaggio e trasloco UT Pietrasanta</t>
  </si>
  <si>
    <t xml:space="preserve">COOPSERVICE S.COOP.P.A.  (CF: 00310180351)
</t>
  </si>
  <si>
    <t>ACQUISTO ARREDI</t>
  </si>
  <si>
    <t>22-PROCEDURA NEGOZIATA DERIVANTE DA AVVISI CON CUI SI INDICE LA GARA</t>
  </si>
  <si>
    <t xml:space="preserve">CORRIDI S.R.L. (CF: 00402140586)
DE SANTIS UFFICIO SNC DI DE SANTIS GIANLUCA &amp; C. (CF: 00745670570)
DIMENSIONE UFFICIO S.R.L. (CF: 01925670596)
flex office srl (CF: 06854871214)
SYMPSON S.R.L. (CF: 04245891009)
</t>
  </si>
  <si>
    <t>CORRIDI S.R.L. (CF: 00402140586)</t>
  </si>
  <si>
    <t>Torcia</t>
  </si>
  <si>
    <t xml:space="preserve">DPI DI TROIS &amp; C. SAS (CF: 02695720926)
</t>
  </si>
  <si>
    <t>DPI DI TROIS &amp; C. SAS (CF: 02695720926)</t>
  </si>
  <si>
    <t>FORNITURA E POSA IN OPERA DI SEGNALETICA UFFICIO LUCCA</t>
  </si>
  <si>
    <t xml:space="preserve">Agresti Piero snc (CF: 02056940485)
C.I.T.T.I. di Maurizio e Marco Berti &amp; C. s.a.s.  (CF: 00389770488)
DELTA UFFICIO - S.R.L.  (CF: 03363350483)
fast copy di marinaro salvatore &amp;c. (CF: 01857780978)
Tipografia Commerciale di Ciufini F. (CF: 01426400519)
</t>
  </si>
  <si>
    <t>fast copy di marinaro salvatore &amp;c. (CF: 01857780978)</t>
  </si>
  <si>
    <t>INTERVENTO DI DERATTIZZAZIONE PRESSO UT SAN MINIATO</t>
  </si>
  <si>
    <t xml:space="preserve">FITOSAN SERVICE DI MAIELLO MARCO (CF: MLLMRC70S11G702J)
</t>
  </si>
  <si>
    <t>FITOSAN SERVICE DI MAIELLO MARCO (CF: MLLMRC70S11G702J)</t>
  </si>
  <si>
    <t>RIPRISTINO TUBAZIONE UT PORTOFERRAIO</t>
  </si>
  <si>
    <t>RIPRISTINO BAGNO DISABILI UPT LIVORNO</t>
  </si>
  <si>
    <t>MESSA IN SICUREZZA FANCOIL UPT LIVORNO</t>
  </si>
  <si>
    <t>Verifica impianti nuova sede Ufficio Pietrasanta</t>
  </si>
  <si>
    <t>TRASLOCO APPARATI DI RETE SS VOLTERRA</t>
  </si>
  <si>
    <t xml:space="preserve">GHIORI S.A.S. dfi Marco e Claudio Ghiori &amp; c. (CF: 05133380484)
</t>
  </si>
  <si>
    <t>GHIORI S.A.S. dfi Marco e Claudio Ghiori &amp; c. (CF: 05133380484)</t>
  </si>
  <si>
    <t>NUOVE POSTAZIONI LAVORO UPT LIVORNO</t>
  </si>
  <si>
    <t xml:space="preserve">SERVIZIO DI VIGILANZA ARMATA E DI APERTURA E CHIUSURA UFFICI PRESSO ALCUNE SEDI DELLâ€™AGENZIA DELLE ENTRATE SITE IN LIVORNO E PISA </t>
  </si>
  <si>
    <t>08-AFFIDAMENTO IN ECONOMIA - COTTIMO FIDUCIARIO</t>
  </si>
  <si>
    <t xml:space="preserve">CORPO VIGILI GIURATI PISA SPA (CF: 00751960501)
I.V.P.  LIBURNIA SERVIZI S.R.L. (CF: 01429340498)
I.V.R.I. Istituti di Vigilanza Riuniti dâ€™Italia (CF: 04643180963)
IL GLOBO VIGILANZA S.R.L. (CF: 01065300475)
SECURPOL GROUP  (CF: 10368351002)
</t>
  </si>
  <si>
    <t>I.V.P.  LIBURNIA SERVIZI S.R.L. (CF: 01429340498)</t>
  </si>
  <si>
    <t>INTERVENTO PER PERDITA ACQUA UP TERRITORIO AREZZO</t>
  </si>
  <si>
    <t xml:space="preserve">IDROLTERMICA di Fili Marco (CF: FLIMRC68L07A390W)
</t>
  </si>
  <si>
    <t>IDROLTERMICA di Fili Marco (CF: FLIMRC68L07A390W)</t>
  </si>
  <si>
    <t>FILTRI MASCHERE ANTINCENDIO</t>
  </si>
  <si>
    <t xml:space="preserve">ISD ITALIAN SAFETY DISTRIBUTION (CF: 01464500998)
</t>
  </si>
  <si>
    <t>ISD ITALIAN SAFETY DISTRIBUTION (CF: 01464500998)</t>
  </si>
  <si>
    <t>FILTRO</t>
  </si>
  <si>
    <t>Pezzi Mobili per timbri finanziari in uso preso le Conservatorie</t>
  </si>
  <si>
    <t xml:space="preserve">Istituto Poligrafico e Zecca dello Stato  (CF: 00399810589)
</t>
  </si>
  <si>
    <t>Istituto Poligrafico e Zecca dello Stato  (CF: 00399810589)</t>
  </si>
  <si>
    <t>NOLEGGIO FOTOCOPIATRICI</t>
  </si>
  <si>
    <t xml:space="preserve">KYOCERA DOCUMENT SOLUTION ITALIA SPA (CF: 01788080156)
</t>
  </si>
  <si>
    <t>KYOCERA DOCUMENT SOLUTION ITALIA SPA (CF: 01788080156)</t>
  </si>
  <si>
    <t>GUANTI ANTICALORE</t>
  </si>
  <si>
    <t xml:space="preserve">L'ANTINFORTUNISTICA S.R.L. (CF: 02467560245)
</t>
  </si>
  <si>
    <t>L'ANTINFORTUNISTICA S.R.L. (CF: 02467560245)</t>
  </si>
  <si>
    <t>Fornitura corpi illuminanti</t>
  </si>
  <si>
    <t xml:space="preserve">APRILE SPA (CF: PRLNTN48L14A512K)
ILLUX SRL (CF: 01365440542)
L'ELETTRICA SPA (CF: 03804730483)
MEF SRL (CF: 00763300480)
SONEPAR ITALIA SPA (CF: 00855330285)
</t>
  </si>
  <si>
    <t>L'ELETTRICA SPA (CF: 03804730483)</t>
  </si>
  <si>
    <t>Realizzazione dorsale in fibra ottica nuova sede UP Livorno</t>
  </si>
  <si>
    <t xml:space="preserve">LocalNet Livorno Srl (CF: 01585170499)
</t>
  </si>
  <si>
    <t>LocalNet Livorno Srl (CF: 01585170499)</t>
  </si>
  <si>
    <t>Trasferimento degli apparati informatici presso la nuova sede dell'U.P. Livorno Territorio</t>
  </si>
  <si>
    <t>Sportello decentrato UT Siena - rimozione e ripristino persiane</t>
  </si>
  <si>
    <t xml:space="preserve">Consorzio Siena CO.GE.S. (CF: 01067880524)
Lorenzetti Service srl (CF: 00970610523)
MANUTENCOOP FACILITY MANAGEMENT SPA  (CF: 02402671206)
</t>
  </si>
  <si>
    <t>Lorenzetti Service srl (CF: 00970610523)</t>
  </si>
  <si>
    <t xml:space="preserve">UP. Pistoia - Servizio di pulizia straordinaria preliminare e successiva al trasloco nella nuova sede </t>
  </si>
  <si>
    <t xml:space="preserve">MANUTENCOOP FACILITY MANAGEMENT SPA  (CF: 02402671206)
</t>
  </si>
  <si>
    <t>MANUTENCOOP FACILITY MANAGEMENT SPA  (CF: 02402671206)</t>
  </si>
  <si>
    <t>LAMPADA PER PROIETTORE</t>
  </si>
  <si>
    <t xml:space="preserve">MAVI (CF: 06326551212)
</t>
  </si>
  <si>
    <t>MAVI (CF: 06326551212)</t>
  </si>
  <si>
    <t>CONTRATTO PER LA PULIZIA, CON EVENTUALE RIPARAZIONE, DEI CANALI DI GRONDA DELLâ€™EDIFICIO, SITO IN  VIA DELLA FORTEZZA 8, SEDE DELLA DIREZIONE REGIONALE DELLA TOSCANA DELLâ€™AGENZIA DELLE ENTRATE</t>
  </si>
  <si>
    <t xml:space="preserve">Molla Besnik  (CF: MLLBNK69D25Z100G)
</t>
  </si>
  <si>
    <t>Molla Besnik  (CF: MLLBNK69D25Z100G)</t>
  </si>
  <si>
    <t>UP. AREZZO - contratto per il servizio di trasloco e facchinaggio</t>
  </si>
  <si>
    <t xml:space="preserve">GIROLAMI &amp; C. (CF: 01179560510)
MANUTENCOOP FACILITY MANAGEMENT SPA  (CF: 02402671206)
MULTILOGISTICA SRL (CF: 02054910514)
</t>
  </si>
  <si>
    <t>MULTILOGISTICA SRL (CF: 02054910514)</t>
  </si>
  <si>
    <t>UP.PI S.S.VOLTERRA - RIFACIMENTO INTONACI E TINTEGGIATURA</t>
  </si>
  <si>
    <t xml:space="preserve">FERRARA SAS DI FERRARA PASQUALINO (CF: 01978880647)
GUERRIERI LEONARDO (CF: 00959690504)
NOVAE AEDES SRL (CF: 01614950507)
</t>
  </si>
  <si>
    <t>NOVAE AEDES SRL (CF: 01614950507)</t>
  </si>
  <si>
    <t>distanziometri</t>
  </si>
  <si>
    <t xml:space="preserve">ORESTINI SRL (CF: 01392870588)
</t>
  </si>
  <si>
    <t>ORESTINI SRL (CF: 01392870588)</t>
  </si>
  <si>
    <t>GUANTI ANTINCENDIO</t>
  </si>
  <si>
    <t xml:space="preserve">PALLOTTINI ANTINCENDI SRL (CF: 01334980438)
</t>
  </si>
  <si>
    <t>PALLOTTINI ANTINCENDI SRL (CF: 01334980438)</t>
  </si>
  <si>
    <t>fornitura e posa in opera tenda da sole dp Massa</t>
  </si>
  <si>
    <t xml:space="preserve">APUA TENDE SRL (CF: 01206890459)
CIA INFISSI IN ALLUMINIO (CF: 00489910455)
LA MANTOVANA TAPPEZZERIA (CF: 01069750451)
LA VENEZIANA TENDE (CF: 00692160450)
PALMA TENDE (CF: 01288210451)
poggi maurizio tende da sole (CF: PGGMRZ62B11B832L)
SABELLICO TUTTOTENDA (CF: 00668150451)
TAPPEZZERIA ROSINI (CF: RSNGFR69L20B832L)
TENDE DA SOLE SPAZIO 10 (CF: 01305080457)
VENEZIANA CARRARESE SNC (CF: 01135620456)
</t>
  </si>
  <si>
    <t>poggi maurizio tende da sole (CF: PGGMRZ62B11B832L)</t>
  </si>
  <si>
    <t xml:space="preserve">REMAS ANTINCENDIO SRL (CF: 01485720518)
</t>
  </si>
  <si>
    <t>REMAS ANTINCENDIO SRL (CF: 01485720518)</t>
  </si>
  <si>
    <t xml:space="preserve">Repsol Italia Spa (CF: 00151550340)
</t>
  </si>
  <si>
    <t>Repsol Italia Spa (CF: 00151550340)</t>
  </si>
  <si>
    <t>CASCO PER OPERATORE ANTINCENDIO</t>
  </si>
  <si>
    <t xml:space="preserve">RICCARDI SRL (CF: 01470780063)
</t>
  </si>
  <si>
    <t>RICCARDI SRL (CF: 01470780063)</t>
  </si>
  <si>
    <t>CONTRATTO PER Lâ€™AFFIDAMENTO DEI LAVORI DI MANUTENZIONE STRAORDINARIA E DI RIORGANIZZAZIONE DEGLI SPAZI PER IL RILASCIO DEL SECONDO PIANO DELLâ€™IMMOBILE FIP DI VIA FRANCESCO PETRARCA N. 52, SEDE DELLâ€™UFFICIO PROVINCIALE DI AREZZO</t>
  </si>
  <si>
    <t xml:space="preserve">bencistÃ  Giuseppe sas (CF: 05162440480)
edilricciardi srl (CF: 05164390485)
iris costruzioni srl (CF: 03368750489)
MANUTENCOOP FACILITY MANAGEMENT SPA  (CF: 02402671206)
Romeo Puri Impianti (CF: PRURMO52E19C263V)
</t>
  </si>
  <si>
    <t>Romeo Puri Impianti (CF: PRURMO52E19C263V)</t>
  </si>
  <si>
    <t>DP Siena - servizio di smaltimento arredi e materiale cartaceo</t>
  </si>
  <si>
    <t xml:space="preserve">ECO-GEST (CF: 00857520522)
MORI SAURO ROTTAMI (CF: 01350050520)
Servizi ecologici integrati Toscana srl (CF: 01349420529)
</t>
  </si>
  <si>
    <t>Servizi ecologici integrati Toscana srl (CF: 01349420529)</t>
  </si>
  <si>
    <t>ROTOLI ELIMINACODE DP PRATO</t>
  </si>
  <si>
    <t>FORNITURA ROTOLI ELIMINACODE PISA E FIRENZE</t>
  </si>
  <si>
    <t>ROTOLI ELIMINACODE GROSSETO, PIETRASANTE E MONTEPULCIANO</t>
  </si>
  <si>
    <t>Mini pc per soluzione su LAN per sistema elimina code</t>
  </si>
  <si>
    <t>ROTOLI ELIMINACODE DP LUCCA</t>
  </si>
  <si>
    <t>rotoli eliminacode</t>
  </si>
  <si>
    <t>UT Pietrasanta-Spostamento sistema eliminacode</t>
  </si>
  <si>
    <t>CARTA ELIMINACODE DP PISA, S.MINIATO, POGGIBONSI E UP LIVORNO</t>
  </si>
  <si>
    <t>MASCHERA</t>
  </si>
  <si>
    <t xml:space="preserve">SILCAM ITALIA SRL (CF: 07062360636)
</t>
  </si>
  <si>
    <t>SILCAM ITALIA SRL (CF: 07062360636)</t>
  </si>
  <si>
    <t>CONTRATTO FORNITURA CARTA A/4 E A/3 PER TUTTI GLI UFFICI DELLA TOSCANA</t>
  </si>
  <si>
    <t xml:space="preserve">Corporate Express srl (CF: 13303580156)
ERREBIAN SPA (CF: 08397890586)
LYRECO ITALIA S.P.A. (CF: 11582010150)
SISTERS SRL (CF: 02316361209)
STILGRAFIX ITALIANA S.P.A. (CF: 03103490482)
</t>
  </si>
  <si>
    <t>SISTERS SRL (CF: 02316361209)</t>
  </si>
  <si>
    <t>lampada videoproiettore dp pisa</t>
  </si>
  <si>
    <t xml:space="preserve">T.T. TECNOSISTEMI  (CF: 03509620484)
</t>
  </si>
  <si>
    <t>T.T. TECNOSISTEMI  (CF: 03509620484)</t>
  </si>
  <si>
    <t>fornitura plafoniere per illuminazione di emergenza</t>
  </si>
  <si>
    <t xml:space="preserve">MANUTENCOOP FACILITY MANAGEMENT SPA  (CF: 02402671206)
VARRIALE GAETANO (CF: 00932200496)
</t>
  </si>
  <si>
    <t>VARRIALE GAETANO (CF: 00932200496)</t>
  </si>
  <si>
    <t>INTERVENTO IMPIANTO ALLARME DP GROSSETO</t>
  </si>
  <si>
    <t xml:space="preserve">SITEL SNC (CF: 00299060533)
</t>
  </si>
  <si>
    <t>SITEL SNC (CF: 00299060533)</t>
  </si>
  <si>
    <t>DP Siena - Servizio annuale di derattizzazione</t>
  </si>
  <si>
    <t>CONVENZIONE GAS TOSCANA CONTRATTO DEL 2014</t>
  </si>
  <si>
    <t xml:space="preserve">ESTRA ENERGIE SRL (CF: 01219980529)
</t>
  </si>
  <si>
    <t>ESTRA ENERGIE SRL (CF: 01219980529)</t>
  </si>
  <si>
    <t>CONTRATTO PER Lâ€™AFFIDAMENTO DELLA FORNITURA E POSA IN OPERA DI UN IMPIANTO DI CABLAGGIO STRUTTURATO PER LA NUOVA SEDE DELLâ€™UPT DI PISTOIA (UFFICIO PROVINCIALE TERRITORIO)</t>
  </si>
  <si>
    <t xml:space="preserve">DEI Elettroimpianti srl  (CF: 01830700512)
GEICO LENDER SPA (CF: 11205571000)
GHIORI S.A.S. dfi Marco e Claudio Ghiori &amp; c. (CF: 05133380484)
Prasi 2000 S.a.s.  (CF: 04917180483)
Prisma Impianti E Servizi S.r.l.  (CF: 01499500476)
SIEM snc di Centi &amp; C.  (CF: 01337540510)
TELCO SISTEMI SRL (CF: 01303710493)
</t>
  </si>
  <si>
    <t xml:space="preserve">FORNITURA E POSA IN OPERA DI SISTEMI DI ARCHIVIAZIONE A SCAFFALATURA METALLICA </t>
  </si>
  <si>
    <t xml:space="preserve">ARCOSITALIA (CF: LTRGRG81T54F152K)
ARREDAMENTI GOTI DI GOTI NATALE &amp; C. (CF: 01208150472)
CORRIDI S.R.L. (CF: 00402140586)
DEOFFICE SRL  (CF: 03687120612)
INGROS'S FORNITURE SRL (CF: 00718830292)
TECHNARREDI SRL (CF: 10316580157)
</t>
  </si>
  <si>
    <t>ARREDAMENTI GOTI DI GOTI NATALE &amp; C. (CF: 01208150472)</t>
  </si>
  <si>
    <t>Fornitura Arredi</t>
  </si>
  <si>
    <t xml:space="preserve">ALEA (CF: 00076440932)
</t>
  </si>
  <si>
    <t>ALEA (CF: 00076440932)</t>
  </si>
  <si>
    <t>UP SIENA - INTERVENTO SU VETRO RETINATO</t>
  </si>
  <si>
    <t xml:space="preserve">VETRERIA DORETTI SNC DI PACINI &amp; PASQUINI (CF: 01028170528)
</t>
  </si>
  <si>
    <t>VETRERIA DORETTI SNC DI PACINI &amp; PASQUINI (CF: 01028170528)</t>
  </si>
  <si>
    <t>Installazione split area tecnica Direzione Regionale</t>
  </si>
  <si>
    <t>Armadio per attrezzatura antincendio</t>
  </si>
  <si>
    <t>Servizio di facchinaggio presso l'ex sede dell'UP di Livorno-Territorio</t>
  </si>
  <si>
    <t>MATERIALE SICUREZZA</t>
  </si>
  <si>
    <t xml:space="preserve">lavori per la realizzazione di un impianto di rilevazione incendi </t>
  </si>
  <si>
    <t xml:space="preserve">ELETTROMECCANICA SENESE SNC (CF: 00056210529)
</t>
  </si>
  <si>
    <t>ELETTROMECCANICA SENESE SNC (CF: 00056210529)</t>
  </si>
  <si>
    <t>Adeguamento impianto elettrico</t>
  </si>
  <si>
    <t>INSTALLAZIONE MANIGLIONI ANTIPANICO UP AREZZO</t>
  </si>
  <si>
    <t>Sostituzione condizionatore DP MASSA</t>
  </si>
  <si>
    <t xml:space="preserve">Adeguamento prescrizioni ascensore UT POGGIBONSI </t>
  </si>
  <si>
    <t>Servizio di raccolta e smaltimento materiale in disuso</t>
  </si>
  <si>
    <t xml:space="preserve">Azienda Municipalizzata ASIU SpA Comune (CF: 01261000499)
</t>
  </si>
  <si>
    <t>Azienda Municipalizzata ASIU SpA Comune (CF: 01261000499)</t>
  </si>
  <si>
    <t>Sostituzione caldaia DP Firenze</t>
  </si>
  <si>
    <t>Potenziamento impianto antincendio DR Toscana</t>
  </si>
  <si>
    <t xml:space="preserve">OLIVETTI SPA (CF: 02298700010)
</t>
  </si>
  <si>
    <t>OLIVETTI SPA (CF: 02298700010)</t>
  </si>
  <si>
    <t>UT Orbetello - Fornitura gasolio da riscaldamento dic'2015</t>
  </si>
  <si>
    <t>UP .SIENA - scarto d'archivio con macero controllato</t>
  </si>
  <si>
    <t xml:space="preserve">MORI SAURO ROTTAMI (CF: 01350050520)
Servizi ecologici integrati Toscana srl (CF: 01349420529)
</t>
  </si>
  <si>
    <t>MORI SAURO ROTTAMI (CF: 01350050520)</t>
  </si>
  <si>
    <t>Fornitura cancelleria e materiale vario di consumo</t>
  </si>
  <si>
    <t xml:space="preserve">CORPORATE EXPRESS SRL (CF: 00936630151)
ERREBIAN SPA (CF: 08397890586)
LYRECO ITALIA S.P.A. (CF: 11582010150)
SISTERS SRL (CF: 02316361209)
STILGRAFIX ITALIANA S.P.A. (CF: 03103490482)
</t>
  </si>
  <si>
    <t>ERREBIAN SPA (CF: 08397890586)</t>
  </si>
  <si>
    <t>UP. LIVORNO - NOLEGGIO MENSILE PONTEGGI</t>
  </si>
  <si>
    <t xml:space="preserve">TIRRENIA EDILE SRL (CF: 01321250522)
</t>
  </si>
  <si>
    <t>TIRRENIA EDILE SRL (CF: 01321250522)</t>
  </si>
  <si>
    <t>VIGILANZA ARMATA PROVINCE LUCCA MASSA CARRARA</t>
  </si>
  <si>
    <t xml:space="preserve">CORPO VIGILI GIURATI PISA SPA (CF: 00751960501)
G.S.I. SECURITY GROUP S.R.L. (CF: 07639830962)
I.V.P.  LIBURNIA SERVIZI S.R.L. (CF: 01429340498)
securitas metronotte s. giorgio srl (CF: 01123880468)
SECURPOL GROUP  (CF: 10368351002)
</t>
  </si>
  <si>
    <t>CORPO VIGILI GIURATI PISA SPA (CF: 00751960501)</t>
  </si>
  <si>
    <t>SERVIZIO DI VIGILANZA ARMATA E DI APERTURA E CHIUSURA UFFICI PRESSO ALCUNE SEDI DELLâ€™AGENZIA DELLE ENTRATE SITE IN AREZZO E GROSSETO</t>
  </si>
  <si>
    <t xml:space="preserve">CORPO VIGILI GIURATI SPA  (CF: 03182700488)
IL GLOBO VIGILANZA S.R.L. (CF: 01065300475)
RANGERS S.R.L. (CF: 00864080247)
SECURITAS METRONOTTE TOSCANA SRL (CF: 04462810153)
SECURPOL GROUP  (CF: 10368351002)
SECURTAL SRL  (CF: 02056850486)
</t>
  </si>
  <si>
    <t>CORPO VIGILI GIURATI SPA  (CF: 03182700488)</t>
  </si>
  <si>
    <t>servizio di vigilanza armata e di apertura e chiusura Uffici presso alcune sedi dellâ€™Agenzia delle Entrate SITE IN FIRENZE, PISTOIA E PRATO</t>
  </si>
  <si>
    <t xml:space="preserve">CORPO VIGILI GIURATI SPA  (CF: 03182700488)
IL GLOBO VIGILANZA S.R.L. (CF: 01065300475)
RANGERS S.R.L. (CF: 00864080247)
SECURITAS METRONOTTE TOSCANA SRL (CF: 04462810153)
SECURPOL GROUP  (CF: 10368351002)
</t>
  </si>
  <si>
    <t>SECURITAS METRONOTTE TOSCANA SRL (CF: 04462810153)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</si>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</sst>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tabSelected="1" workbookViewId="0">
      <selection activeCell="C2" sqref="C2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246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"X9C0F06CD0"</f>
        <v>X9C0F06CD0</v>
      </c>
      <c r="B3" t="str">
        <f t="shared" ref="B3:B34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553</v>
      </c>
      <c r="I3" s="2">
        <v>41773</v>
      </c>
      <c r="J3" s="2">
        <v>41783</v>
      </c>
      <c r="K3">
        <v>553</v>
      </c>
    </row>
    <row r="4" spans="1:11" x14ac:dyDescent="0.25">
      <c r="A4" t="str">
        <f>"X1E0D511AE"</f>
        <v>X1E0D511AE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25176</v>
      </c>
      <c r="I4" s="2">
        <v>41782</v>
      </c>
      <c r="J4" s="2">
        <v>41796</v>
      </c>
      <c r="K4">
        <v>25176</v>
      </c>
    </row>
    <row r="5" spans="1:11" x14ac:dyDescent="0.25">
      <c r="A5" t="str">
        <f>"X49109029F"</f>
        <v>X49109029F</v>
      </c>
      <c r="B5" t="str">
        <f t="shared" si="0"/>
        <v>06363391001</v>
      </c>
      <c r="C5" t="s">
        <v>15</v>
      </c>
      <c r="D5" t="s">
        <v>23</v>
      </c>
      <c r="E5" t="s">
        <v>17</v>
      </c>
      <c r="F5" s="1" t="s">
        <v>24</v>
      </c>
      <c r="G5" t="s">
        <v>22</v>
      </c>
      <c r="H5">
        <v>39400.400000000001</v>
      </c>
      <c r="I5" s="2">
        <v>41967</v>
      </c>
      <c r="J5" s="2">
        <v>41992</v>
      </c>
      <c r="K5">
        <v>39360.400000000001</v>
      </c>
    </row>
    <row r="6" spans="1:11" x14ac:dyDescent="0.25">
      <c r="A6" t="str">
        <f>"X480B8666D"</f>
        <v>X480B8666D</v>
      </c>
      <c r="B6" t="str">
        <f t="shared" si="0"/>
        <v>06363391001</v>
      </c>
      <c r="C6" t="s">
        <v>15</v>
      </c>
      <c r="D6" t="s">
        <v>25</v>
      </c>
      <c r="E6" t="s">
        <v>17</v>
      </c>
      <c r="F6" s="1" t="s">
        <v>26</v>
      </c>
      <c r="G6" t="s">
        <v>27</v>
      </c>
      <c r="H6">
        <v>14050</v>
      </c>
      <c r="I6" s="2">
        <v>41648</v>
      </c>
      <c r="J6" s="2">
        <v>41660</v>
      </c>
      <c r="K6">
        <v>14050</v>
      </c>
    </row>
    <row r="7" spans="1:11" x14ac:dyDescent="0.25">
      <c r="A7" t="str">
        <f>"X2F0F06CD9"</f>
        <v>X2F0F06CD9</v>
      </c>
      <c r="B7" t="str">
        <f t="shared" si="0"/>
        <v>06363391001</v>
      </c>
      <c r="C7" t="s">
        <v>15</v>
      </c>
      <c r="D7" t="s">
        <v>28</v>
      </c>
      <c r="E7" t="s">
        <v>17</v>
      </c>
      <c r="F7" s="1" t="s">
        <v>29</v>
      </c>
      <c r="G7" t="s">
        <v>30</v>
      </c>
      <c r="H7">
        <v>1300</v>
      </c>
      <c r="I7" s="2">
        <v>41828</v>
      </c>
      <c r="J7" s="2">
        <v>41843</v>
      </c>
      <c r="K7">
        <v>1300</v>
      </c>
    </row>
    <row r="8" spans="1:11" x14ac:dyDescent="0.25">
      <c r="A8" t="str">
        <f>"59225155FC"</f>
        <v>59225155FC</v>
      </c>
      <c r="B8" t="str">
        <f t="shared" si="0"/>
        <v>06363391001</v>
      </c>
      <c r="C8" t="s">
        <v>15</v>
      </c>
      <c r="D8" t="s">
        <v>31</v>
      </c>
      <c r="E8" t="s">
        <v>32</v>
      </c>
      <c r="F8" s="1" t="s">
        <v>33</v>
      </c>
      <c r="G8" t="s">
        <v>34</v>
      </c>
      <c r="H8">
        <v>0</v>
      </c>
      <c r="I8" s="2">
        <v>41944</v>
      </c>
      <c r="J8" s="2">
        <v>42308</v>
      </c>
      <c r="K8">
        <v>867840.55</v>
      </c>
    </row>
    <row r="9" spans="1:11" x14ac:dyDescent="0.25">
      <c r="A9" t="str">
        <f>"XE9109029B"</f>
        <v>XE9109029B</v>
      </c>
      <c r="B9" t="str">
        <f t="shared" si="0"/>
        <v>06363391001</v>
      </c>
      <c r="C9" t="s">
        <v>15</v>
      </c>
      <c r="D9" t="s">
        <v>35</v>
      </c>
      <c r="E9" t="s">
        <v>17</v>
      </c>
      <c r="F9" s="1" t="s">
        <v>36</v>
      </c>
      <c r="G9" t="s">
        <v>37</v>
      </c>
      <c r="H9">
        <v>5376.65</v>
      </c>
      <c r="I9" s="2">
        <v>41891</v>
      </c>
      <c r="J9" s="2">
        <v>41904</v>
      </c>
      <c r="K9">
        <v>5376.65</v>
      </c>
    </row>
    <row r="10" spans="1:11" x14ac:dyDescent="0.25">
      <c r="A10" t="str">
        <f>"X9D10902B6"</f>
        <v>X9D10902B6</v>
      </c>
      <c r="B10" t="str">
        <f t="shared" si="0"/>
        <v>06363391001</v>
      </c>
      <c r="C10" t="s">
        <v>15</v>
      </c>
      <c r="D10" t="s">
        <v>38</v>
      </c>
      <c r="E10" t="s">
        <v>17</v>
      </c>
      <c r="F10" s="1" t="s">
        <v>39</v>
      </c>
      <c r="G10" t="s">
        <v>40</v>
      </c>
      <c r="H10">
        <v>250</v>
      </c>
      <c r="I10" s="2">
        <v>41988</v>
      </c>
      <c r="J10" s="2">
        <v>41992</v>
      </c>
      <c r="K10">
        <v>250</v>
      </c>
    </row>
    <row r="11" spans="1:11" x14ac:dyDescent="0.25">
      <c r="A11" t="str">
        <f>"0000000000"</f>
        <v>0000000000</v>
      </c>
      <c r="B11" t="str">
        <f t="shared" si="0"/>
        <v>06363391001</v>
      </c>
      <c r="C11" t="s">
        <v>15</v>
      </c>
      <c r="D11" t="s">
        <v>41</v>
      </c>
      <c r="E11" t="s">
        <v>17</v>
      </c>
      <c r="F11" s="1" t="s">
        <v>42</v>
      </c>
      <c r="G11" t="s">
        <v>43</v>
      </c>
      <c r="H11">
        <v>1779.49</v>
      </c>
      <c r="I11" s="2">
        <v>42034</v>
      </c>
      <c r="J11" s="2">
        <v>42063</v>
      </c>
      <c r="K11">
        <v>1779.49</v>
      </c>
    </row>
    <row r="12" spans="1:11" x14ac:dyDescent="0.25">
      <c r="A12" t="str">
        <f>"XED10902B4"</f>
        <v>XED10902B4</v>
      </c>
      <c r="B12" t="str">
        <f t="shared" si="0"/>
        <v>06363391001</v>
      </c>
      <c r="C12" t="s">
        <v>15</v>
      </c>
      <c r="D12" t="s">
        <v>44</v>
      </c>
      <c r="E12" t="s">
        <v>17</v>
      </c>
      <c r="F12" s="1" t="s">
        <v>39</v>
      </c>
      <c r="G12" t="s">
        <v>40</v>
      </c>
      <c r="H12">
        <v>1950</v>
      </c>
      <c r="I12" s="2">
        <v>41962</v>
      </c>
      <c r="J12" s="2">
        <v>41970</v>
      </c>
      <c r="K12">
        <v>1950</v>
      </c>
    </row>
    <row r="13" spans="1:11" x14ac:dyDescent="0.25">
      <c r="A13" t="str">
        <f>"0000000000"</f>
        <v>0000000000</v>
      </c>
      <c r="B13" t="str">
        <f t="shared" si="0"/>
        <v>06363391001</v>
      </c>
      <c r="C13" t="s">
        <v>15</v>
      </c>
      <c r="D13" t="s">
        <v>45</v>
      </c>
      <c r="E13" t="s">
        <v>17</v>
      </c>
      <c r="F13" s="1" t="s">
        <v>46</v>
      </c>
      <c r="G13" t="s">
        <v>47</v>
      </c>
      <c r="H13">
        <v>1208</v>
      </c>
      <c r="I13" s="2">
        <v>42034</v>
      </c>
      <c r="J13" s="2">
        <v>42041</v>
      </c>
      <c r="K13">
        <v>1208</v>
      </c>
    </row>
    <row r="14" spans="1:11" x14ac:dyDescent="0.25">
      <c r="A14" t="str">
        <f>"X2510902B9"</f>
        <v>X2510902B9</v>
      </c>
      <c r="B14" t="str">
        <f t="shared" si="0"/>
        <v>06363391001</v>
      </c>
      <c r="C14" t="s">
        <v>15</v>
      </c>
      <c r="D14" t="s">
        <v>48</v>
      </c>
      <c r="E14" t="s">
        <v>17</v>
      </c>
      <c r="F14" s="1" t="s">
        <v>49</v>
      </c>
      <c r="G14" t="s">
        <v>50</v>
      </c>
      <c r="H14">
        <v>201.8</v>
      </c>
      <c r="I14" s="2">
        <v>42016</v>
      </c>
      <c r="J14" s="2">
        <v>42016</v>
      </c>
      <c r="K14">
        <v>0</v>
      </c>
    </row>
    <row r="15" spans="1:11" x14ac:dyDescent="0.25">
      <c r="A15" t="str">
        <f>"X8710902AA"</f>
        <v>X8710902AA</v>
      </c>
      <c r="B15" t="str">
        <f t="shared" si="0"/>
        <v>06363391001</v>
      </c>
      <c r="C15" t="s">
        <v>15</v>
      </c>
      <c r="D15" t="s">
        <v>51</v>
      </c>
      <c r="E15" t="s">
        <v>17</v>
      </c>
      <c r="F15" s="1" t="s">
        <v>52</v>
      </c>
      <c r="G15" t="s">
        <v>53</v>
      </c>
      <c r="H15">
        <v>790</v>
      </c>
      <c r="I15" s="2">
        <v>41941</v>
      </c>
      <c r="J15" s="2">
        <v>41956</v>
      </c>
      <c r="K15">
        <v>790</v>
      </c>
    </row>
    <row r="16" spans="1:11" x14ac:dyDescent="0.25">
      <c r="A16" t="str">
        <f>"XA00F06CE9"</f>
        <v>XA00F06CE9</v>
      </c>
      <c r="B16" t="str">
        <f t="shared" si="0"/>
        <v>06363391001</v>
      </c>
      <c r="C16" t="s">
        <v>15</v>
      </c>
      <c r="D16" t="s">
        <v>54</v>
      </c>
      <c r="E16" t="s">
        <v>17</v>
      </c>
      <c r="F16" s="1" t="s">
        <v>55</v>
      </c>
      <c r="G16" t="s">
        <v>56</v>
      </c>
      <c r="H16">
        <v>8491.52</v>
      </c>
      <c r="I16" s="2">
        <v>41909</v>
      </c>
      <c r="J16" s="2">
        <v>41926</v>
      </c>
      <c r="K16">
        <v>8491.52</v>
      </c>
    </row>
    <row r="17" spans="1:11" x14ac:dyDescent="0.25">
      <c r="A17" t="str">
        <f>"X460D511AD"</f>
        <v>X460D511AD</v>
      </c>
      <c r="B17" t="str">
        <f t="shared" si="0"/>
        <v>06363391001</v>
      </c>
      <c r="C17" t="s">
        <v>15</v>
      </c>
      <c r="D17" t="s">
        <v>57</v>
      </c>
      <c r="E17" t="s">
        <v>17</v>
      </c>
      <c r="F17" s="1" t="s">
        <v>58</v>
      </c>
      <c r="G17" t="s">
        <v>59</v>
      </c>
      <c r="H17">
        <v>191.6</v>
      </c>
      <c r="I17" s="2">
        <v>41746</v>
      </c>
      <c r="J17" s="2">
        <v>41746</v>
      </c>
      <c r="K17">
        <v>191.6</v>
      </c>
    </row>
    <row r="18" spans="1:11" x14ac:dyDescent="0.25">
      <c r="A18" t="str">
        <f>"XE50F06CE1"</f>
        <v>XE50F06CE1</v>
      </c>
      <c r="B18" t="str">
        <f t="shared" si="0"/>
        <v>06363391001</v>
      </c>
      <c r="C18" t="s">
        <v>15</v>
      </c>
      <c r="D18" t="s">
        <v>60</v>
      </c>
      <c r="E18" t="s">
        <v>17</v>
      </c>
      <c r="F18" s="1" t="s">
        <v>61</v>
      </c>
      <c r="G18" t="s">
        <v>62</v>
      </c>
      <c r="H18">
        <v>150</v>
      </c>
      <c r="I18" s="2">
        <v>41660</v>
      </c>
      <c r="J18" s="2">
        <v>41661</v>
      </c>
      <c r="K18">
        <v>150</v>
      </c>
    </row>
    <row r="19" spans="1:11" x14ac:dyDescent="0.25">
      <c r="A19" t="str">
        <f>"X4D10902B8"</f>
        <v>X4D10902B8</v>
      </c>
      <c r="B19" t="str">
        <f t="shared" si="0"/>
        <v>06363391001</v>
      </c>
      <c r="C19" t="s">
        <v>15</v>
      </c>
      <c r="D19" t="s">
        <v>63</v>
      </c>
      <c r="E19" t="s">
        <v>17</v>
      </c>
      <c r="F19" s="1" t="s">
        <v>64</v>
      </c>
      <c r="G19" t="s">
        <v>65</v>
      </c>
      <c r="H19">
        <v>71.2</v>
      </c>
      <c r="I19" s="2">
        <v>41983</v>
      </c>
      <c r="J19" s="2">
        <v>41983</v>
      </c>
      <c r="K19">
        <v>71.2</v>
      </c>
    </row>
    <row r="20" spans="1:11" x14ac:dyDescent="0.25">
      <c r="A20" t="str">
        <f>"XC80F06CE8"</f>
        <v>XC80F06CE8</v>
      </c>
      <c r="B20" t="str">
        <f t="shared" si="0"/>
        <v>06363391001</v>
      </c>
      <c r="C20" t="s">
        <v>15</v>
      </c>
      <c r="D20" t="s">
        <v>66</v>
      </c>
      <c r="E20" t="s">
        <v>32</v>
      </c>
      <c r="F20" s="1" t="s">
        <v>67</v>
      </c>
      <c r="G20" t="s">
        <v>68</v>
      </c>
      <c r="H20">
        <v>0</v>
      </c>
      <c r="I20" s="2">
        <v>41838</v>
      </c>
      <c r="J20" s="2">
        <v>41843</v>
      </c>
      <c r="K20">
        <v>3080.41</v>
      </c>
    </row>
    <row r="21" spans="1:11" x14ac:dyDescent="0.25">
      <c r="A21" t="str">
        <f>"X2C10902A6"</f>
        <v>X2C10902A6</v>
      </c>
      <c r="B21" t="str">
        <f t="shared" si="0"/>
        <v>06363391001</v>
      </c>
      <c r="C21" t="s">
        <v>15</v>
      </c>
      <c r="D21" t="s">
        <v>69</v>
      </c>
      <c r="E21" t="s">
        <v>32</v>
      </c>
      <c r="F21" s="1" t="s">
        <v>67</v>
      </c>
      <c r="G21" t="s">
        <v>68</v>
      </c>
      <c r="H21">
        <v>2974.87</v>
      </c>
      <c r="I21" s="2">
        <v>41936</v>
      </c>
      <c r="J21" s="2">
        <v>41947</v>
      </c>
      <c r="K21">
        <v>2974.87</v>
      </c>
    </row>
    <row r="22" spans="1:11" x14ac:dyDescent="0.25">
      <c r="A22" t="str">
        <f>"XA410902A3"</f>
        <v>XA410902A3</v>
      </c>
      <c r="B22" t="str">
        <f t="shared" si="0"/>
        <v>06363391001</v>
      </c>
      <c r="C22" t="s">
        <v>15</v>
      </c>
      <c r="D22" t="s">
        <v>70</v>
      </c>
      <c r="E22" t="s">
        <v>17</v>
      </c>
      <c r="F22" s="1" t="s">
        <v>71</v>
      </c>
      <c r="G22" t="s">
        <v>72</v>
      </c>
      <c r="H22">
        <v>676</v>
      </c>
      <c r="I22" s="2">
        <v>41935</v>
      </c>
      <c r="J22" s="2">
        <v>42299</v>
      </c>
      <c r="K22">
        <v>510</v>
      </c>
    </row>
    <row r="23" spans="1:11" x14ac:dyDescent="0.25">
      <c r="A23" t="str">
        <f>"XCC10902A2"</f>
        <v>XCC10902A2</v>
      </c>
      <c r="B23" t="str">
        <f t="shared" si="0"/>
        <v>06363391001</v>
      </c>
      <c r="C23" t="s">
        <v>15</v>
      </c>
      <c r="D23" t="s">
        <v>73</v>
      </c>
      <c r="E23" t="s">
        <v>17</v>
      </c>
      <c r="F23" s="1" t="s">
        <v>74</v>
      </c>
      <c r="G23" t="s">
        <v>75</v>
      </c>
      <c r="H23">
        <v>263.76</v>
      </c>
      <c r="I23" s="2">
        <v>41929</v>
      </c>
      <c r="J23" s="2">
        <v>41929</v>
      </c>
      <c r="K23">
        <v>263.76</v>
      </c>
    </row>
    <row r="24" spans="1:11" x14ac:dyDescent="0.25">
      <c r="A24" t="str">
        <f>"X300D511A1"</f>
        <v>X300D511A1</v>
      </c>
      <c r="B24" t="str">
        <f t="shared" si="0"/>
        <v>06363391001</v>
      </c>
      <c r="C24" t="s">
        <v>15</v>
      </c>
      <c r="D24" t="s">
        <v>76</v>
      </c>
      <c r="E24" t="s">
        <v>17</v>
      </c>
      <c r="F24" s="1" t="s">
        <v>77</v>
      </c>
      <c r="G24" t="s">
        <v>78</v>
      </c>
      <c r="H24">
        <v>405.99</v>
      </c>
      <c r="I24" s="2">
        <v>41703</v>
      </c>
      <c r="J24" s="2">
        <v>41725</v>
      </c>
      <c r="K24">
        <v>405.99</v>
      </c>
    </row>
    <row r="25" spans="1:11" x14ac:dyDescent="0.25">
      <c r="A25" t="str">
        <f>"XE210902AE"</f>
        <v>XE210902AE</v>
      </c>
      <c r="B25" t="str">
        <f t="shared" si="0"/>
        <v>06363391001</v>
      </c>
      <c r="C25" t="s">
        <v>15</v>
      </c>
      <c r="D25" t="s">
        <v>79</v>
      </c>
      <c r="E25" t="s">
        <v>17</v>
      </c>
      <c r="F25" s="1" t="s">
        <v>77</v>
      </c>
      <c r="G25" t="s">
        <v>78</v>
      </c>
      <c r="H25">
        <v>493.57</v>
      </c>
      <c r="I25" s="2">
        <v>41942</v>
      </c>
      <c r="J25" s="2">
        <v>41967</v>
      </c>
      <c r="K25">
        <v>493.57</v>
      </c>
    </row>
    <row r="26" spans="1:11" x14ac:dyDescent="0.25">
      <c r="A26" t="str">
        <f>"0000000000"</f>
        <v>0000000000</v>
      </c>
      <c r="B26" t="str">
        <f t="shared" si="0"/>
        <v>06363391001</v>
      </c>
      <c r="C26" t="s">
        <v>15</v>
      </c>
      <c r="D26" t="s">
        <v>80</v>
      </c>
      <c r="E26" t="s">
        <v>17</v>
      </c>
      <c r="F26" s="1" t="s">
        <v>42</v>
      </c>
      <c r="G26" t="s">
        <v>43</v>
      </c>
      <c r="H26">
        <v>1176</v>
      </c>
      <c r="I26" s="2">
        <v>41911</v>
      </c>
      <c r="J26" s="2">
        <v>41913</v>
      </c>
      <c r="K26">
        <v>1176</v>
      </c>
    </row>
    <row r="27" spans="1:11" x14ac:dyDescent="0.25">
      <c r="A27" t="str">
        <f>"X5F10902AB"</f>
        <v>X5F10902AB</v>
      </c>
      <c r="B27" t="str">
        <f t="shared" si="0"/>
        <v>06363391001</v>
      </c>
      <c r="C27" t="s">
        <v>15</v>
      </c>
      <c r="D27" t="s">
        <v>81</v>
      </c>
      <c r="E27" t="s">
        <v>17</v>
      </c>
      <c r="F27" s="1" t="s">
        <v>82</v>
      </c>
      <c r="G27" t="s">
        <v>22</v>
      </c>
      <c r="H27">
        <v>9917.2000000000007</v>
      </c>
      <c r="I27" s="2">
        <v>41969</v>
      </c>
      <c r="J27" s="2">
        <v>41976</v>
      </c>
      <c r="K27">
        <v>9417.2000000000007</v>
      </c>
    </row>
    <row r="28" spans="1:11" x14ac:dyDescent="0.25">
      <c r="A28" t="str">
        <f>"X150B86668"</f>
        <v>X150B86668</v>
      </c>
      <c r="B28" t="str">
        <f t="shared" si="0"/>
        <v>06363391001</v>
      </c>
      <c r="C28" t="s">
        <v>15</v>
      </c>
      <c r="D28" t="s">
        <v>83</v>
      </c>
      <c r="E28" t="s">
        <v>84</v>
      </c>
      <c r="F28" s="1" t="s">
        <v>85</v>
      </c>
      <c r="G28" t="s">
        <v>86</v>
      </c>
      <c r="H28">
        <v>11517</v>
      </c>
      <c r="I28" s="2">
        <v>41697</v>
      </c>
      <c r="J28" s="2">
        <v>41723</v>
      </c>
      <c r="K28">
        <v>11517</v>
      </c>
    </row>
    <row r="29" spans="1:11" x14ac:dyDescent="0.25">
      <c r="A29" t="str">
        <f>"XCC10902A2"</f>
        <v>XCC10902A2</v>
      </c>
      <c r="B29" t="str">
        <f t="shared" si="0"/>
        <v>06363391001</v>
      </c>
      <c r="C29" t="s">
        <v>15</v>
      </c>
      <c r="D29" t="s">
        <v>87</v>
      </c>
      <c r="E29" t="s">
        <v>17</v>
      </c>
      <c r="F29" s="1" t="s">
        <v>88</v>
      </c>
      <c r="G29" t="s">
        <v>89</v>
      </c>
      <c r="H29">
        <v>325</v>
      </c>
      <c r="I29" s="2">
        <v>41933</v>
      </c>
      <c r="J29" s="2">
        <v>41933</v>
      </c>
      <c r="K29">
        <v>325</v>
      </c>
    </row>
    <row r="30" spans="1:11" x14ac:dyDescent="0.25">
      <c r="A30" t="str">
        <f>"XF10D511AF"</f>
        <v>XF10D511AF</v>
      </c>
      <c r="B30" t="str">
        <f t="shared" si="0"/>
        <v>06363391001</v>
      </c>
      <c r="C30" t="s">
        <v>15</v>
      </c>
      <c r="D30" t="s">
        <v>90</v>
      </c>
      <c r="E30" t="s">
        <v>17</v>
      </c>
      <c r="F30" s="1" t="s">
        <v>91</v>
      </c>
      <c r="G30" t="s">
        <v>92</v>
      </c>
      <c r="H30">
        <v>888</v>
      </c>
      <c r="I30" s="2">
        <v>41789</v>
      </c>
      <c r="J30" s="2">
        <v>41819</v>
      </c>
      <c r="K30">
        <v>888</v>
      </c>
    </row>
    <row r="31" spans="1:11" x14ac:dyDescent="0.25">
      <c r="A31" t="str">
        <f>"XBA10902AF"</f>
        <v>XBA10902AF</v>
      </c>
      <c r="B31" t="str">
        <f t="shared" si="0"/>
        <v>06363391001</v>
      </c>
      <c r="C31" t="s">
        <v>15</v>
      </c>
      <c r="D31" t="s">
        <v>93</v>
      </c>
      <c r="E31" t="s">
        <v>17</v>
      </c>
      <c r="F31" s="1" t="s">
        <v>94</v>
      </c>
      <c r="G31" t="s">
        <v>95</v>
      </c>
      <c r="H31">
        <v>400</v>
      </c>
      <c r="I31" s="2">
        <v>41948</v>
      </c>
      <c r="J31" s="2">
        <v>41990</v>
      </c>
      <c r="K31">
        <v>400</v>
      </c>
    </row>
    <row r="32" spans="1:11" x14ac:dyDescent="0.25">
      <c r="A32" t="str">
        <f>"X8B0D511A5"</f>
        <v>X8B0D511A5</v>
      </c>
      <c r="B32" t="str">
        <f t="shared" si="0"/>
        <v>06363391001</v>
      </c>
      <c r="C32" t="s">
        <v>15</v>
      </c>
      <c r="D32" t="s">
        <v>96</v>
      </c>
      <c r="E32" t="s">
        <v>17</v>
      </c>
      <c r="F32" s="1" t="s">
        <v>36</v>
      </c>
      <c r="G32" t="s">
        <v>37</v>
      </c>
      <c r="H32">
        <v>958.72</v>
      </c>
      <c r="I32" s="2">
        <v>41716</v>
      </c>
      <c r="J32" s="2">
        <v>41723</v>
      </c>
      <c r="K32">
        <v>958.72</v>
      </c>
    </row>
    <row r="33" spans="1:11" x14ac:dyDescent="0.25">
      <c r="A33" t="str">
        <f>"5731964653"</f>
        <v>5731964653</v>
      </c>
      <c r="B33" t="str">
        <f t="shared" si="0"/>
        <v>06363391001</v>
      </c>
      <c r="C33" t="s">
        <v>15</v>
      </c>
      <c r="D33" t="s">
        <v>97</v>
      </c>
      <c r="E33" t="s">
        <v>17</v>
      </c>
      <c r="F33" s="1" t="s">
        <v>36</v>
      </c>
      <c r="G33" t="s">
        <v>37</v>
      </c>
      <c r="H33">
        <v>1725.71</v>
      </c>
      <c r="I33" s="2">
        <v>41759</v>
      </c>
      <c r="J33" s="2">
        <v>41766</v>
      </c>
      <c r="K33">
        <v>1725.71</v>
      </c>
    </row>
    <row r="34" spans="1:11" x14ac:dyDescent="0.25">
      <c r="A34" t="str">
        <f>"5731969A72"</f>
        <v>5731969A72</v>
      </c>
      <c r="B34" t="str">
        <f t="shared" si="0"/>
        <v>06363391001</v>
      </c>
      <c r="C34" t="s">
        <v>15</v>
      </c>
      <c r="D34" t="s">
        <v>98</v>
      </c>
      <c r="E34" t="s">
        <v>17</v>
      </c>
      <c r="F34" s="1" t="s">
        <v>36</v>
      </c>
      <c r="G34" t="s">
        <v>37</v>
      </c>
      <c r="H34">
        <v>1897.62</v>
      </c>
      <c r="I34" s="2">
        <v>41759</v>
      </c>
      <c r="J34" s="2">
        <v>41766</v>
      </c>
      <c r="K34">
        <v>1897.62</v>
      </c>
    </row>
    <row r="35" spans="1:11" x14ac:dyDescent="0.25">
      <c r="A35" t="str">
        <f>"X3710902AC"</f>
        <v>X3710902AC</v>
      </c>
      <c r="B35" t="str">
        <f t="shared" ref="B35:B66" si="1">"06363391001"</f>
        <v>06363391001</v>
      </c>
      <c r="C35" t="s">
        <v>15</v>
      </c>
      <c r="D35" t="s">
        <v>99</v>
      </c>
      <c r="E35" t="s">
        <v>17</v>
      </c>
      <c r="F35" s="1" t="s">
        <v>36</v>
      </c>
      <c r="G35" t="s">
        <v>37</v>
      </c>
      <c r="H35">
        <v>3736.85</v>
      </c>
      <c r="I35" s="2">
        <v>41941</v>
      </c>
      <c r="J35" s="2">
        <v>41953</v>
      </c>
      <c r="K35">
        <v>3736.85</v>
      </c>
    </row>
    <row r="36" spans="1:11" x14ac:dyDescent="0.25">
      <c r="A36" t="str">
        <f>"XC90D511B0"</f>
        <v>XC90D511B0</v>
      </c>
      <c r="B36" t="str">
        <f t="shared" si="1"/>
        <v>06363391001</v>
      </c>
      <c r="C36" t="s">
        <v>15</v>
      </c>
      <c r="D36" t="s">
        <v>100</v>
      </c>
      <c r="E36" t="s">
        <v>17</v>
      </c>
      <c r="F36" s="1" t="s">
        <v>101</v>
      </c>
      <c r="G36" t="s">
        <v>102</v>
      </c>
      <c r="H36">
        <v>1940</v>
      </c>
      <c r="I36" s="2">
        <v>41751</v>
      </c>
      <c r="J36" s="2">
        <v>41751</v>
      </c>
      <c r="K36">
        <v>1940</v>
      </c>
    </row>
    <row r="37" spans="1:11" x14ac:dyDescent="0.25">
      <c r="A37" t="str">
        <f>"X570F06CD8"</f>
        <v>X570F06CD8</v>
      </c>
      <c r="B37" t="str">
        <f t="shared" si="1"/>
        <v>06363391001</v>
      </c>
      <c r="C37" t="s">
        <v>15</v>
      </c>
      <c r="D37" t="s">
        <v>103</v>
      </c>
      <c r="E37" t="s">
        <v>17</v>
      </c>
      <c r="F37" s="1" t="s">
        <v>101</v>
      </c>
      <c r="G37" t="s">
        <v>102</v>
      </c>
      <c r="H37">
        <v>8038.8</v>
      </c>
      <c r="I37" s="2">
        <v>41779</v>
      </c>
      <c r="J37" s="2">
        <v>41781</v>
      </c>
      <c r="K37">
        <v>8038.78</v>
      </c>
    </row>
    <row r="38" spans="1:11" x14ac:dyDescent="0.25">
      <c r="A38" t="str">
        <f>"5854432E1B"</f>
        <v>5854432E1B</v>
      </c>
      <c r="B38" t="str">
        <f t="shared" si="1"/>
        <v>06363391001</v>
      </c>
      <c r="C38" t="s">
        <v>15</v>
      </c>
      <c r="D38" t="s">
        <v>104</v>
      </c>
      <c r="E38" t="s">
        <v>105</v>
      </c>
      <c r="F38" s="1" t="s">
        <v>106</v>
      </c>
      <c r="G38" t="s">
        <v>107</v>
      </c>
      <c r="H38">
        <v>44000</v>
      </c>
      <c r="I38" s="2">
        <v>41913</v>
      </c>
      <c r="J38" s="2">
        <v>43008</v>
      </c>
      <c r="K38">
        <v>42442.6</v>
      </c>
    </row>
    <row r="39" spans="1:11" x14ac:dyDescent="0.25">
      <c r="A39" t="str">
        <f>"X630D511A6"</f>
        <v>X630D511A6</v>
      </c>
      <c r="B39" t="str">
        <f t="shared" si="1"/>
        <v>06363391001</v>
      </c>
      <c r="C39" t="s">
        <v>15</v>
      </c>
      <c r="D39" t="s">
        <v>108</v>
      </c>
      <c r="E39" t="s">
        <v>17</v>
      </c>
      <c r="F39" s="1" t="s">
        <v>109</v>
      </c>
      <c r="G39" t="s">
        <v>110</v>
      </c>
      <c r="H39">
        <v>1100</v>
      </c>
      <c r="I39" s="2">
        <v>41649</v>
      </c>
      <c r="J39" s="2">
        <v>41676</v>
      </c>
      <c r="K39">
        <v>1100</v>
      </c>
    </row>
    <row r="40" spans="1:11" x14ac:dyDescent="0.25">
      <c r="A40" t="str">
        <f>"XCC10902A2"</f>
        <v>XCC10902A2</v>
      </c>
      <c r="B40" t="str">
        <f t="shared" si="1"/>
        <v>06363391001</v>
      </c>
      <c r="C40" t="s">
        <v>15</v>
      </c>
      <c r="D40" t="s">
        <v>111</v>
      </c>
      <c r="E40" t="s">
        <v>17</v>
      </c>
      <c r="F40" s="1" t="s">
        <v>112</v>
      </c>
      <c r="G40" t="s">
        <v>113</v>
      </c>
      <c r="H40">
        <v>119.5</v>
      </c>
      <c r="I40" s="2">
        <v>41920</v>
      </c>
      <c r="J40" s="2">
        <v>41920</v>
      </c>
      <c r="K40">
        <v>119.5</v>
      </c>
    </row>
    <row r="41" spans="1:11" x14ac:dyDescent="0.25">
      <c r="A41" t="str">
        <f>"X8010902BD"</f>
        <v>X8010902BD</v>
      </c>
      <c r="B41" t="str">
        <f t="shared" si="1"/>
        <v>06363391001</v>
      </c>
      <c r="C41" t="s">
        <v>15</v>
      </c>
      <c r="D41" t="s">
        <v>114</v>
      </c>
      <c r="E41" t="s">
        <v>17</v>
      </c>
      <c r="F41" s="1" t="s">
        <v>112</v>
      </c>
      <c r="G41" t="s">
        <v>113</v>
      </c>
      <c r="H41">
        <v>95.6</v>
      </c>
      <c r="I41" s="2">
        <v>41976</v>
      </c>
      <c r="J41" s="2">
        <v>41976</v>
      </c>
      <c r="K41">
        <v>95.6</v>
      </c>
    </row>
    <row r="42" spans="1:11" x14ac:dyDescent="0.25">
      <c r="A42" t="str">
        <f>"0000000000"</f>
        <v>0000000000</v>
      </c>
      <c r="B42" t="str">
        <f t="shared" si="1"/>
        <v>06363391001</v>
      </c>
      <c r="C42" t="s">
        <v>15</v>
      </c>
      <c r="D42" t="s">
        <v>115</v>
      </c>
      <c r="E42" t="s">
        <v>17</v>
      </c>
      <c r="F42" s="1" t="s">
        <v>116</v>
      </c>
      <c r="G42" t="s">
        <v>117</v>
      </c>
      <c r="H42">
        <v>668.6</v>
      </c>
      <c r="I42" s="2">
        <v>41961</v>
      </c>
      <c r="J42" s="2">
        <v>41961</v>
      </c>
      <c r="K42">
        <v>668.59</v>
      </c>
    </row>
    <row r="43" spans="1:11" x14ac:dyDescent="0.25">
      <c r="A43" t="str">
        <f>"X800D5119F"</f>
        <v>X800D5119F</v>
      </c>
      <c r="B43" t="str">
        <f t="shared" si="1"/>
        <v>06363391001</v>
      </c>
      <c r="C43" t="s">
        <v>15</v>
      </c>
      <c r="D43" t="s">
        <v>118</v>
      </c>
      <c r="E43" t="s">
        <v>32</v>
      </c>
      <c r="F43" s="1" t="s">
        <v>119</v>
      </c>
      <c r="G43" t="s">
        <v>120</v>
      </c>
      <c r="H43">
        <v>8743.68</v>
      </c>
      <c r="I43" s="2">
        <v>41703</v>
      </c>
      <c r="J43" s="2">
        <v>43164</v>
      </c>
      <c r="K43">
        <v>8196.75</v>
      </c>
    </row>
    <row r="44" spans="1:11" x14ac:dyDescent="0.25">
      <c r="A44" t="str">
        <f>"XB20F06CDC"</f>
        <v>XB20F06CDC</v>
      </c>
      <c r="B44" t="str">
        <f t="shared" si="1"/>
        <v>06363391001</v>
      </c>
      <c r="C44" t="s">
        <v>15</v>
      </c>
      <c r="D44" t="s">
        <v>118</v>
      </c>
      <c r="E44" t="s">
        <v>32</v>
      </c>
      <c r="F44" s="1" t="s">
        <v>119</v>
      </c>
      <c r="G44" t="s">
        <v>120</v>
      </c>
      <c r="H44">
        <v>30602.880000000001</v>
      </c>
      <c r="I44" s="2">
        <v>41878</v>
      </c>
      <c r="J44" s="2">
        <v>43339</v>
      </c>
      <c r="K44">
        <v>30600.639999999999</v>
      </c>
    </row>
    <row r="45" spans="1:11" x14ac:dyDescent="0.25">
      <c r="A45" t="str">
        <f>"X3B0D511A7"</f>
        <v>X3B0D511A7</v>
      </c>
      <c r="B45" t="str">
        <f t="shared" si="1"/>
        <v>06363391001</v>
      </c>
      <c r="C45" t="s">
        <v>15</v>
      </c>
      <c r="D45" t="s">
        <v>118</v>
      </c>
      <c r="E45" t="s">
        <v>32</v>
      </c>
      <c r="F45" s="1" t="s">
        <v>119</v>
      </c>
      <c r="G45" t="s">
        <v>120</v>
      </c>
      <c r="H45">
        <v>32019.84</v>
      </c>
      <c r="I45" s="2">
        <v>41815</v>
      </c>
      <c r="J45" s="2">
        <v>43275</v>
      </c>
      <c r="K45">
        <v>30016.05</v>
      </c>
    </row>
    <row r="46" spans="1:11" x14ac:dyDescent="0.25">
      <c r="A46" t="str">
        <f>"X9210902B0"</f>
        <v>X9210902B0</v>
      </c>
      <c r="B46" t="str">
        <f t="shared" si="1"/>
        <v>06363391001</v>
      </c>
      <c r="C46" t="s">
        <v>15</v>
      </c>
      <c r="D46" t="s">
        <v>118</v>
      </c>
      <c r="E46" t="s">
        <v>32</v>
      </c>
      <c r="F46" s="1" t="s">
        <v>119</v>
      </c>
      <c r="G46" t="s">
        <v>120</v>
      </c>
      <c r="H46">
        <v>9679.68</v>
      </c>
      <c r="I46" s="2">
        <v>41948</v>
      </c>
      <c r="J46" s="2">
        <v>43408</v>
      </c>
      <c r="K46">
        <v>8469.2999999999993</v>
      </c>
    </row>
    <row r="47" spans="1:11" x14ac:dyDescent="0.25">
      <c r="A47" t="str">
        <f>"XCC10902A2"</f>
        <v>XCC10902A2</v>
      </c>
      <c r="B47" t="str">
        <f t="shared" si="1"/>
        <v>06363391001</v>
      </c>
      <c r="C47" t="s">
        <v>15</v>
      </c>
      <c r="D47" t="s">
        <v>121</v>
      </c>
      <c r="E47" t="s">
        <v>17</v>
      </c>
      <c r="F47" s="1" t="s">
        <v>122</v>
      </c>
      <c r="G47" t="s">
        <v>123</v>
      </c>
      <c r="H47">
        <v>157.5</v>
      </c>
      <c r="I47" s="2">
        <v>41929</v>
      </c>
      <c r="J47" s="2">
        <v>41929</v>
      </c>
      <c r="K47">
        <v>157.5</v>
      </c>
    </row>
    <row r="48" spans="1:11" x14ac:dyDescent="0.25">
      <c r="A48" t="str">
        <f>"X500F06CEB"</f>
        <v>X500F06CEB</v>
      </c>
      <c r="B48" t="str">
        <f t="shared" si="1"/>
        <v>06363391001</v>
      </c>
      <c r="C48" t="s">
        <v>15</v>
      </c>
      <c r="D48" t="s">
        <v>124</v>
      </c>
      <c r="E48" t="s">
        <v>84</v>
      </c>
      <c r="F48" s="1" t="s">
        <v>125</v>
      </c>
      <c r="G48" t="s">
        <v>126</v>
      </c>
      <c r="H48">
        <v>10211.25</v>
      </c>
      <c r="I48" s="2">
        <v>41912</v>
      </c>
      <c r="J48" s="2">
        <v>41912</v>
      </c>
      <c r="K48">
        <v>10211.25</v>
      </c>
    </row>
    <row r="49" spans="1:11" x14ac:dyDescent="0.25">
      <c r="A49" t="str">
        <f>"X960D511AB"</f>
        <v>X960D511AB</v>
      </c>
      <c r="B49" t="str">
        <f t="shared" si="1"/>
        <v>06363391001</v>
      </c>
      <c r="C49" t="s">
        <v>15</v>
      </c>
      <c r="D49" t="s">
        <v>127</v>
      </c>
      <c r="E49" t="s">
        <v>17</v>
      </c>
      <c r="F49" s="1" t="s">
        <v>128</v>
      </c>
      <c r="G49" t="s">
        <v>129</v>
      </c>
      <c r="H49">
        <v>2127.5500000000002</v>
      </c>
      <c r="I49" s="2">
        <v>41737</v>
      </c>
      <c r="J49" s="2">
        <v>41738</v>
      </c>
      <c r="K49">
        <v>2127.5500000000002</v>
      </c>
    </row>
    <row r="50" spans="1:11" x14ac:dyDescent="0.25">
      <c r="A50" t="str">
        <f>"XC40F06CCF"</f>
        <v>XC40F06CCF</v>
      </c>
      <c r="B50" t="str">
        <f t="shared" si="1"/>
        <v>06363391001</v>
      </c>
      <c r="C50" t="s">
        <v>15</v>
      </c>
      <c r="D50" t="s">
        <v>130</v>
      </c>
      <c r="E50" t="s">
        <v>17</v>
      </c>
      <c r="F50" s="1" t="s">
        <v>128</v>
      </c>
      <c r="G50" t="s">
        <v>129</v>
      </c>
      <c r="H50">
        <v>3512.24</v>
      </c>
      <c r="I50" s="2">
        <v>41771</v>
      </c>
      <c r="J50" s="2">
        <v>41781</v>
      </c>
      <c r="K50">
        <v>3512.24</v>
      </c>
    </row>
    <row r="51" spans="1:11" x14ac:dyDescent="0.25">
      <c r="A51" t="str">
        <f>"X6D0F06CE4"</f>
        <v>X6D0F06CE4</v>
      </c>
      <c r="B51" t="str">
        <f t="shared" si="1"/>
        <v>06363391001</v>
      </c>
      <c r="C51" t="s">
        <v>15</v>
      </c>
      <c r="D51" t="s">
        <v>131</v>
      </c>
      <c r="E51" t="s">
        <v>17</v>
      </c>
      <c r="F51" s="1" t="s">
        <v>132</v>
      </c>
      <c r="G51" t="s">
        <v>133</v>
      </c>
      <c r="H51">
        <v>140</v>
      </c>
      <c r="I51" s="2">
        <v>41817</v>
      </c>
      <c r="J51" s="2">
        <v>41869</v>
      </c>
      <c r="K51">
        <v>0</v>
      </c>
    </row>
    <row r="52" spans="1:11" x14ac:dyDescent="0.25">
      <c r="A52" t="str">
        <f>"XD31219B21"</f>
        <v>XD31219B21</v>
      </c>
      <c r="B52" t="str">
        <f t="shared" si="1"/>
        <v>06363391001</v>
      </c>
      <c r="C52" t="s">
        <v>15</v>
      </c>
      <c r="D52" t="s">
        <v>134</v>
      </c>
      <c r="E52" t="s">
        <v>17</v>
      </c>
      <c r="F52" s="1" t="s">
        <v>135</v>
      </c>
      <c r="G52" t="s">
        <v>136</v>
      </c>
      <c r="H52">
        <v>3289.6</v>
      </c>
      <c r="I52" s="2">
        <v>41990</v>
      </c>
      <c r="J52" s="2">
        <v>42003</v>
      </c>
      <c r="K52">
        <v>0</v>
      </c>
    </row>
    <row r="53" spans="1:11" x14ac:dyDescent="0.25">
      <c r="A53" t="str">
        <f>"X4210902B2"</f>
        <v>X4210902B2</v>
      </c>
      <c r="B53" t="str">
        <f t="shared" si="1"/>
        <v>06363391001</v>
      </c>
      <c r="C53" t="s">
        <v>15</v>
      </c>
      <c r="D53" t="s">
        <v>137</v>
      </c>
      <c r="E53" t="s">
        <v>17</v>
      </c>
      <c r="F53" s="1" t="s">
        <v>138</v>
      </c>
      <c r="G53" t="s">
        <v>139</v>
      </c>
      <c r="H53">
        <v>174</v>
      </c>
      <c r="I53" s="2">
        <v>41978</v>
      </c>
      <c r="J53" s="2">
        <v>41978</v>
      </c>
      <c r="K53">
        <v>0</v>
      </c>
    </row>
    <row r="54" spans="1:11" x14ac:dyDescent="0.25">
      <c r="A54" t="str">
        <f>"X99109029D"</f>
        <v>X99109029D</v>
      </c>
      <c r="B54" t="str">
        <f t="shared" si="1"/>
        <v>06363391001</v>
      </c>
      <c r="C54" t="s">
        <v>15</v>
      </c>
      <c r="D54" t="s">
        <v>140</v>
      </c>
      <c r="E54" t="s">
        <v>17</v>
      </c>
      <c r="F54" s="1" t="s">
        <v>141</v>
      </c>
      <c r="G54" t="s">
        <v>142</v>
      </c>
      <c r="H54">
        <v>870</v>
      </c>
      <c r="I54" s="2">
        <v>41932</v>
      </c>
      <c r="J54" s="2">
        <v>41932</v>
      </c>
      <c r="K54">
        <v>870</v>
      </c>
    </row>
    <row r="55" spans="1:11" x14ac:dyDescent="0.25">
      <c r="A55" t="str">
        <f>"XB30D511A4"</f>
        <v>XB30D511A4</v>
      </c>
      <c r="B55" t="str">
        <f t="shared" si="1"/>
        <v>06363391001</v>
      </c>
      <c r="C55" t="s">
        <v>15</v>
      </c>
      <c r="D55" t="s">
        <v>143</v>
      </c>
      <c r="E55" t="s">
        <v>17</v>
      </c>
      <c r="F55" s="1" t="s">
        <v>144</v>
      </c>
      <c r="G55" t="s">
        <v>145</v>
      </c>
      <c r="H55">
        <v>4580</v>
      </c>
      <c r="I55" s="2">
        <v>41764</v>
      </c>
      <c r="J55" s="2">
        <v>41927</v>
      </c>
      <c r="K55">
        <v>4580</v>
      </c>
    </row>
    <row r="56" spans="1:11" x14ac:dyDescent="0.25">
      <c r="A56" t="str">
        <f>"Z6AOCDA763"</f>
        <v>Z6AOCDA763</v>
      </c>
      <c r="B56" t="str">
        <f t="shared" si="1"/>
        <v>06363391001</v>
      </c>
      <c r="C56" t="s">
        <v>15</v>
      </c>
      <c r="D56" t="s">
        <v>146</v>
      </c>
      <c r="E56" t="s">
        <v>17</v>
      </c>
      <c r="F56" s="1" t="s">
        <v>147</v>
      </c>
      <c r="G56" t="s">
        <v>148</v>
      </c>
      <c r="H56">
        <v>4860</v>
      </c>
      <c r="I56" s="2">
        <v>41711</v>
      </c>
      <c r="J56" s="2">
        <v>41741</v>
      </c>
      <c r="K56">
        <v>4860</v>
      </c>
    </row>
    <row r="57" spans="1:11" x14ac:dyDescent="0.25">
      <c r="A57" t="str">
        <f>"X16109029A"</f>
        <v>X16109029A</v>
      </c>
      <c r="B57" t="str">
        <f t="shared" si="1"/>
        <v>06363391001</v>
      </c>
      <c r="C57" t="s">
        <v>15</v>
      </c>
      <c r="D57" t="s">
        <v>149</v>
      </c>
      <c r="E57" t="s">
        <v>17</v>
      </c>
      <c r="F57" s="1" t="s">
        <v>150</v>
      </c>
      <c r="G57" t="s">
        <v>151</v>
      </c>
      <c r="H57">
        <v>690</v>
      </c>
      <c r="I57" s="2">
        <v>41934</v>
      </c>
      <c r="J57" s="2">
        <v>41934</v>
      </c>
      <c r="K57">
        <v>690</v>
      </c>
    </row>
    <row r="58" spans="1:11" x14ac:dyDescent="0.25">
      <c r="A58" t="str">
        <f>"XD010902BB"</f>
        <v>XD010902BB</v>
      </c>
      <c r="B58" t="str">
        <f t="shared" si="1"/>
        <v>06363391001</v>
      </c>
      <c r="C58" t="s">
        <v>15</v>
      </c>
      <c r="D58" t="s">
        <v>152</v>
      </c>
      <c r="E58" t="s">
        <v>17</v>
      </c>
      <c r="F58" s="1" t="s">
        <v>153</v>
      </c>
      <c r="G58" t="s">
        <v>154</v>
      </c>
      <c r="H58">
        <v>128</v>
      </c>
      <c r="I58" s="2">
        <v>41984</v>
      </c>
      <c r="J58" s="2">
        <v>41984</v>
      </c>
      <c r="K58">
        <v>128</v>
      </c>
    </row>
    <row r="59" spans="1:11" x14ac:dyDescent="0.25">
      <c r="A59" t="str">
        <f>"XF410902A1"</f>
        <v>XF410902A1</v>
      </c>
      <c r="B59" t="str">
        <f t="shared" si="1"/>
        <v>06363391001</v>
      </c>
      <c r="C59" t="s">
        <v>15</v>
      </c>
      <c r="D59" t="s">
        <v>155</v>
      </c>
      <c r="E59" t="s">
        <v>17</v>
      </c>
      <c r="F59" s="1" t="s">
        <v>156</v>
      </c>
      <c r="G59" t="s">
        <v>157</v>
      </c>
      <c r="H59">
        <v>940</v>
      </c>
      <c r="I59" s="2">
        <v>41911</v>
      </c>
      <c r="J59" s="2">
        <v>41912</v>
      </c>
      <c r="K59">
        <v>940</v>
      </c>
    </row>
    <row r="60" spans="1:11" x14ac:dyDescent="0.25">
      <c r="A60" t="str">
        <f>"XCC10902A2"</f>
        <v>XCC10902A2</v>
      </c>
      <c r="B60" t="str">
        <f t="shared" si="1"/>
        <v>06363391001</v>
      </c>
      <c r="C60" t="s">
        <v>15</v>
      </c>
      <c r="D60" t="s">
        <v>63</v>
      </c>
      <c r="E60" t="s">
        <v>17</v>
      </c>
      <c r="F60" s="1" t="s">
        <v>158</v>
      </c>
      <c r="G60" t="s">
        <v>159</v>
      </c>
      <c r="H60">
        <v>97.5</v>
      </c>
      <c r="I60" s="2">
        <v>41905</v>
      </c>
      <c r="J60" s="2">
        <v>41905</v>
      </c>
      <c r="K60">
        <v>97.5</v>
      </c>
    </row>
    <row r="61" spans="1:11" x14ac:dyDescent="0.25">
      <c r="A61" t="str">
        <f>"2885662B9A"</f>
        <v>2885662B9A</v>
      </c>
      <c r="B61" t="str">
        <f t="shared" si="1"/>
        <v>06363391001</v>
      </c>
      <c r="C61" t="s">
        <v>15</v>
      </c>
      <c r="D61" t="s">
        <v>66</v>
      </c>
      <c r="E61" t="s">
        <v>32</v>
      </c>
      <c r="F61" s="1" t="s">
        <v>160</v>
      </c>
      <c r="G61" t="s">
        <v>161</v>
      </c>
      <c r="H61">
        <v>0</v>
      </c>
      <c r="I61" s="2">
        <v>41670</v>
      </c>
      <c r="J61" s="2">
        <v>41673</v>
      </c>
      <c r="K61">
        <v>2964.09</v>
      </c>
    </row>
    <row r="62" spans="1:11" x14ac:dyDescent="0.25">
      <c r="A62" t="str">
        <f>"XCC10902A2"</f>
        <v>XCC10902A2</v>
      </c>
      <c r="B62" t="str">
        <f t="shared" si="1"/>
        <v>06363391001</v>
      </c>
      <c r="C62" t="s">
        <v>15</v>
      </c>
      <c r="D62" t="s">
        <v>162</v>
      </c>
      <c r="E62" t="s">
        <v>17</v>
      </c>
      <c r="F62" s="1" t="s">
        <v>163</v>
      </c>
      <c r="G62" t="s">
        <v>164</v>
      </c>
      <c r="H62">
        <v>1288</v>
      </c>
      <c r="I62" s="2">
        <v>41913</v>
      </c>
      <c r="J62" s="2">
        <v>41913</v>
      </c>
      <c r="K62">
        <v>1288</v>
      </c>
    </row>
    <row r="63" spans="1:11" x14ac:dyDescent="0.25">
      <c r="A63" t="str">
        <f>"XF810902BA"</f>
        <v>XF810902BA</v>
      </c>
      <c r="B63" t="str">
        <f t="shared" si="1"/>
        <v>06363391001</v>
      </c>
      <c r="C63" t="s">
        <v>15</v>
      </c>
      <c r="D63" t="s">
        <v>162</v>
      </c>
      <c r="E63" t="s">
        <v>17</v>
      </c>
      <c r="F63" s="1" t="s">
        <v>163</v>
      </c>
      <c r="G63" t="s">
        <v>164</v>
      </c>
      <c r="H63">
        <v>736</v>
      </c>
      <c r="I63" s="2">
        <v>41978</v>
      </c>
      <c r="J63" s="2">
        <v>41978</v>
      </c>
      <c r="K63">
        <v>736</v>
      </c>
    </row>
    <row r="64" spans="1:11" x14ac:dyDescent="0.25">
      <c r="A64" t="str">
        <f>"5067136CE5"</f>
        <v>5067136CE5</v>
      </c>
      <c r="B64" t="str">
        <f t="shared" si="1"/>
        <v>06363391001</v>
      </c>
      <c r="C64" t="s">
        <v>15</v>
      </c>
      <c r="D64" t="s">
        <v>165</v>
      </c>
      <c r="E64" t="s">
        <v>105</v>
      </c>
      <c r="F64" s="1" t="s">
        <v>166</v>
      </c>
      <c r="G64" t="s">
        <v>167</v>
      </c>
      <c r="H64">
        <v>61536.480000000003</v>
      </c>
      <c r="I64" s="2">
        <v>41813</v>
      </c>
      <c r="J64" s="2">
        <v>41858</v>
      </c>
      <c r="K64">
        <v>61536.480000000003</v>
      </c>
    </row>
    <row r="65" spans="1:11" x14ac:dyDescent="0.25">
      <c r="A65" t="str">
        <f>"X71109029E"</f>
        <v>X71109029E</v>
      </c>
      <c r="B65" t="str">
        <f t="shared" si="1"/>
        <v>06363391001</v>
      </c>
      <c r="C65" t="s">
        <v>15</v>
      </c>
      <c r="D65" t="s">
        <v>168</v>
      </c>
      <c r="E65" t="s">
        <v>17</v>
      </c>
      <c r="F65" s="1" t="s">
        <v>169</v>
      </c>
      <c r="G65" t="s">
        <v>170</v>
      </c>
      <c r="H65">
        <v>1900</v>
      </c>
      <c r="I65" s="2">
        <v>41939</v>
      </c>
      <c r="J65" s="2">
        <v>41941</v>
      </c>
      <c r="K65">
        <v>1900</v>
      </c>
    </row>
    <row r="66" spans="1:11" x14ac:dyDescent="0.25">
      <c r="A66" t="str">
        <f>"XDB0D511A3"</f>
        <v>XDB0D511A3</v>
      </c>
      <c r="B66" t="str">
        <f t="shared" si="1"/>
        <v>06363391001</v>
      </c>
      <c r="C66" t="s">
        <v>15</v>
      </c>
      <c r="D66" t="s">
        <v>171</v>
      </c>
      <c r="E66" t="s">
        <v>17</v>
      </c>
      <c r="F66" s="1" t="s">
        <v>39</v>
      </c>
      <c r="G66" t="s">
        <v>40</v>
      </c>
      <c r="H66">
        <v>375</v>
      </c>
      <c r="I66" s="2">
        <v>41689</v>
      </c>
      <c r="J66" s="2">
        <v>41698</v>
      </c>
      <c r="K66">
        <v>375</v>
      </c>
    </row>
    <row r="67" spans="1:11" x14ac:dyDescent="0.25">
      <c r="A67" t="str">
        <f>"X6E0D511AC"</f>
        <v>X6E0D511AC</v>
      </c>
      <c r="B67" t="str">
        <f t="shared" ref="B67:B96" si="2">"06363391001"</f>
        <v>06363391001</v>
      </c>
      <c r="C67" t="s">
        <v>15</v>
      </c>
      <c r="D67" t="s">
        <v>172</v>
      </c>
      <c r="E67" t="s">
        <v>17</v>
      </c>
      <c r="F67" s="1" t="s">
        <v>39</v>
      </c>
      <c r="G67" t="s">
        <v>40</v>
      </c>
      <c r="H67">
        <v>375</v>
      </c>
      <c r="I67" s="2">
        <v>41746</v>
      </c>
      <c r="J67" s="2">
        <v>41772</v>
      </c>
      <c r="K67">
        <v>375</v>
      </c>
    </row>
    <row r="68" spans="1:11" x14ac:dyDescent="0.25">
      <c r="A68" t="str">
        <f>"X3A0F06CDF"</f>
        <v>X3A0F06CDF</v>
      </c>
      <c r="B68" t="str">
        <f t="shared" si="2"/>
        <v>06363391001</v>
      </c>
      <c r="C68" t="s">
        <v>15</v>
      </c>
      <c r="D68" t="s">
        <v>173</v>
      </c>
      <c r="E68" t="s">
        <v>17</v>
      </c>
      <c r="F68" s="1" t="s">
        <v>39</v>
      </c>
      <c r="G68" t="s">
        <v>40</v>
      </c>
      <c r="H68">
        <v>375</v>
      </c>
      <c r="I68" s="2">
        <v>41799</v>
      </c>
      <c r="J68" s="2">
        <v>41821</v>
      </c>
      <c r="K68">
        <v>375</v>
      </c>
    </row>
    <row r="69" spans="1:11" x14ac:dyDescent="0.25">
      <c r="A69" t="str">
        <f>"X450F06CE5"</f>
        <v>X450F06CE5</v>
      </c>
      <c r="B69" t="str">
        <f t="shared" si="2"/>
        <v>06363391001</v>
      </c>
      <c r="C69" t="s">
        <v>15</v>
      </c>
      <c r="D69" t="s">
        <v>174</v>
      </c>
      <c r="E69" t="s">
        <v>17</v>
      </c>
      <c r="F69" s="1" t="s">
        <v>39</v>
      </c>
      <c r="G69" t="s">
        <v>40</v>
      </c>
      <c r="H69">
        <v>495</v>
      </c>
      <c r="I69" s="2">
        <v>41815</v>
      </c>
      <c r="J69" s="2">
        <v>41820</v>
      </c>
      <c r="K69">
        <v>495</v>
      </c>
    </row>
    <row r="70" spans="1:11" x14ac:dyDescent="0.25">
      <c r="A70" t="str">
        <f>"X3E1090299"</f>
        <v>X3E1090299</v>
      </c>
      <c r="B70" t="str">
        <f t="shared" si="2"/>
        <v>06363391001</v>
      </c>
      <c r="C70" t="s">
        <v>15</v>
      </c>
      <c r="D70" t="s">
        <v>175</v>
      </c>
      <c r="E70" t="s">
        <v>17</v>
      </c>
      <c r="F70" s="1" t="s">
        <v>39</v>
      </c>
      <c r="G70" t="s">
        <v>40</v>
      </c>
      <c r="H70">
        <v>125</v>
      </c>
      <c r="I70" s="2">
        <v>41885</v>
      </c>
      <c r="J70" s="2">
        <v>41901</v>
      </c>
      <c r="K70">
        <v>125</v>
      </c>
    </row>
    <row r="71" spans="1:11" x14ac:dyDescent="0.25">
      <c r="A71" t="str">
        <f>"X5410902A5"</f>
        <v>X5410902A5</v>
      </c>
      <c r="B71" t="str">
        <f t="shared" si="2"/>
        <v>06363391001</v>
      </c>
      <c r="C71" t="s">
        <v>15</v>
      </c>
      <c r="D71" t="s">
        <v>176</v>
      </c>
      <c r="E71" t="s">
        <v>17</v>
      </c>
      <c r="F71" s="1" t="s">
        <v>39</v>
      </c>
      <c r="G71" t="s">
        <v>40</v>
      </c>
      <c r="H71">
        <v>875</v>
      </c>
      <c r="I71" s="2">
        <v>41936</v>
      </c>
      <c r="J71" s="2">
        <v>41958</v>
      </c>
      <c r="K71">
        <v>875</v>
      </c>
    </row>
    <row r="72" spans="1:11" x14ac:dyDescent="0.25">
      <c r="A72" t="str">
        <f>"X6A10902B1"</f>
        <v>X6A10902B1</v>
      </c>
      <c r="B72" t="str">
        <f t="shared" si="2"/>
        <v>06363391001</v>
      </c>
      <c r="C72" t="s">
        <v>15</v>
      </c>
      <c r="D72" t="s">
        <v>177</v>
      </c>
      <c r="E72" t="s">
        <v>17</v>
      </c>
      <c r="F72" s="1" t="s">
        <v>39</v>
      </c>
      <c r="G72" t="s">
        <v>40</v>
      </c>
      <c r="H72">
        <v>340</v>
      </c>
      <c r="I72" s="2">
        <v>41957</v>
      </c>
      <c r="J72" s="2">
        <v>41974</v>
      </c>
      <c r="K72">
        <v>340</v>
      </c>
    </row>
    <row r="73" spans="1:11" x14ac:dyDescent="0.25">
      <c r="A73" t="str">
        <f>"X1A10902B3"</f>
        <v>X1A10902B3</v>
      </c>
      <c r="B73" t="str">
        <f t="shared" si="2"/>
        <v>06363391001</v>
      </c>
      <c r="C73" t="s">
        <v>15</v>
      </c>
      <c r="D73" t="s">
        <v>178</v>
      </c>
      <c r="E73" t="s">
        <v>17</v>
      </c>
      <c r="F73" s="1" t="s">
        <v>39</v>
      </c>
      <c r="G73" t="s">
        <v>40</v>
      </c>
      <c r="H73">
        <v>625</v>
      </c>
      <c r="I73" s="2">
        <v>41964</v>
      </c>
      <c r="J73" s="2">
        <v>41974</v>
      </c>
      <c r="K73">
        <v>625</v>
      </c>
    </row>
    <row r="74" spans="1:11" x14ac:dyDescent="0.25">
      <c r="A74" t="str">
        <f>"XA810902BC"</f>
        <v>XA810902BC</v>
      </c>
      <c r="B74" t="str">
        <f t="shared" si="2"/>
        <v>06363391001</v>
      </c>
      <c r="C74" t="s">
        <v>15</v>
      </c>
      <c r="D74" t="s">
        <v>179</v>
      </c>
      <c r="E74" t="s">
        <v>17</v>
      </c>
      <c r="F74" s="1" t="s">
        <v>180</v>
      </c>
      <c r="G74" t="s">
        <v>181</v>
      </c>
      <c r="H74">
        <v>244</v>
      </c>
      <c r="I74" s="2">
        <v>41990</v>
      </c>
      <c r="J74" s="2">
        <v>41990</v>
      </c>
      <c r="K74">
        <v>0</v>
      </c>
    </row>
    <row r="75" spans="1:11" x14ac:dyDescent="0.25">
      <c r="A75" t="str">
        <f>"564554531D"</f>
        <v>564554531D</v>
      </c>
      <c r="B75" t="str">
        <f t="shared" si="2"/>
        <v>06363391001</v>
      </c>
      <c r="C75" t="s">
        <v>15</v>
      </c>
      <c r="D75" t="s">
        <v>182</v>
      </c>
      <c r="E75" t="s">
        <v>84</v>
      </c>
      <c r="F75" s="1" t="s">
        <v>183</v>
      </c>
      <c r="G75" t="s">
        <v>184</v>
      </c>
      <c r="H75">
        <v>99000</v>
      </c>
      <c r="I75" s="2">
        <v>41835</v>
      </c>
      <c r="J75" s="2">
        <v>42004</v>
      </c>
      <c r="K75">
        <v>99000</v>
      </c>
    </row>
    <row r="76" spans="1:11" x14ac:dyDescent="0.25">
      <c r="A76" t="str">
        <f>"X2110902A0"</f>
        <v>X2110902A0</v>
      </c>
      <c r="B76" t="str">
        <f t="shared" si="2"/>
        <v>06363391001</v>
      </c>
      <c r="C76" t="s">
        <v>15</v>
      </c>
      <c r="D76" t="s">
        <v>185</v>
      </c>
      <c r="E76" t="s">
        <v>17</v>
      </c>
      <c r="F76" s="1" t="s">
        <v>186</v>
      </c>
      <c r="G76" t="s">
        <v>187</v>
      </c>
      <c r="H76">
        <v>129.76</v>
      </c>
      <c r="I76" s="2">
        <v>41927</v>
      </c>
      <c r="J76" s="2">
        <v>41927</v>
      </c>
      <c r="K76">
        <v>129.76</v>
      </c>
    </row>
    <row r="77" spans="1:11" x14ac:dyDescent="0.25">
      <c r="A77" t="str">
        <f>"Z250CA293B"</f>
        <v>Z250CA293B</v>
      </c>
      <c r="B77" t="str">
        <f t="shared" si="2"/>
        <v>06363391001</v>
      </c>
      <c r="C77" t="s">
        <v>15</v>
      </c>
      <c r="D77" t="s">
        <v>188</v>
      </c>
      <c r="E77" t="s">
        <v>17</v>
      </c>
      <c r="F77" s="1" t="s">
        <v>189</v>
      </c>
      <c r="G77" t="s">
        <v>190</v>
      </c>
      <c r="H77">
        <v>950</v>
      </c>
      <c r="I77" s="2">
        <v>41729</v>
      </c>
      <c r="J77" s="2">
        <v>41729</v>
      </c>
      <c r="K77">
        <v>950</v>
      </c>
    </row>
    <row r="78" spans="1:11" x14ac:dyDescent="0.25">
      <c r="A78" t="str">
        <f>"X800D5119F"</f>
        <v>X800D5119F</v>
      </c>
      <c r="B78" t="str">
        <f t="shared" si="2"/>
        <v>06363391001</v>
      </c>
      <c r="C78" t="s">
        <v>15</v>
      </c>
      <c r="D78" t="s">
        <v>191</v>
      </c>
      <c r="E78" t="s">
        <v>17</v>
      </c>
      <c r="F78" s="1" t="s">
        <v>192</v>
      </c>
      <c r="G78" t="s">
        <v>193</v>
      </c>
      <c r="H78">
        <v>80</v>
      </c>
      <c r="I78" s="2">
        <v>41654</v>
      </c>
      <c r="J78" s="2">
        <v>41670</v>
      </c>
      <c r="K78">
        <v>80</v>
      </c>
    </row>
    <row r="79" spans="1:11" x14ac:dyDescent="0.25">
      <c r="A79" t="str">
        <f>"X0B1219B26"</f>
        <v>X0B1219B26</v>
      </c>
      <c r="B79" t="str">
        <f t="shared" si="2"/>
        <v>06363391001</v>
      </c>
      <c r="C79" t="s">
        <v>15</v>
      </c>
      <c r="D79" t="s">
        <v>194</v>
      </c>
      <c r="E79" t="s">
        <v>17</v>
      </c>
      <c r="F79" s="1" t="s">
        <v>71</v>
      </c>
      <c r="G79" t="s">
        <v>72</v>
      </c>
      <c r="H79">
        <v>844</v>
      </c>
      <c r="I79" s="2">
        <v>41997</v>
      </c>
      <c r="J79" s="2">
        <v>42357</v>
      </c>
      <c r="K79">
        <v>493.78</v>
      </c>
    </row>
    <row r="80" spans="1:11" x14ac:dyDescent="0.25">
      <c r="A80" t="str">
        <f>"5922552485"</f>
        <v>5922552485</v>
      </c>
      <c r="B80" t="str">
        <f t="shared" si="2"/>
        <v>06363391001</v>
      </c>
      <c r="C80" t="s">
        <v>15</v>
      </c>
      <c r="D80" t="s">
        <v>195</v>
      </c>
      <c r="E80" t="s">
        <v>32</v>
      </c>
      <c r="F80" s="1" t="s">
        <v>196</v>
      </c>
      <c r="G80" t="s">
        <v>197</v>
      </c>
      <c r="H80">
        <v>0</v>
      </c>
      <c r="I80" s="2">
        <v>41944</v>
      </c>
      <c r="J80" s="2">
        <v>42307</v>
      </c>
      <c r="K80">
        <v>405049.09</v>
      </c>
    </row>
    <row r="81" spans="1:11" x14ac:dyDescent="0.25">
      <c r="A81" t="str">
        <f>"XC1109029C"</f>
        <v>XC1109029C</v>
      </c>
      <c r="B81" t="str">
        <f t="shared" si="2"/>
        <v>06363391001</v>
      </c>
      <c r="C81" t="s">
        <v>15</v>
      </c>
      <c r="D81" t="s">
        <v>198</v>
      </c>
      <c r="E81" t="s">
        <v>17</v>
      </c>
      <c r="F81" s="1" t="s">
        <v>199</v>
      </c>
      <c r="G81" t="s">
        <v>56</v>
      </c>
      <c r="H81">
        <v>19873</v>
      </c>
      <c r="I81" s="2">
        <v>41970</v>
      </c>
      <c r="J81" s="2">
        <v>41991</v>
      </c>
      <c r="K81">
        <v>0</v>
      </c>
    </row>
    <row r="82" spans="1:11" x14ac:dyDescent="0.25">
      <c r="A82" t="str">
        <f>"X0F10902AD"</f>
        <v>X0F10902AD</v>
      </c>
      <c r="B82" t="str">
        <f t="shared" si="2"/>
        <v>06363391001</v>
      </c>
      <c r="C82" t="s">
        <v>15</v>
      </c>
      <c r="D82" t="s">
        <v>200</v>
      </c>
      <c r="E82" t="s">
        <v>84</v>
      </c>
      <c r="F82" s="1" t="s">
        <v>201</v>
      </c>
      <c r="G82" t="s">
        <v>202</v>
      </c>
      <c r="H82">
        <v>20895</v>
      </c>
      <c r="I82" s="2">
        <v>41964</v>
      </c>
      <c r="J82" s="2">
        <v>41977</v>
      </c>
      <c r="K82">
        <v>0</v>
      </c>
    </row>
    <row r="83" spans="1:11" x14ac:dyDescent="0.25">
      <c r="A83" t="str">
        <f>"X661090298"</f>
        <v>X661090298</v>
      </c>
      <c r="B83" t="str">
        <f t="shared" si="2"/>
        <v>06363391001</v>
      </c>
      <c r="C83" t="s">
        <v>15</v>
      </c>
      <c r="D83" t="s">
        <v>118</v>
      </c>
      <c r="E83" t="s">
        <v>32</v>
      </c>
      <c r="F83" s="1" t="s">
        <v>119</v>
      </c>
      <c r="G83" t="s">
        <v>120</v>
      </c>
      <c r="H83">
        <v>37730.879999999997</v>
      </c>
      <c r="I83" s="2">
        <v>41950</v>
      </c>
      <c r="J83" s="2">
        <v>43410</v>
      </c>
      <c r="K83">
        <v>37728</v>
      </c>
    </row>
    <row r="84" spans="1:11" x14ac:dyDescent="0.25">
      <c r="A84" t="str">
        <f>"606314270E"</f>
        <v>606314270E</v>
      </c>
      <c r="B84" t="str">
        <f t="shared" si="2"/>
        <v>06363391001</v>
      </c>
      <c r="C84" t="s">
        <v>15</v>
      </c>
      <c r="D84" t="s">
        <v>203</v>
      </c>
      <c r="E84" t="s">
        <v>32</v>
      </c>
      <c r="F84" s="1" t="s">
        <v>204</v>
      </c>
      <c r="G84" t="s">
        <v>205</v>
      </c>
      <c r="H84">
        <v>178278.85</v>
      </c>
      <c r="I84" s="2">
        <v>41996</v>
      </c>
      <c r="K84">
        <v>178278.85</v>
      </c>
    </row>
    <row r="85" spans="1:11" x14ac:dyDescent="0.25">
      <c r="A85" t="str">
        <f>"0000000000"</f>
        <v>0000000000</v>
      </c>
      <c r="B85" t="str">
        <f t="shared" si="2"/>
        <v>06363391001</v>
      </c>
      <c r="C85" t="s">
        <v>15</v>
      </c>
      <c r="D85" t="s">
        <v>206</v>
      </c>
      <c r="E85" t="s">
        <v>17</v>
      </c>
      <c r="F85" s="1" t="s">
        <v>207</v>
      </c>
      <c r="G85" t="s">
        <v>208</v>
      </c>
      <c r="H85">
        <v>80</v>
      </c>
      <c r="I85" s="2">
        <v>41729</v>
      </c>
      <c r="J85" s="2">
        <v>41729</v>
      </c>
      <c r="K85">
        <v>0</v>
      </c>
    </row>
    <row r="86" spans="1:11" x14ac:dyDescent="0.25">
      <c r="A86" t="str">
        <f>"X1D0F06CE6"</f>
        <v>X1D0F06CE6</v>
      </c>
      <c r="B86" t="str">
        <f t="shared" si="2"/>
        <v>06363391001</v>
      </c>
      <c r="C86" t="s">
        <v>15</v>
      </c>
      <c r="D86" t="s">
        <v>209</v>
      </c>
      <c r="E86" t="s">
        <v>17</v>
      </c>
      <c r="F86" s="1" t="s">
        <v>36</v>
      </c>
      <c r="G86" t="s">
        <v>37</v>
      </c>
      <c r="H86">
        <v>2479.4699999999998</v>
      </c>
      <c r="I86" s="2">
        <v>41837</v>
      </c>
      <c r="J86" s="2">
        <v>41847</v>
      </c>
      <c r="K86">
        <v>2479.4699999999998</v>
      </c>
    </row>
    <row r="87" spans="1:11" x14ac:dyDescent="0.25">
      <c r="A87" t="str">
        <f>"X7510902B7"</f>
        <v>X7510902B7</v>
      </c>
      <c r="B87" t="str">
        <f t="shared" si="2"/>
        <v>06363391001</v>
      </c>
      <c r="C87" t="s">
        <v>15</v>
      </c>
      <c r="D87" t="s">
        <v>210</v>
      </c>
      <c r="E87" t="s">
        <v>17</v>
      </c>
      <c r="F87" s="1" t="s">
        <v>74</v>
      </c>
      <c r="G87" t="s">
        <v>75</v>
      </c>
      <c r="H87">
        <v>263.76</v>
      </c>
      <c r="I87" s="2">
        <v>41978</v>
      </c>
      <c r="J87" s="2">
        <v>42017</v>
      </c>
      <c r="K87">
        <v>263.76</v>
      </c>
    </row>
    <row r="88" spans="1:11" x14ac:dyDescent="0.25">
      <c r="A88" t="str">
        <f>"X161219B2C"</f>
        <v>X161219B2C</v>
      </c>
      <c r="B88" t="str">
        <f t="shared" si="2"/>
        <v>06363391001</v>
      </c>
      <c r="C88" t="s">
        <v>15</v>
      </c>
      <c r="D88" t="s">
        <v>211</v>
      </c>
      <c r="E88" t="s">
        <v>17</v>
      </c>
      <c r="F88" s="1" t="s">
        <v>82</v>
      </c>
      <c r="G88" t="s">
        <v>22</v>
      </c>
      <c r="H88">
        <v>6200</v>
      </c>
      <c r="I88" s="2">
        <v>41785</v>
      </c>
      <c r="J88" s="2">
        <v>41806</v>
      </c>
      <c r="K88">
        <v>6200</v>
      </c>
    </row>
    <row r="89" spans="1:11" x14ac:dyDescent="0.25">
      <c r="A89" t="str">
        <f>"XCC10902A2"</f>
        <v>XCC10902A2</v>
      </c>
      <c r="B89" t="str">
        <f t="shared" si="2"/>
        <v>06363391001</v>
      </c>
      <c r="C89" t="s">
        <v>15</v>
      </c>
      <c r="D89" t="s">
        <v>212</v>
      </c>
      <c r="E89" t="s">
        <v>17</v>
      </c>
      <c r="F89" s="1" t="s">
        <v>180</v>
      </c>
      <c r="G89" t="s">
        <v>181</v>
      </c>
      <c r="H89">
        <v>305</v>
      </c>
      <c r="I89" s="2">
        <v>41921</v>
      </c>
      <c r="J89" s="2">
        <v>41921</v>
      </c>
      <c r="K89">
        <v>305</v>
      </c>
    </row>
    <row r="90" spans="1:11" x14ac:dyDescent="0.25">
      <c r="A90" t="str">
        <f>"XF80D5119C"</f>
        <v>XF80D5119C</v>
      </c>
      <c r="B90" t="str">
        <f t="shared" si="2"/>
        <v>06363391001</v>
      </c>
      <c r="C90" t="s">
        <v>15</v>
      </c>
      <c r="D90" t="s">
        <v>213</v>
      </c>
      <c r="E90" t="s">
        <v>17</v>
      </c>
      <c r="F90" s="1" t="s">
        <v>214</v>
      </c>
      <c r="G90" t="s">
        <v>215</v>
      </c>
      <c r="H90">
        <v>14791.35</v>
      </c>
      <c r="I90" s="2">
        <v>41655</v>
      </c>
      <c r="J90" s="2">
        <v>41661</v>
      </c>
      <c r="K90">
        <v>11467</v>
      </c>
    </row>
    <row r="91" spans="1:11" x14ac:dyDescent="0.25">
      <c r="A91" t="str">
        <f>"X831219B23"</f>
        <v>X831219B23</v>
      </c>
      <c r="B91" t="str">
        <f t="shared" si="2"/>
        <v>06363391001</v>
      </c>
      <c r="C91" t="s">
        <v>15</v>
      </c>
      <c r="D91" t="s">
        <v>216</v>
      </c>
      <c r="E91" t="s">
        <v>17</v>
      </c>
      <c r="F91" s="1" t="s">
        <v>36</v>
      </c>
      <c r="G91" t="s">
        <v>37</v>
      </c>
      <c r="H91">
        <v>1016.15</v>
      </c>
      <c r="I91" s="2">
        <v>41992</v>
      </c>
      <c r="J91" s="2">
        <v>42014</v>
      </c>
      <c r="K91">
        <v>1016.15</v>
      </c>
    </row>
    <row r="92" spans="1:11" x14ac:dyDescent="0.25">
      <c r="A92" t="str">
        <f>"X120F06CE0"</f>
        <v>X120F06CE0</v>
      </c>
      <c r="B92" t="str">
        <f t="shared" si="2"/>
        <v>06363391001</v>
      </c>
      <c r="C92" t="s">
        <v>15</v>
      </c>
      <c r="D92" t="s">
        <v>217</v>
      </c>
      <c r="E92" t="s">
        <v>17</v>
      </c>
      <c r="F92" s="1" t="s">
        <v>36</v>
      </c>
      <c r="G92" t="s">
        <v>37</v>
      </c>
      <c r="H92">
        <v>6818.35</v>
      </c>
      <c r="I92" s="2">
        <v>41801</v>
      </c>
      <c r="J92" s="2">
        <v>42067</v>
      </c>
      <c r="K92">
        <v>6818.35</v>
      </c>
    </row>
    <row r="93" spans="1:11" x14ac:dyDescent="0.25">
      <c r="A93" t="str">
        <f>"XAF10902A9"</f>
        <v>XAF10902A9</v>
      </c>
      <c r="B93" t="str">
        <f t="shared" si="2"/>
        <v>06363391001</v>
      </c>
      <c r="C93" t="s">
        <v>15</v>
      </c>
      <c r="D93" t="s">
        <v>218</v>
      </c>
      <c r="E93" t="s">
        <v>17</v>
      </c>
      <c r="F93" s="1" t="s">
        <v>36</v>
      </c>
      <c r="G93" t="s">
        <v>37</v>
      </c>
      <c r="H93">
        <v>2000</v>
      </c>
      <c r="I93" s="2">
        <v>41939</v>
      </c>
      <c r="J93" s="2">
        <v>41953</v>
      </c>
      <c r="K93">
        <v>2000</v>
      </c>
    </row>
    <row r="94" spans="1:11" x14ac:dyDescent="0.25">
      <c r="A94" t="str">
        <f>"XO410902A7"</f>
        <v>XO410902A7</v>
      </c>
      <c r="B94" t="str">
        <f t="shared" si="2"/>
        <v>06363391001</v>
      </c>
      <c r="C94" t="s">
        <v>15</v>
      </c>
      <c r="D94" t="s">
        <v>219</v>
      </c>
      <c r="E94" t="s">
        <v>17</v>
      </c>
      <c r="F94" s="1" t="s">
        <v>36</v>
      </c>
      <c r="G94" t="s">
        <v>37</v>
      </c>
      <c r="H94">
        <v>5657.5</v>
      </c>
      <c r="I94" s="2">
        <v>41939</v>
      </c>
      <c r="J94" s="2">
        <v>41953</v>
      </c>
      <c r="K94">
        <v>5657.5</v>
      </c>
    </row>
    <row r="95" spans="1:11" x14ac:dyDescent="0.25">
      <c r="A95" t="str">
        <f>"0000000000"</f>
        <v>0000000000</v>
      </c>
      <c r="B95" t="str">
        <f t="shared" si="2"/>
        <v>06363391001</v>
      </c>
      <c r="C95" t="s">
        <v>15</v>
      </c>
      <c r="D95" t="s">
        <v>220</v>
      </c>
      <c r="E95" t="s">
        <v>17</v>
      </c>
      <c r="F95" s="1" t="s">
        <v>221</v>
      </c>
      <c r="G95" t="s">
        <v>222</v>
      </c>
      <c r="H95">
        <v>153.4</v>
      </c>
      <c r="I95" s="2">
        <v>41921</v>
      </c>
      <c r="J95" s="2">
        <v>41921</v>
      </c>
      <c r="K95">
        <v>153.4</v>
      </c>
    </row>
    <row r="96" spans="1:11" x14ac:dyDescent="0.25">
      <c r="A96" t="str">
        <f>"X7C10902A4"</f>
        <v>X7C10902A4</v>
      </c>
      <c r="B96" t="str">
        <f t="shared" si="2"/>
        <v>06363391001</v>
      </c>
      <c r="C96" t="s">
        <v>15</v>
      </c>
      <c r="D96" t="s">
        <v>223</v>
      </c>
      <c r="E96" t="s">
        <v>17</v>
      </c>
      <c r="F96" s="1" t="s">
        <v>36</v>
      </c>
      <c r="G96" t="s">
        <v>37</v>
      </c>
      <c r="H96">
        <v>22600</v>
      </c>
      <c r="I96" s="2">
        <v>41939</v>
      </c>
      <c r="J96" s="2">
        <v>42033</v>
      </c>
      <c r="K96">
        <v>15211.09</v>
      </c>
    </row>
    <row r="97" spans="1:11" x14ac:dyDescent="0.25">
      <c r="A97" t="str">
        <f>"XD710902A8"</f>
        <v>XD710902A8</v>
      </c>
      <c r="B97" t="str">
        <f t="shared" ref="B97:B105" si="3">"06363391001"</f>
        <v>06363391001</v>
      </c>
      <c r="C97" t="s">
        <v>15</v>
      </c>
      <c r="D97" t="s">
        <v>224</v>
      </c>
      <c r="E97" t="s">
        <v>17</v>
      </c>
      <c r="F97" s="1" t="s">
        <v>36</v>
      </c>
      <c r="G97" t="s">
        <v>37</v>
      </c>
      <c r="H97">
        <v>5000</v>
      </c>
      <c r="I97" s="2">
        <v>41939</v>
      </c>
      <c r="J97" s="2">
        <v>42073</v>
      </c>
      <c r="K97">
        <v>2479.36</v>
      </c>
    </row>
    <row r="98" spans="1:11" x14ac:dyDescent="0.25">
      <c r="A98" t="str">
        <f>"XC510902B5"</f>
        <v>XC510902B5</v>
      </c>
      <c r="B98" t="str">
        <f t="shared" si="3"/>
        <v>06363391001</v>
      </c>
      <c r="C98" t="s">
        <v>15</v>
      </c>
      <c r="D98" t="s">
        <v>118</v>
      </c>
      <c r="E98" t="s">
        <v>32</v>
      </c>
      <c r="F98" s="1" t="s">
        <v>225</v>
      </c>
      <c r="G98" t="s">
        <v>226</v>
      </c>
      <c r="H98">
        <v>13329.12</v>
      </c>
      <c r="I98" s="2">
        <v>42103</v>
      </c>
      <c r="J98" s="2">
        <v>43563</v>
      </c>
      <c r="K98">
        <v>10754.98</v>
      </c>
    </row>
    <row r="99" spans="1:11" x14ac:dyDescent="0.25">
      <c r="A99" t="str">
        <f>"Z0017B1F9F"</f>
        <v>Z0017B1F9F</v>
      </c>
      <c r="B99" t="str">
        <f t="shared" si="3"/>
        <v>06363391001</v>
      </c>
      <c r="C99" t="s">
        <v>15</v>
      </c>
      <c r="D99" t="s">
        <v>227</v>
      </c>
      <c r="E99" t="s">
        <v>32</v>
      </c>
      <c r="F99" s="1" t="s">
        <v>67</v>
      </c>
      <c r="G99" t="s">
        <v>68</v>
      </c>
      <c r="H99">
        <v>0</v>
      </c>
      <c r="I99" s="2">
        <v>42359</v>
      </c>
      <c r="J99" s="2">
        <v>42359</v>
      </c>
      <c r="K99">
        <v>2177.0700000000002</v>
      </c>
    </row>
    <row r="100" spans="1:11" x14ac:dyDescent="0.25">
      <c r="A100" t="str">
        <f>"X950F06CE3"</f>
        <v>X950F06CE3</v>
      </c>
      <c r="B100" t="str">
        <f t="shared" si="3"/>
        <v>06363391001</v>
      </c>
      <c r="C100" t="s">
        <v>15</v>
      </c>
      <c r="D100" t="s">
        <v>228</v>
      </c>
      <c r="E100" t="s">
        <v>17</v>
      </c>
      <c r="F100" s="1" t="s">
        <v>229</v>
      </c>
      <c r="G100" t="s">
        <v>230</v>
      </c>
      <c r="H100">
        <v>930</v>
      </c>
      <c r="I100" s="2">
        <v>41823</v>
      </c>
      <c r="J100" s="2">
        <v>41824</v>
      </c>
      <c r="K100">
        <v>930</v>
      </c>
    </row>
    <row r="101" spans="1:11" x14ac:dyDescent="0.25">
      <c r="A101" t="str">
        <f>"5852915A3E"</f>
        <v>5852915A3E</v>
      </c>
      <c r="B101" t="str">
        <f t="shared" si="3"/>
        <v>06363391001</v>
      </c>
      <c r="C101" t="s">
        <v>15</v>
      </c>
      <c r="D101" t="s">
        <v>231</v>
      </c>
      <c r="E101" t="s">
        <v>84</v>
      </c>
      <c r="F101" s="1" t="s">
        <v>232</v>
      </c>
      <c r="G101" t="s">
        <v>233</v>
      </c>
      <c r="H101">
        <v>95000</v>
      </c>
      <c r="I101" s="2">
        <v>41946</v>
      </c>
      <c r="J101" s="2">
        <v>42369</v>
      </c>
      <c r="K101">
        <v>94991.08</v>
      </c>
    </row>
    <row r="102" spans="1:11" x14ac:dyDescent="0.25">
      <c r="A102" t="str">
        <f>"X580D511A0"</f>
        <v>X580D511A0</v>
      </c>
      <c r="B102" t="str">
        <f t="shared" si="3"/>
        <v>06363391001</v>
      </c>
      <c r="C102" t="s">
        <v>15</v>
      </c>
      <c r="D102" t="s">
        <v>234</v>
      </c>
      <c r="E102" t="s">
        <v>17</v>
      </c>
      <c r="F102" s="1" t="s">
        <v>235</v>
      </c>
      <c r="G102" t="s">
        <v>236</v>
      </c>
      <c r="H102">
        <v>0</v>
      </c>
      <c r="I102" s="2">
        <v>41623</v>
      </c>
      <c r="K102">
        <v>64391.17</v>
      </c>
    </row>
    <row r="103" spans="1:11" x14ac:dyDescent="0.25">
      <c r="A103" t="str">
        <f>"58544225DD"</f>
        <v>58544225DD</v>
      </c>
      <c r="B103" t="str">
        <f t="shared" si="3"/>
        <v>06363391001</v>
      </c>
      <c r="C103" t="s">
        <v>15</v>
      </c>
      <c r="D103" t="s">
        <v>237</v>
      </c>
      <c r="E103" t="s">
        <v>105</v>
      </c>
      <c r="F103" s="1" t="s">
        <v>238</v>
      </c>
      <c r="G103" t="s">
        <v>239</v>
      </c>
      <c r="H103">
        <v>53000</v>
      </c>
      <c r="I103" s="2">
        <v>41925</v>
      </c>
      <c r="J103" s="2">
        <v>43131</v>
      </c>
      <c r="K103">
        <v>45643.31</v>
      </c>
    </row>
    <row r="104" spans="1:11" x14ac:dyDescent="0.25">
      <c r="A104" t="str">
        <f>"56859301DF"</f>
        <v>56859301DF</v>
      </c>
      <c r="B104" t="str">
        <f t="shared" si="3"/>
        <v>06363391001</v>
      </c>
      <c r="C104" t="s">
        <v>15</v>
      </c>
      <c r="D104" t="s">
        <v>240</v>
      </c>
      <c r="E104" t="s">
        <v>105</v>
      </c>
      <c r="F104" s="1" t="s">
        <v>241</v>
      </c>
      <c r="G104" t="s">
        <v>242</v>
      </c>
      <c r="H104">
        <v>35000</v>
      </c>
      <c r="I104" s="2">
        <v>41913</v>
      </c>
      <c r="J104" s="2">
        <v>43131</v>
      </c>
      <c r="K104">
        <v>25486</v>
      </c>
    </row>
    <row r="105" spans="1:11" x14ac:dyDescent="0.25">
      <c r="A105" t="str">
        <f>"56859144AA"</f>
        <v>56859144AA</v>
      </c>
      <c r="B105" t="str">
        <f t="shared" si="3"/>
        <v>06363391001</v>
      </c>
      <c r="C105" t="s">
        <v>15</v>
      </c>
      <c r="D105" t="s">
        <v>243</v>
      </c>
      <c r="E105" t="s">
        <v>105</v>
      </c>
      <c r="F105" s="1" t="s">
        <v>244</v>
      </c>
      <c r="G105" t="s">
        <v>245</v>
      </c>
      <c r="H105">
        <v>60000</v>
      </c>
      <c r="I105" s="2">
        <v>41905</v>
      </c>
      <c r="J105" s="2">
        <v>43131</v>
      </c>
      <c r="K105">
        <v>46569.19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toscana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2019-01-29T17:47:06Z</dcterms:created>
  <dcterms:modified xsi:type="dcterms:W3CDTF">2019-01-29T17:47:06Z</dcterms:modified>
</cp:coreProperties>
</file>