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um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</calcChain>
</file>

<file path=xl/sharedStrings.xml><?xml version="1.0" encoding="utf-8"?>
<sst xmlns="http://schemas.openxmlformats.org/spreadsheetml/2006/main" count="471" uniqueCount="232">
  <si>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</si>
  <si>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</si>
  <si>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</si>
  <si>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</si>
  <si>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</si>
  <si>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</si>
  <si>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</si>
  <si>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</si>
  <si>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</si>
  <si>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</si>
  <si>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</si>
  <si>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</si>
  <si>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</si>
  <si>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</si>
  <si>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</si>
  <si>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</si>
  <si>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Noleggio fotoriproduttori UPT Terni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</si>
  <si>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</si>
  <si>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</si>
  <si>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</si>
  <si>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>Servizio di mensa e di coffee break del 10 novembre 2014</t>
  </si>
  <si>
    <t>23-AFFIDAMENTO IN ECONOMIA - AFFIDAMENTO DIRETTO</t>
  </si>
  <si>
    <t xml:space="preserve">Cassiopea Emporio Lavoro SocietÃ  Cooperativa Sociale di tipo B  (CF: 02750600542)
</t>
  </si>
  <si>
    <t>Cassiopea Emporio Lavoro SocietÃ  Cooperativa Sociale di tipo B  (CF: 02750600542)</t>
  </si>
  <si>
    <t>rinnovo abbonamenti</t>
  </si>
  <si>
    <t xml:space="preserve">WOLTERS KLUWER ITALIA SRL (CF: 10209790152)
</t>
  </si>
  <si>
    <t>WOLTERS KLUWER ITALIA SRL (CF: 10209790152)</t>
  </si>
  <si>
    <t>Corsi di formazione - noleggio materiale</t>
  </si>
  <si>
    <t xml:space="preserve">TRASIMENO ANTINCENDI SNC  (CF: 02286980541)
</t>
  </si>
  <si>
    <t>TRASIMENO ANTINCENDI SNC  (CF: 02286980541)</t>
  </si>
  <si>
    <t>Manutenzione impianto antintrusione - ufficio territoriale di Orvieto</t>
  </si>
  <si>
    <t xml:space="preserve">Umbra Control srl  (CF: 03173250543)
</t>
  </si>
  <si>
    <t>Umbra Control srl  (CF: 03173250543)</t>
  </si>
  <si>
    <t>Noleggio fotocopiatrice digitale multifunzione L7097160595</t>
  </si>
  <si>
    <t xml:space="preserve">COPYGEST SNC (CF: 00573820552)
</t>
  </si>
  <si>
    <t>COPYGEST SNC (CF: 00573820552)</t>
  </si>
  <si>
    <t>UT Spoleto - Sostituzione di vetri antinfortunistici</t>
  </si>
  <si>
    <t xml:space="preserve">Vetreria Pierozzi di Pierozzi Andrea (CF: PRZNDR78E06I921E)
</t>
  </si>
  <si>
    <t>Vetreria Pierozzi di Pierozzi Andrea (CF: PRZNDR78E06I921E)</t>
  </si>
  <si>
    <t>Uffici della Regione Umbria - Servizio di trasporto materiale di facchinaggio</t>
  </si>
  <si>
    <t xml:space="preserve">BERNARDI FRANCESCO SRL (CF: 01258660552)
MARCO POGGI (CF: PGGMRC65E02L117F)
Umbria Traslochi di Fiorucci Claudio (CF: FRCCLD54M23L219Y)
</t>
  </si>
  <si>
    <t>BERNARDI FRANCESCO SRL (CF: 01258660552)</t>
  </si>
  <si>
    <t>Manutenzione sistema di allarme ufficio territoriale di Spoleto</t>
  </si>
  <si>
    <t xml:space="preserve">SICUR VIDEO di Conversini Mirko (CF: CNVMRK74M15D653L)
</t>
  </si>
  <si>
    <t>SICUR VIDEO di Conversini Mirko (CF: CNVMRK74M15D653L)</t>
  </si>
  <si>
    <t>Manutenzione aree verdi ufficio territoriale di Foligno</t>
  </si>
  <si>
    <t xml:space="preserve">Gervasi Sandro (CF: GRVSDR63B17C845C)
</t>
  </si>
  <si>
    <t>Gervasi Sandro (CF: GRVSDR63B17C845C)</t>
  </si>
  <si>
    <t>DRU - Manutenzione serratura armadio blindato e cassaforte</t>
  </si>
  <si>
    <t xml:space="preserve">Valeri Service di Valeri Maurizio (CF: VLRMRZ68C15G478B)
</t>
  </si>
  <si>
    <t>Valeri Service di Valeri Maurizio (CF: VLRMRZ68C15G478B)</t>
  </si>
  <si>
    <t>Contratto per l'affidamento del serizio di vigilanza armata c/o l'immobile FIP di via Canali, 12 - Perugia</t>
  </si>
  <si>
    <t xml:space="preserve">CUSTOS SRL (CF: 02882630540)
</t>
  </si>
  <si>
    <t>CUSTOS SRL (CF: 02882630540)</t>
  </si>
  <si>
    <t>Immobile FIP - CriticitÃ  strutturali del fabbricato - Adozione misure di protezione</t>
  </si>
  <si>
    <t xml:space="preserve">Aenne Pitture di Neve Alberto (CF: NVELRT57S08Z326G)
</t>
  </si>
  <si>
    <t>Aenne Pitture di Neve Alberto (CF: NVELRT57S08Z326G)</t>
  </si>
  <si>
    <t>Manutenzione straordinaria attrezzature Sala Ristorazione</t>
  </si>
  <si>
    <t xml:space="preserve">S.A.T. grandi cucine di Bulletti G.B. Coli P. &amp; C. snc (CF: 02004940546)
</t>
  </si>
  <si>
    <t>S.A.T. grandi cucine di Bulletti G.B. Coli P. &amp; C. snc (CF: 02004940546)</t>
  </si>
  <si>
    <t>Fornitura energia elettrica ex uffici territorio</t>
  </si>
  <si>
    <t xml:space="preserve">EDISON ENERGIA S.P.A (CF: 08526440154)
</t>
  </si>
  <si>
    <t>EDISON ENERGIA S.P.A (CF: 08526440154)</t>
  </si>
  <si>
    <t xml:space="preserve">Fornitura toner ufficio provinciale di Terni territorio </t>
  </si>
  <si>
    <t>22-PROCEDURA NEGOZIATA DERIVANTE DA AVVISI CON CUI SI INDICE LA GARA</t>
  </si>
  <si>
    <t xml:space="preserve">BRACONI E PAPPALARDO (CF: 02094190549)
Comitalia srl (CF: 01525700546)
COPY OFFICE SRL  (CF: 01896260542)
COPY SYSTEM 2000 SRL (CF: 00665550547)
ECO LASER INFORMATICA SRL  (CF: 04427081007)
ERREBIAN SPA (CF: 08397890586)
ORLANDO CASTELLANI SRL (CF: 01674890544)
PUCCIUFFICIO srl (CF: 01813500541)
UMBRIA CARTA (CF: 01715310544)
UMBRIA UFFICIO 2000 SRL (CF: 01864150543)
</t>
  </si>
  <si>
    <t>ECO LASER INFORMATICA SRL  (CF: 04427081007)</t>
  </si>
  <si>
    <t>Fornitura carta ufficio provinciale Terni - Territorio</t>
  </si>
  <si>
    <t xml:space="preserve">AUGUSTO BERNI (CF: 00281080374)
BRAGIOLA SPA (CF: 00149520546)
Comitalia srl (CF: 01525700546)
COPY SYSTEM 2000 SRL (CF: 00665550547)
COPYGEST SNC (CF: 00573820552)
ERCOLANI ALDO DI ERCOLANI VALENTINA (CF: RCLVNT70S65G478H)
ERREBIAN SPA (CF: 08397890586)
ORLANDO CASTELLANI SRL (CF: 01674890544)
PEREGO CARTA (CF: 00775550486)
UMBRIA CARTA (CF: 01715310544)
</t>
  </si>
  <si>
    <t>Comitalia srl (CF: 01525700546)</t>
  </si>
  <si>
    <t>Fornitura di brochure</t>
  </si>
  <si>
    <t xml:space="preserve">Italgraf Snc (CF: 00627130545)
</t>
  </si>
  <si>
    <t>Italgraf Snc (CF: 00627130545)</t>
  </si>
  <si>
    <t>Fornitura di bandiere</t>
  </si>
  <si>
    <t xml:space="preserve">FAGGIONATO ROBERTO (CF: FGGRRT74M13F464Y)
</t>
  </si>
  <si>
    <t>FAGGIONATO ROBERTO (CF: FGGRRT74M13F464Y)</t>
  </si>
  <si>
    <t>Noleggio fotocopiatrice UPT Terni - Matr. L7097060972</t>
  </si>
  <si>
    <t>Fornitura di badge di prossimitÃ  per apertura poste di accesso</t>
  </si>
  <si>
    <t xml:space="preserve">MICRONTEL S.p.A. (CF: 05095330014)
</t>
  </si>
  <si>
    <t>MICRONTEL S.p.A. (CF: 05095330014)</t>
  </si>
  <si>
    <t>DP Terni - Riparazione barriere di accesso al parcheggio</t>
  </si>
  <si>
    <t xml:space="preserve">Gigli Domenico e Pacifici Carlo Snc (CF: 00227440559)
</t>
  </si>
  <si>
    <t>Gigli Domenico e Pacifici Carlo Snc (CF: 00227440559)</t>
  </si>
  <si>
    <t>fornitura gas uffici regione Umbria</t>
  </si>
  <si>
    <t xml:space="preserve">ESTRA ENERGIE SRL (CF: 01219980529)
</t>
  </si>
  <si>
    <t>ESTRA ENERGIE SRL (CF: 01219980529)</t>
  </si>
  <si>
    <t>DP Perugia - Servizio di trasporto materiale e facchinaggio</t>
  </si>
  <si>
    <t xml:space="preserve">BERNARDI FRANCESCO SRL (CF: 01258660552)
</t>
  </si>
  <si>
    <t>UT Spoleto - Manutenzione sistema di allarme</t>
  </si>
  <si>
    <t>Fornitura materiale di consumo x fax e stampanti regione Umbria</t>
  </si>
  <si>
    <t xml:space="preserve">BRAGIOLA SPA (CF: 00149520546)
Comitalia srl (CF: 01525700546)
COPY OFFICE SRL  (CF: 01896260542)
ECO LASER INFORMATICA SRL  (CF: 04427081007)
ERREBIAN SPA (CF: 08397890586)
PUCCIUFFICIO srl (CF: 01813500541)
Tecno Office snc (CF: 01259150553)
UMBRIA CARTA (CF: 01715310544)
</t>
  </si>
  <si>
    <t>Servizio di prelievo, trasporto e consegna di corrispondenza</t>
  </si>
  <si>
    <t xml:space="preserve">SDA Express courier Spa (CF: 02335990541)
</t>
  </si>
  <si>
    <t>SDA Express courier Spa (CF: 02335990541)</t>
  </si>
  <si>
    <t>Fornitura e stampa cartelline - DP Perugia</t>
  </si>
  <si>
    <t xml:space="preserve">GRAPHICMASTERS SNC (CF: 01830890545)
</t>
  </si>
  <si>
    <t>GRAPHICMASTERS SNC (CF: 01830890545)</t>
  </si>
  <si>
    <t>Fornitura e posa in opera di condizionatori</t>
  </si>
  <si>
    <t xml:space="preserve">Moscariello Costruzioni S.r.l. (CF: 01378430761)
</t>
  </si>
  <si>
    <t>Moscariello Costruzioni S.r.l. (CF: 01378430761)</t>
  </si>
  <si>
    <t>Manutenzione di porte e finestre c/o DRU e DP PG</t>
  </si>
  <si>
    <t xml:space="preserve">IN.CA.ME SRL (CF: 00189180540)
</t>
  </si>
  <si>
    <t>IN.CA.ME SRL (CF: 00189180540)</t>
  </si>
  <si>
    <t>UPT Terni - noleggio n. 3 fotoriproduttori</t>
  </si>
  <si>
    <t>Fornitura carta uffici regione Umbria</t>
  </si>
  <si>
    <t xml:space="preserve">ALL OFFICE (CF: 12643700151)
AUGUSTO BERNI (CF: 00281080374)
Comitalia srl (CF: 01525700546)
ICR - SOCIETA' PER AZIONI  (CF: 05466391009)
PEREGO CARTA (CF: 00775550486)
</t>
  </si>
  <si>
    <t>PEREGO CARTA (CF: 00775550486)</t>
  </si>
  <si>
    <t>fornitura libri</t>
  </si>
  <si>
    <t>fornitura toner per lexmark c935</t>
  </si>
  <si>
    <t xml:space="preserve">PUCCIUFFICIO srl (CF: 01813500541)
</t>
  </si>
  <si>
    <t>PUCCIUFFICIO srl (CF: 01813500541)</t>
  </si>
  <si>
    <t>UT Gualdo Tadino - Manutenzione impianto antintrusione</t>
  </si>
  <si>
    <t>Fornitura materiale igienico UP Territorio Perugia-Spoleto</t>
  </si>
  <si>
    <t xml:space="preserve">GOLMAR ITALIA SPA (CF: 02555860010)
</t>
  </si>
  <si>
    <t>GOLMAR ITALIA SPA (CF: 02555860010)</t>
  </si>
  <si>
    <t>Posteonline corporate - ROL</t>
  </si>
  <si>
    <t xml:space="preserve">POSTE ITALIANE SPA (CF: 97103880585)
</t>
  </si>
  <si>
    <t>POSTE ITALIANE SPA (CF: 97103880585)</t>
  </si>
  <si>
    <t>Servizio di facchinaggio per scarto atti di archivio</t>
  </si>
  <si>
    <t xml:space="preserve">BERNARDI FRANCESCO SRL (CF: 01258660552)
Consorzio Real Clean Group (CF: 02821080542)
G.M.P. Montaggi di Gianni Pammelati (CF: 02982080547)
</t>
  </si>
  <si>
    <t>Consorzio Real Clean Group (CF: 02821080542)</t>
  </si>
  <si>
    <t>UT G.Tadino - servizio consegna a domicilio</t>
  </si>
  <si>
    <t xml:space="preserve">UPT Perugia - servizio consegna a domicilio </t>
  </si>
  <si>
    <t>UT Foligno - servizio consegna a domicilio</t>
  </si>
  <si>
    <t>UT Orvieto - servizio consegna a domicilio</t>
  </si>
  <si>
    <t>UT CittÃ  di Castello -  servizio di consegna a domicilio</t>
  </si>
  <si>
    <t>DP Terni - servizio consegna a domicilio</t>
  </si>
  <si>
    <t>Direzione Regionale Umbria - consegna domicilio</t>
  </si>
  <si>
    <t>DP Perugia - servizio di consegna a domicilio</t>
  </si>
  <si>
    <t>UPT Terni - servizio consegna a domicilio</t>
  </si>
  <si>
    <t>Fornitura di classificatore</t>
  </si>
  <si>
    <t xml:space="preserve">SOLUZIONE UFFICIO S.R.L.  (CF: 02778750246)
</t>
  </si>
  <si>
    <t>SOLUZIONE UFFICIO S.R.L.  (CF: 02778750246)</t>
  </si>
  <si>
    <t>Fornitura rotoli di carta termica per eliminacode</t>
  </si>
  <si>
    <t xml:space="preserve">SIGMA S.P.A. (CF: 01590580443)
</t>
  </si>
  <si>
    <t>SIGMA S.P.A. (CF: 01590580443)</t>
  </si>
  <si>
    <t>Fornitura di cancelleria</t>
  </si>
  <si>
    <t xml:space="preserve">Comitalia srl (CF: 01525700546)
ECO LASER INFORMATICA SRL  (CF: 04427081007)
ERREBIAN SPA (CF: 08397890586)
LYRECO ITALIA S.P.A. (CF: 11582010150)
UMBRIA CARTA (CF: 01715310544)
</t>
  </si>
  <si>
    <t>Manutenzione condizionatore presso UPT Perugia</t>
  </si>
  <si>
    <t xml:space="preserve">Termosanitaria Srl (CF: 00304230543)
</t>
  </si>
  <si>
    <t>Termosanitaria Srl (CF: 00304230543)</t>
  </si>
  <si>
    <t>DR Umbria - Esecuzione lavori elettrici</t>
  </si>
  <si>
    <t xml:space="preserve">Ottavi srl Unipersonale (CF: 03122890548)
</t>
  </si>
  <si>
    <t>Ottavi srl Unipersonale (CF: 03122890548)</t>
  </si>
  <si>
    <t>Fornitura e posa in opera impianto condizionatore UT Spoleto</t>
  </si>
  <si>
    <t>Realizzazione di segnaletica orizzontale e verticale c/o compendio Fip - via Canali - PG</t>
  </si>
  <si>
    <t xml:space="preserve">S.O.S. MOBILITA' (CF: 05732440481)
</t>
  </si>
  <si>
    <t>S.O.S. MOBILITA' (CF: 05732440481)</t>
  </si>
  <si>
    <t>Rotoli di carta termica per eliminacode</t>
  </si>
  <si>
    <t xml:space="preserve">G. &amp; F.-X SRL (CF: 08441330589)
</t>
  </si>
  <si>
    <t>G. &amp; F.-X SRL (CF: 08441330589)</t>
  </si>
  <si>
    <t>Lavori di tinteggiatura dei locali - UPT Perugia</t>
  </si>
  <si>
    <t xml:space="preserve">Edil AEnne (CF: 03370760542)
</t>
  </si>
  <si>
    <t>Edil AEnne (CF: 03370760542)</t>
  </si>
  <si>
    <t>Manutenzione impianto di videosorveglianza Immobile FIP Perugia</t>
  </si>
  <si>
    <t xml:space="preserve">Sabatini srl (CF: 02696470547)
</t>
  </si>
  <si>
    <t>Sabatini srl (CF: 02696470547)</t>
  </si>
  <si>
    <t>Manutenzione impianto antintrusione UPT Terni</t>
  </si>
  <si>
    <t xml:space="preserve">Vivilux Snc (CF: 00250330552)
</t>
  </si>
  <si>
    <t>Vivilux Snc (CF: 00250330552)</t>
  </si>
  <si>
    <t>Fornitura materiale igienico sanitario UP Territorio Terni</t>
  </si>
  <si>
    <t>Esecuzione lavori elettrici - UPT Perugia</t>
  </si>
  <si>
    <t xml:space="preserve">Elettromeccanica Commerciale Umbra Srl (CF: 02249120540)
Ottavi srl Unipersonale (CF: 03122890548)
Sabatini srl (CF: 02696470547)
</t>
  </si>
  <si>
    <t>Fornitura di brochure e poster</t>
  </si>
  <si>
    <t>Fornitura di n. 8 drum per Lexmark C736DN UP Pg - territorio</t>
  </si>
  <si>
    <t xml:space="preserve">ECO LASER INFORMATICA SRL  (CF: 04427081007)
</t>
  </si>
  <si>
    <t>Fornitura di libri</t>
  </si>
  <si>
    <t>fornitura di millesimi anno 2015</t>
  </si>
  <si>
    <t xml:space="preserve">Istituto Poligrafico e Zecca dello Stato  (CF: 00399810589)
</t>
  </si>
  <si>
    <t>Istituto Poligrafico e Zecca dello Stato  (CF: 00399810589)</t>
  </si>
  <si>
    <t>Manutenzione tende UT Gualdo Tadino</t>
  </si>
  <si>
    <t xml:space="preserve">Casa della Tenda di Bucari Maurizio (CF: BCRMRZ62L22E230S)
</t>
  </si>
  <si>
    <t>Casa della Tenda di Bucari Maurizio (CF: BCRMRZ62L22E230S)</t>
  </si>
  <si>
    <t>Lavori di piccola manutenzione</t>
  </si>
  <si>
    <t xml:space="preserve">Metal Edile Artigiana Snc (CF: 01150150546)
</t>
  </si>
  <si>
    <t>Metal Edile Artigiana Snc (CF: 01150150546)</t>
  </si>
  <si>
    <t>Immobile FIP - Lavori di piccola manutenzione</t>
  </si>
  <si>
    <t>Spostamento apriporta elettrico - UPT Perugia</t>
  </si>
  <si>
    <t xml:space="preserve">ALUSETTE SRL (CF: 03116650544)
</t>
  </si>
  <si>
    <t>ALUSETTE SRL (CF: 03116650544)</t>
  </si>
  <si>
    <t>Manutenzione e ripristino impianto videosorveglianza - UPT Perugia</t>
  </si>
  <si>
    <t>Ufficio Provinciale di Perugia -Territorio - Manutenzione sistema alimentazione telecamere</t>
  </si>
  <si>
    <t xml:space="preserve">F. Impianti Elettrici di Nofrini Fabrizio (CF: NFRFRZ60R04G478O)
</t>
  </si>
  <si>
    <t>F. Impianti Elettrici di Nofrini Fabrizio (CF: NFRFRZ60R04G478O)</t>
  </si>
  <si>
    <t>Fornitura carta regione Umbria</t>
  </si>
  <si>
    <t xml:space="preserve">AUGUSTO BERNI (CF: 00281080374)
Comitalia srl (CF: 01525700546)
ECO LASER INFORMATICA SRL  (CF: 04427081007)
ERREBIAN SPA (CF: 08397890586)
PEREGO CARTA (CF: 00775550486)
</t>
  </si>
  <si>
    <t>Fornitura di materiale di cancelleria - direzione regionale</t>
  </si>
  <si>
    <t xml:space="preserve">Comitalia srl (CF: 01525700546)
</t>
  </si>
  <si>
    <t>Servizio di acquisizione in formato digitale dei fogli mappa</t>
  </si>
  <si>
    <t xml:space="preserve">Eliografica sas (CF: 03165480546)
</t>
  </si>
  <si>
    <t>Eliografica sas (CF: 03165480546)</t>
  </si>
  <si>
    <t xml:space="preserve">Centro Tecnocontabile Srl (CF: 00446950545)
</t>
  </si>
  <si>
    <t>Centro Tecnocontabile Srl (CF: 00446950545)</t>
  </si>
  <si>
    <t>Realizzazione parete divisoria</t>
  </si>
  <si>
    <t>FORNITURA ARREDI</t>
  </si>
  <si>
    <t xml:space="preserve">VIOLAUFFICIO DI ARCH. M. VIOLA (CF: VLIMRC66E11A859I)
</t>
  </si>
  <si>
    <t>VIOLAUFFICIO DI ARCH. M. VIOLA (CF: VLIMRC66E11A859I)</t>
  </si>
  <si>
    <t>Manutenzione e ripristino impianto di spegnimento a gas</t>
  </si>
  <si>
    <t xml:space="preserve">MANUTENCOOP FACILITY MANAGEMENT SPA  (CF: 02402671206)
Siemens SPA (CF: 00751160151)
TRASIMENO ANTINCENDI SNC  (CF: 02286980541)
</t>
  </si>
  <si>
    <t>FORNITURA DI MATERIALE PER UFFICIO</t>
  </si>
  <si>
    <t xml:space="preserve">INGROSCART SRL (CF: 01469840662)
</t>
  </si>
  <si>
    <t>INGROSCART SRL (CF: 01469840662)</t>
  </si>
  <si>
    <t xml:space="preserve">Migrazione software </t>
  </si>
  <si>
    <t>Intervento straordinario di giardinaggio</t>
  </si>
  <si>
    <t xml:space="preserve">Massarroni Fabio (CF: MSSFBA45E14G478X)
</t>
  </si>
  <si>
    <t>Massarroni Fabio (CF: MSSFBA45E14G478X)</t>
  </si>
  <si>
    <t>Fornitura di n. 60 studi per operativi regione Umbria</t>
  </si>
  <si>
    <t xml:space="preserve">BRACONI E PAPPALARDO (CF: 02094190549)
brunelli mobili (CF: 02308920541)
Comitalia srl (CF: 01525700546)
CORRIDI S.R.L. (CF: 00402140586)
QUADRIFOGLIO SISTEMI D'ARREDO SPA (CF: 02301560260)
</t>
  </si>
  <si>
    <t>Servizio di facchinaggio presso la DP di Terni</t>
  </si>
  <si>
    <t xml:space="preserve">Consorzio Real Clean Group (CF: 02821080542)
</t>
  </si>
  <si>
    <t>arredi e complementi di arredo</t>
  </si>
  <si>
    <t>Manutenzione impianto antintrusione - DP Terni</t>
  </si>
  <si>
    <t>Fornitura di materiale di consumo per fax e stampanti regione Umbria</t>
  </si>
  <si>
    <t xml:space="preserve">BRACONI E PAPPALARDO (CF: 02094190549)
Comitalia srl (CF: 01525700546)
ECO LASER INFORMATICA SRL  (CF: 04427081007)
ERREBIAN SPA (CF: 08397890586)
PUCCIUFFICIO srl (CF: 01813500541)
</t>
  </si>
  <si>
    <t>ERREBIAN SPA (CF: 08397890586)</t>
  </si>
  <si>
    <t>Energia Elettrica 12</t>
  </si>
  <si>
    <t xml:space="preserve">GALA SPA (CF: 06832931007)
</t>
  </si>
  <si>
    <t>GALA SPA (CF: 06832931007)</t>
  </si>
  <si>
    <t>Servizio di pulizia delle parti comuni del compendio immobiliare di via Canali, 12 - Perugia</t>
  </si>
  <si>
    <t xml:space="preserve">AZZURRA SNC (CF: 01846590543)
MA.GI.TEC SRL (CF: 07149411006)
PULISAN (CF: 00652580549)
PULIUMBRIA (CF: 00749310546)
TOURCOOP SOCIETA' COOPERATIVA (CF: 94000340540)
</t>
  </si>
  <si>
    <t>MA.GI.TEC SRL (CF: 07149411006)</t>
  </si>
  <si>
    <t>Servizio di vigilanza presso i locali front-office dell'UT di Terni</t>
  </si>
  <si>
    <t>08-AFFIDAMENTO IN ECONOMIA - COTTIMO FIDUCIARIO</t>
  </si>
  <si>
    <t xml:space="preserve">AXITEA SPA (CF: 00818630188)
CESAR GROUP SRL (CF: 00510170558)
MONDIALPOL TERNI SRL (CF: 01217840550)
SECURPOOL SRL (CF: 01860390564)
SICURCONTROL S.R.L. (CF: 01432360558)
</t>
  </si>
  <si>
    <t>SECURPOOL SRL (CF: 01860390564)</t>
  </si>
  <si>
    <t>Servizio di vigilanza armata presso immobile FIP Perugia e UT Perugia</t>
  </si>
  <si>
    <t xml:space="preserve">CUSTOS SRL (CF: 02882630540)
EUROPEAN SECURITY SRL (CF: 03034600548)
SECURPOOL SRL (CF: 01860390564)
VIGECO ISTITUTO DI VIGILANZA (CF: 01529930545)
VIGILANZA UMBRA MONDIALPOL SPA (CF: 00623720547)
</t>
  </si>
  <si>
    <t>VIGILANZA UMBRA MONDIALPOL SPA (CF: 00623720547)</t>
  </si>
  <si>
    <t>Servizio di manutenzione aree esterne Immobile FIP di via Canali, 12 - Perugia</t>
  </si>
  <si>
    <t xml:space="preserve">AZIENDA AGRICOLA BAZZOFFIA VIVAI DI BAZZOFFIA (CF: 00200960540)
FRAPPI LUIGI,ENZO E CLAUDIO S.S. SOCIETA' AGRICOLA (CF: 00223310517)
Massarroni Fabio (CF: MSSFBA45E14G478X)
SOCIETA' AGRICOLA GARDEN LA SERRA S.R.L. (CF: 02937760540)
V.I.P. GARDEN SRL (CF: 02138920547)
</t>
  </si>
  <si>
    <t>UT Spoleto - servizio consegna a domicilio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</si>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</sst>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>
      <selection activeCell="E2" sqref="E2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231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"5799252E21"</f>
        <v>5799252E21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6557.76</v>
      </c>
      <c r="I3" s="2">
        <v>41885</v>
      </c>
      <c r="J3" s="2">
        <v>43345</v>
      </c>
      <c r="K3">
        <v>6557.27</v>
      </c>
    </row>
    <row r="4" spans="1:11" x14ac:dyDescent="0.25">
      <c r="A4" t="str">
        <f>"Z4B11A0085"</f>
        <v>Z4B11A0085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187.27</v>
      </c>
      <c r="I4" s="2">
        <v>41953</v>
      </c>
      <c r="J4" s="2">
        <v>41953</v>
      </c>
      <c r="K4">
        <v>0</v>
      </c>
    </row>
    <row r="5" spans="1:11" x14ac:dyDescent="0.25">
      <c r="A5" t="str">
        <f>"Z5D100F339"</f>
        <v>Z5D100F339</v>
      </c>
      <c r="B5" t="str">
        <f t="shared" si="0"/>
        <v>06363391001</v>
      </c>
      <c r="C5" t="s">
        <v>15</v>
      </c>
      <c r="D5" t="s">
        <v>24</v>
      </c>
      <c r="E5" t="s">
        <v>21</v>
      </c>
      <c r="F5" s="1" t="s">
        <v>25</v>
      </c>
      <c r="G5" t="s">
        <v>26</v>
      </c>
      <c r="H5">
        <v>438.5</v>
      </c>
      <c r="I5" s="2">
        <v>41641</v>
      </c>
      <c r="J5" s="2">
        <v>42004</v>
      </c>
      <c r="K5">
        <v>438.5</v>
      </c>
    </row>
    <row r="6" spans="1:11" x14ac:dyDescent="0.25">
      <c r="A6" t="str">
        <f>"Z280D50997"</f>
        <v>Z280D50997</v>
      </c>
      <c r="B6" t="str">
        <f t="shared" si="0"/>
        <v>06363391001</v>
      </c>
      <c r="C6" t="s">
        <v>15</v>
      </c>
      <c r="D6" t="s">
        <v>27</v>
      </c>
      <c r="E6" t="s">
        <v>21</v>
      </c>
      <c r="F6" s="1" t="s">
        <v>28</v>
      </c>
      <c r="G6" t="s">
        <v>29</v>
      </c>
      <c r="H6">
        <v>396</v>
      </c>
      <c r="I6" s="2">
        <v>41667</v>
      </c>
      <c r="J6" s="2">
        <v>41698</v>
      </c>
      <c r="K6">
        <v>396</v>
      </c>
    </row>
    <row r="7" spans="1:11" x14ac:dyDescent="0.25">
      <c r="A7" t="str">
        <f>"Z0A0D60C31"</f>
        <v>Z0A0D60C31</v>
      </c>
      <c r="B7" t="str">
        <f t="shared" si="0"/>
        <v>06363391001</v>
      </c>
      <c r="C7" t="s">
        <v>15</v>
      </c>
      <c r="D7" t="s">
        <v>30</v>
      </c>
      <c r="E7" t="s">
        <v>21</v>
      </c>
      <c r="F7" s="1" t="s">
        <v>31</v>
      </c>
      <c r="G7" t="s">
        <v>32</v>
      </c>
      <c r="H7">
        <v>276</v>
      </c>
      <c r="I7" s="2">
        <v>41662</v>
      </c>
      <c r="J7" s="2">
        <v>41662</v>
      </c>
      <c r="K7">
        <v>276</v>
      </c>
    </row>
    <row r="8" spans="1:11" x14ac:dyDescent="0.25">
      <c r="A8" t="str">
        <f>"ZE60D78333"</f>
        <v>ZE60D78333</v>
      </c>
      <c r="B8" t="str">
        <f t="shared" si="0"/>
        <v>06363391001</v>
      </c>
      <c r="C8" t="s">
        <v>15</v>
      </c>
      <c r="D8" t="s">
        <v>33</v>
      </c>
      <c r="E8" t="s">
        <v>21</v>
      </c>
      <c r="F8" s="1" t="s">
        <v>34</v>
      </c>
      <c r="G8" t="s">
        <v>35</v>
      </c>
      <c r="H8">
        <v>215</v>
      </c>
      <c r="I8" s="2">
        <v>41671</v>
      </c>
      <c r="J8" s="2">
        <v>41820</v>
      </c>
      <c r="K8">
        <v>215</v>
      </c>
    </row>
    <row r="9" spans="1:11" x14ac:dyDescent="0.25">
      <c r="A9" t="str">
        <f>"ZDC0E5B9F7"</f>
        <v>ZDC0E5B9F7</v>
      </c>
      <c r="B9" t="str">
        <f t="shared" si="0"/>
        <v>06363391001</v>
      </c>
      <c r="C9" t="s">
        <v>15</v>
      </c>
      <c r="D9" t="s">
        <v>36</v>
      </c>
      <c r="E9" t="s">
        <v>21</v>
      </c>
      <c r="F9" s="1" t="s">
        <v>37</v>
      </c>
      <c r="G9" t="s">
        <v>38</v>
      </c>
      <c r="H9">
        <v>530</v>
      </c>
      <c r="I9" s="2">
        <v>41669</v>
      </c>
      <c r="J9" s="2">
        <v>41747</v>
      </c>
      <c r="K9">
        <v>530</v>
      </c>
    </row>
    <row r="10" spans="1:11" x14ac:dyDescent="0.25">
      <c r="A10" t="str">
        <f>"ZB90E34DB3"</f>
        <v>ZB90E34DB3</v>
      </c>
      <c r="B10" t="str">
        <f t="shared" si="0"/>
        <v>06363391001</v>
      </c>
      <c r="C10" t="s">
        <v>15</v>
      </c>
      <c r="D10" t="s">
        <v>39</v>
      </c>
      <c r="E10" t="s">
        <v>21</v>
      </c>
      <c r="F10" s="1" t="s">
        <v>40</v>
      </c>
      <c r="G10" t="s">
        <v>41</v>
      </c>
      <c r="H10">
        <v>6500</v>
      </c>
      <c r="I10" s="2">
        <v>41674</v>
      </c>
      <c r="J10" s="2">
        <v>41757</v>
      </c>
      <c r="K10">
        <v>6500</v>
      </c>
    </row>
    <row r="11" spans="1:11" x14ac:dyDescent="0.25">
      <c r="A11" t="str">
        <f>"Z780DB518D"</f>
        <v>Z780DB518D</v>
      </c>
      <c r="B11" t="str">
        <f t="shared" si="0"/>
        <v>06363391001</v>
      </c>
      <c r="C11" t="s">
        <v>15</v>
      </c>
      <c r="D11" t="s">
        <v>42</v>
      </c>
      <c r="E11" t="s">
        <v>21</v>
      </c>
      <c r="F11" s="1" t="s">
        <v>43</v>
      </c>
      <c r="G11" t="s">
        <v>44</v>
      </c>
      <c r="H11">
        <v>984</v>
      </c>
      <c r="I11" s="2">
        <v>41676</v>
      </c>
      <c r="J11" s="2">
        <v>41706</v>
      </c>
      <c r="K11">
        <v>984</v>
      </c>
    </row>
    <row r="12" spans="1:11" x14ac:dyDescent="0.25">
      <c r="A12" t="str">
        <f>"Z160DDCCF4"</f>
        <v>Z160DDCCF4</v>
      </c>
      <c r="B12" t="str">
        <f t="shared" si="0"/>
        <v>06363391001</v>
      </c>
      <c r="C12" t="s">
        <v>15</v>
      </c>
      <c r="D12" t="s">
        <v>45</v>
      </c>
      <c r="E12" t="s">
        <v>21</v>
      </c>
      <c r="F12" s="1" t="s">
        <v>46</v>
      </c>
      <c r="G12" t="s">
        <v>47</v>
      </c>
      <c r="H12">
        <v>1600</v>
      </c>
      <c r="I12" s="2">
        <v>41687</v>
      </c>
      <c r="J12" s="2">
        <v>42051</v>
      </c>
      <c r="K12">
        <v>1580</v>
      </c>
    </row>
    <row r="13" spans="1:11" x14ac:dyDescent="0.25">
      <c r="A13" t="str">
        <f>"Z5C0DEBE63"</f>
        <v>Z5C0DEBE63</v>
      </c>
      <c r="B13" t="str">
        <f t="shared" si="0"/>
        <v>06363391001</v>
      </c>
      <c r="C13" t="s">
        <v>15</v>
      </c>
      <c r="D13" t="s">
        <v>48</v>
      </c>
      <c r="E13" t="s">
        <v>21</v>
      </c>
      <c r="F13" s="1" t="s">
        <v>49</v>
      </c>
      <c r="G13" t="s">
        <v>50</v>
      </c>
      <c r="H13">
        <v>420.64</v>
      </c>
      <c r="I13" s="2">
        <v>41701</v>
      </c>
      <c r="J13" s="2">
        <v>41701</v>
      </c>
      <c r="K13">
        <v>420.64</v>
      </c>
    </row>
    <row r="14" spans="1:11" x14ac:dyDescent="0.25">
      <c r="A14" t="str">
        <f>"ZEC0E0724A"</f>
        <v>ZEC0E0724A</v>
      </c>
      <c r="B14" t="str">
        <f t="shared" si="0"/>
        <v>06363391001</v>
      </c>
      <c r="C14" t="s">
        <v>15</v>
      </c>
      <c r="D14" t="s">
        <v>51</v>
      </c>
      <c r="E14" t="s">
        <v>21</v>
      </c>
      <c r="F14" s="1" t="s">
        <v>52</v>
      </c>
      <c r="G14" t="s">
        <v>53</v>
      </c>
      <c r="H14">
        <v>24297</v>
      </c>
      <c r="I14" s="2">
        <v>41699</v>
      </c>
      <c r="J14" s="2">
        <v>41973</v>
      </c>
      <c r="K14">
        <v>24297</v>
      </c>
    </row>
    <row r="15" spans="1:11" x14ac:dyDescent="0.25">
      <c r="A15" t="str">
        <f>"ZA20E435C1"</f>
        <v>ZA20E435C1</v>
      </c>
      <c r="B15" t="str">
        <f t="shared" si="0"/>
        <v>06363391001</v>
      </c>
      <c r="C15" t="s">
        <v>15</v>
      </c>
      <c r="D15" t="s">
        <v>54</v>
      </c>
      <c r="E15" t="s">
        <v>21</v>
      </c>
      <c r="F15" s="1" t="s">
        <v>55</v>
      </c>
      <c r="G15" t="s">
        <v>56</v>
      </c>
      <c r="H15">
        <v>1000</v>
      </c>
      <c r="I15" s="2">
        <v>41722</v>
      </c>
      <c r="J15" s="2">
        <v>41722</v>
      </c>
      <c r="K15">
        <v>1000</v>
      </c>
    </row>
    <row r="16" spans="1:11" x14ac:dyDescent="0.25">
      <c r="A16" t="str">
        <f>"Z020F318DA"</f>
        <v>Z020F318DA</v>
      </c>
      <c r="B16" t="str">
        <f t="shared" si="0"/>
        <v>06363391001</v>
      </c>
      <c r="C16" t="s">
        <v>15</v>
      </c>
      <c r="D16" t="s">
        <v>57</v>
      </c>
      <c r="E16" t="s">
        <v>21</v>
      </c>
      <c r="F16" s="1" t="s">
        <v>58</v>
      </c>
      <c r="G16" t="s">
        <v>59</v>
      </c>
      <c r="H16">
        <v>820</v>
      </c>
      <c r="I16" s="2">
        <v>41795</v>
      </c>
      <c r="J16" s="2">
        <v>41795</v>
      </c>
      <c r="K16">
        <v>820</v>
      </c>
    </row>
    <row r="17" spans="1:11" x14ac:dyDescent="0.25">
      <c r="A17" t="str">
        <f>"56491913E3"</f>
        <v>56491913E3</v>
      </c>
      <c r="B17" t="str">
        <f t="shared" si="0"/>
        <v>06363391001</v>
      </c>
      <c r="C17" t="s">
        <v>15</v>
      </c>
      <c r="D17" t="s">
        <v>60</v>
      </c>
      <c r="E17" t="s">
        <v>17</v>
      </c>
      <c r="F17" s="1" t="s">
        <v>61</v>
      </c>
      <c r="G17" t="s">
        <v>62</v>
      </c>
      <c r="H17">
        <v>0</v>
      </c>
      <c r="I17" s="2">
        <v>41760</v>
      </c>
      <c r="J17" s="2">
        <v>42124</v>
      </c>
      <c r="K17">
        <v>28368.1</v>
      </c>
    </row>
    <row r="18" spans="1:11" x14ac:dyDescent="0.25">
      <c r="A18" t="str">
        <f>"Z760E61AFE"</f>
        <v>Z760E61AFE</v>
      </c>
      <c r="B18" t="str">
        <f t="shared" si="0"/>
        <v>06363391001</v>
      </c>
      <c r="C18" t="s">
        <v>15</v>
      </c>
      <c r="D18" t="s">
        <v>63</v>
      </c>
      <c r="E18" t="s">
        <v>64</v>
      </c>
      <c r="F18" s="1" t="s">
        <v>65</v>
      </c>
      <c r="G18" t="s">
        <v>66</v>
      </c>
      <c r="H18">
        <v>2170</v>
      </c>
      <c r="I18" s="2">
        <v>41764</v>
      </c>
      <c r="J18" s="2">
        <v>41783</v>
      </c>
      <c r="K18">
        <v>2170</v>
      </c>
    </row>
    <row r="19" spans="1:11" x14ac:dyDescent="0.25">
      <c r="A19" t="str">
        <f>"Z2D0E66862"</f>
        <v>Z2D0E66862</v>
      </c>
      <c r="B19" t="str">
        <f t="shared" si="0"/>
        <v>06363391001</v>
      </c>
      <c r="C19" t="s">
        <v>15</v>
      </c>
      <c r="D19" t="s">
        <v>67</v>
      </c>
      <c r="E19" t="s">
        <v>64</v>
      </c>
      <c r="F19" s="1" t="s">
        <v>68</v>
      </c>
      <c r="G19" t="s">
        <v>69</v>
      </c>
      <c r="H19">
        <v>1612.8</v>
      </c>
      <c r="I19" s="2">
        <v>41737</v>
      </c>
      <c r="J19" s="2">
        <v>41737</v>
      </c>
      <c r="K19">
        <v>1612.8</v>
      </c>
    </row>
    <row r="20" spans="1:11" x14ac:dyDescent="0.25">
      <c r="A20" t="str">
        <f>"Z8A0EFD4E4"</f>
        <v>Z8A0EFD4E4</v>
      </c>
      <c r="B20" t="str">
        <f t="shared" si="0"/>
        <v>06363391001</v>
      </c>
      <c r="C20" t="s">
        <v>15</v>
      </c>
      <c r="D20" t="s">
        <v>70</v>
      </c>
      <c r="E20" t="s">
        <v>21</v>
      </c>
      <c r="F20" s="1" t="s">
        <v>71</v>
      </c>
      <c r="G20" t="s">
        <v>72</v>
      </c>
      <c r="H20">
        <v>205</v>
      </c>
      <c r="I20" s="2">
        <v>41744</v>
      </c>
      <c r="J20" s="2">
        <v>41744</v>
      </c>
      <c r="K20">
        <v>205</v>
      </c>
    </row>
    <row r="21" spans="1:11" x14ac:dyDescent="0.25">
      <c r="A21" t="str">
        <f>"Z9F0E8181F"</f>
        <v>Z9F0E8181F</v>
      </c>
      <c r="B21" t="str">
        <f t="shared" si="0"/>
        <v>06363391001</v>
      </c>
      <c r="C21" t="s">
        <v>15</v>
      </c>
      <c r="D21" t="s">
        <v>73</v>
      </c>
      <c r="E21" t="s">
        <v>21</v>
      </c>
      <c r="F21" s="1" t="s">
        <v>74</v>
      </c>
      <c r="G21" t="s">
        <v>75</v>
      </c>
      <c r="H21">
        <v>252</v>
      </c>
      <c r="I21" s="2">
        <v>41728</v>
      </c>
      <c r="J21" s="2">
        <v>41728</v>
      </c>
      <c r="K21">
        <v>252</v>
      </c>
    </row>
    <row r="22" spans="1:11" x14ac:dyDescent="0.25">
      <c r="A22" t="str">
        <f>"ZDE0ED8E95"</f>
        <v>ZDE0ED8E95</v>
      </c>
      <c r="B22" t="str">
        <f t="shared" si="0"/>
        <v>06363391001</v>
      </c>
      <c r="C22" t="s">
        <v>15</v>
      </c>
      <c r="D22" t="s">
        <v>76</v>
      </c>
      <c r="E22" t="s">
        <v>21</v>
      </c>
      <c r="F22" s="1" t="s">
        <v>34</v>
      </c>
      <c r="G22" t="s">
        <v>35</v>
      </c>
      <c r="H22">
        <v>86</v>
      </c>
      <c r="I22" s="2">
        <v>41760</v>
      </c>
      <c r="J22" s="2">
        <v>41820</v>
      </c>
      <c r="K22">
        <v>86</v>
      </c>
    </row>
    <row r="23" spans="1:11" x14ac:dyDescent="0.25">
      <c r="A23" t="str">
        <f>"Z440F35CA5"</f>
        <v>Z440F35CA5</v>
      </c>
      <c r="B23" t="str">
        <f t="shared" si="0"/>
        <v>06363391001</v>
      </c>
      <c r="C23" t="s">
        <v>15</v>
      </c>
      <c r="D23" t="s">
        <v>77</v>
      </c>
      <c r="E23" t="s">
        <v>21</v>
      </c>
      <c r="F23" s="1" t="s">
        <v>78</v>
      </c>
      <c r="G23" t="s">
        <v>79</v>
      </c>
      <c r="H23">
        <v>483</v>
      </c>
      <c r="I23" s="2">
        <v>41802</v>
      </c>
      <c r="J23" s="2">
        <v>41802</v>
      </c>
      <c r="K23">
        <v>483</v>
      </c>
    </row>
    <row r="24" spans="1:11" x14ac:dyDescent="0.25">
      <c r="A24" t="str">
        <f>"Z020F37CDC"</f>
        <v>Z020F37CDC</v>
      </c>
      <c r="B24" t="str">
        <f t="shared" si="0"/>
        <v>06363391001</v>
      </c>
      <c r="C24" t="s">
        <v>15</v>
      </c>
      <c r="D24" t="s">
        <v>80</v>
      </c>
      <c r="E24" t="s">
        <v>21</v>
      </c>
      <c r="F24" s="1" t="s">
        <v>81</v>
      </c>
      <c r="G24" t="s">
        <v>82</v>
      </c>
      <c r="H24">
        <v>652.79999999999995</v>
      </c>
      <c r="I24" s="2">
        <v>41802</v>
      </c>
      <c r="J24" s="2">
        <v>41802</v>
      </c>
      <c r="K24">
        <v>652.79999999999995</v>
      </c>
    </row>
    <row r="25" spans="1:11" x14ac:dyDescent="0.25">
      <c r="A25" t="str">
        <f>"5755213801"</f>
        <v>5755213801</v>
      </c>
      <c r="B25" t="str">
        <f t="shared" si="0"/>
        <v>06363391001</v>
      </c>
      <c r="C25" t="s">
        <v>15</v>
      </c>
      <c r="D25" t="s">
        <v>83</v>
      </c>
      <c r="E25" t="s">
        <v>17</v>
      </c>
      <c r="F25" s="1" t="s">
        <v>84</v>
      </c>
      <c r="G25" t="s">
        <v>85</v>
      </c>
      <c r="H25">
        <v>0</v>
      </c>
      <c r="I25" s="2">
        <v>41821</v>
      </c>
      <c r="J25" s="2">
        <v>42185</v>
      </c>
      <c r="K25">
        <v>116570.93</v>
      </c>
    </row>
    <row r="26" spans="1:11" x14ac:dyDescent="0.25">
      <c r="A26" t="str">
        <f>"Z170F70E6F"</f>
        <v>Z170F70E6F</v>
      </c>
      <c r="B26" t="str">
        <f t="shared" si="0"/>
        <v>06363391001</v>
      </c>
      <c r="C26" t="s">
        <v>15</v>
      </c>
      <c r="D26" t="s">
        <v>86</v>
      </c>
      <c r="E26" t="s">
        <v>21</v>
      </c>
      <c r="F26" s="1" t="s">
        <v>87</v>
      </c>
      <c r="G26" t="s">
        <v>41</v>
      </c>
      <c r="H26">
        <v>1400</v>
      </c>
      <c r="I26" s="2">
        <v>41789</v>
      </c>
      <c r="J26" s="2">
        <v>41789</v>
      </c>
      <c r="K26">
        <v>1400</v>
      </c>
    </row>
    <row r="27" spans="1:11" x14ac:dyDescent="0.25">
      <c r="A27" t="str">
        <f>"ZF51061EA5"</f>
        <v>ZF51061EA5</v>
      </c>
      <c r="B27" t="str">
        <f t="shared" si="0"/>
        <v>06363391001</v>
      </c>
      <c r="C27" t="s">
        <v>15</v>
      </c>
      <c r="D27" t="s">
        <v>88</v>
      </c>
      <c r="E27" t="s">
        <v>21</v>
      </c>
      <c r="F27" s="1" t="s">
        <v>43</v>
      </c>
      <c r="G27" t="s">
        <v>44</v>
      </c>
      <c r="H27">
        <v>70</v>
      </c>
      <c r="I27" s="2">
        <v>41857</v>
      </c>
      <c r="J27" s="2">
        <v>41857</v>
      </c>
      <c r="K27">
        <v>70</v>
      </c>
    </row>
    <row r="28" spans="1:11" x14ac:dyDescent="0.25">
      <c r="A28" t="str">
        <f>"579669500B"</f>
        <v>579669500B</v>
      </c>
      <c r="B28" t="str">
        <f t="shared" si="0"/>
        <v>06363391001</v>
      </c>
      <c r="C28" t="s">
        <v>15</v>
      </c>
      <c r="D28" t="s">
        <v>89</v>
      </c>
      <c r="E28" t="s">
        <v>64</v>
      </c>
      <c r="F28" s="1" t="s">
        <v>90</v>
      </c>
      <c r="G28" t="s">
        <v>66</v>
      </c>
      <c r="H28">
        <v>36250.400000000001</v>
      </c>
      <c r="I28" s="2">
        <v>41821</v>
      </c>
      <c r="J28" s="2">
        <v>41851</v>
      </c>
      <c r="K28">
        <v>36250.400000000001</v>
      </c>
    </row>
    <row r="29" spans="1:11" x14ac:dyDescent="0.25">
      <c r="A29" t="str">
        <f>"Z9F0F9C401"</f>
        <v>Z9F0F9C401</v>
      </c>
      <c r="B29" t="str">
        <f t="shared" si="0"/>
        <v>06363391001</v>
      </c>
      <c r="C29" t="s">
        <v>15</v>
      </c>
      <c r="D29" t="s">
        <v>91</v>
      </c>
      <c r="E29" t="s">
        <v>21</v>
      </c>
      <c r="F29" s="1" t="s">
        <v>92</v>
      </c>
      <c r="G29" t="s">
        <v>93</v>
      </c>
      <c r="H29">
        <v>0</v>
      </c>
      <c r="I29" s="2">
        <v>41808</v>
      </c>
      <c r="J29" s="2">
        <v>42172</v>
      </c>
      <c r="K29">
        <v>1492.5</v>
      </c>
    </row>
    <row r="30" spans="1:11" x14ac:dyDescent="0.25">
      <c r="A30" t="str">
        <f>"Z41102E985"</f>
        <v>Z41102E985</v>
      </c>
      <c r="B30" t="str">
        <f t="shared" si="0"/>
        <v>06363391001</v>
      </c>
      <c r="C30" t="s">
        <v>15</v>
      </c>
      <c r="D30" t="s">
        <v>94</v>
      </c>
      <c r="E30" t="s">
        <v>21</v>
      </c>
      <c r="F30" s="1" t="s">
        <v>95</v>
      </c>
      <c r="G30" t="s">
        <v>96</v>
      </c>
      <c r="H30">
        <v>880</v>
      </c>
      <c r="I30" s="2">
        <v>41856</v>
      </c>
      <c r="J30" s="2">
        <v>41856</v>
      </c>
      <c r="K30">
        <v>880</v>
      </c>
    </row>
    <row r="31" spans="1:11" x14ac:dyDescent="0.25">
      <c r="A31" t="str">
        <f>"Z840FBF07F"</f>
        <v>Z840FBF07F</v>
      </c>
      <c r="B31" t="str">
        <f t="shared" si="0"/>
        <v>06363391001</v>
      </c>
      <c r="C31" t="s">
        <v>15</v>
      </c>
      <c r="D31" t="s">
        <v>97</v>
      </c>
      <c r="E31" t="s">
        <v>21</v>
      </c>
      <c r="F31" s="1" t="s">
        <v>98</v>
      </c>
      <c r="G31" t="s">
        <v>99</v>
      </c>
      <c r="H31">
        <v>4480</v>
      </c>
      <c r="I31" s="2">
        <v>41821</v>
      </c>
      <c r="J31" s="2">
        <v>41839</v>
      </c>
      <c r="K31">
        <v>4480</v>
      </c>
    </row>
    <row r="32" spans="1:11" x14ac:dyDescent="0.25">
      <c r="A32" t="str">
        <f>"ZCF0FA7B8B"</f>
        <v>ZCF0FA7B8B</v>
      </c>
      <c r="B32" t="str">
        <f t="shared" si="0"/>
        <v>06363391001</v>
      </c>
      <c r="C32" t="s">
        <v>15</v>
      </c>
      <c r="D32" t="s">
        <v>100</v>
      </c>
      <c r="E32" t="s">
        <v>21</v>
      </c>
      <c r="F32" s="1" t="s">
        <v>101</v>
      </c>
      <c r="G32" t="s">
        <v>102</v>
      </c>
      <c r="H32">
        <v>940</v>
      </c>
      <c r="I32" s="2">
        <v>41821</v>
      </c>
      <c r="J32" s="2">
        <v>41821</v>
      </c>
      <c r="K32">
        <v>940</v>
      </c>
    </row>
    <row r="33" spans="1:11" x14ac:dyDescent="0.25">
      <c r="A33" t="str">
        <f>"Z0F0FBE1A1"</f>
        <v>Z0F0FBE1A1</v>
      </c>
      <c r="B33" t="str">
        <f t="shared" si="0"/>
        <v>06363391001</v>
      </c>
      <c r="C33" t="s">
        <v>15</v>
      </c>
      <c r="D33" t="s">
        <v>103</v>
      </c>
      <c r="E33" t="s">
        <v>21</v>
      </c>
      <c r="F33" s="1" t="s">
        <v>34</v>
      </c>
      <c r="G33" t="s">
        <v>35</v>
      </c>
      <c r="H33">
        <v>387</v>
      </c>
      <c r="I33" s="2">
        <v>41821</v>
      </c>
      <c r="J33" s="2">
        <v>41912</v>
      </c>
      <c r="K33">
        <v>387</v>
      </c>
    </row>
    <row r="34" spans="1:11" x14ac:dyDescent="0.25">
      <c r="A34" t="str">
        <f>"ZC01016EF9"</f>
        <v>ZC01016EF9</v>
      </c>
      <c r="B34" t="str">
        <f t="shared" si="0"/>
        <v>06363391001</v>
      </c>
      <c r="C34" t="s">
        <v>15</v>
      </c>
      <c r="D34" t="s">
        <v>104</v>
      </c>
      <c r="E34" t="s">
        <v>64</v>
      </c>
      <c r="F34" s="1" t="s">
        <v>105</v>
      </c>
      <c r="G34" t="s">
        <v>106</v>
      </c>
      <c r="H34">
        <v>17133</v>
      </c>
      <c r="I34" s="2">
        <v>41852</v>
      </c>
      <c r="J34" s="2">
        <v>41864</v>
      </c>
      <c r="K34">
        <v>17133</v>
      </c>
    </row>
    <row r="35" spans="1:11" x14ac:dyDescent="0.25">
      <c r="A35" t="str">
        <f>"ZE71016FAE"</f>
        <v>ZE71016FAE</v>
      </c>
      <c r="B35" t="str">
        <f t="shared" ref="B35:B66" si="1">"06363391001"</f>
        <v>06363391001</v>
      </c>
      <c r="C35" t="s">
        <v>15</v>
      </c>
      <c r="D35" t="s">
        <v>107</v>
      </c>
      <c r="E35" t="s">
        <v>21</v>
      </c>
      <c r="F35" s="1" t="s">
        <v>25</v>
      </c>
      <c r="G35" t="s">
        <v>26</v>
      </c>
      <c r="H35">
        <v>121.5</v>
      </c>
      <c r="I35" s="2">
        <v>41852</v>
      </c>
      <c r="J35" s="2">
        <v>41852</v>
      </c>
      <c r="K35">
        <v>121.5</v>
      </c>
    </row>
    <row r="36" spans="1:11" x14ac:dyDescent="0.25">
      <c r="A36" t="str">
        <f>"ZC7105D189"</f>
        <v>ZC7105D189</v>
      </c>
      <c r="B36" t="str">
        <f t="shared" si="1"/>
        <v>06363391001</v>
      </c>
      <c r="C36" t="s">
        <v>15</v>
      </c>
      <c r="D36" t="s">
        <v>108</v>
      </c>
      <c r="E36" t="s">
        <v>21</v>
      </c>
      <c r="F36" s="1" t="s">
        <v>109</v>
      </c>
      <c r="G36" t="s">
        <v>110</v>
      </c>
      <c r="H36">
        <v>853.05</v>
      </c>
      <c r="I36" s="2">
        <v>41857</v>
      </c>
      <c r="J36" s="2">
        <v>41857</v>
      </c>
      <c r="K36">
        <v>853.04</v>
      </c>
    </row>
    <row r="37" spans="1:11" x14ac:dyDescent="0.25">
      <c r="A37" t="str">
        <f>"Z3E1061B67"</f>
        <v>Z3E1061B67</v>
      </c>
      <c r="B37" t="str">
        <f t="shared" si="1"/>
        <v>06363391001</v>
      </c>
      <c r="C37" t="s">
        <v>15</v>
      </c>
      <c r="D37" t="s">
        <v>111</v>
      </c>
      <c r="E37" t="s">
        <v>21</v>
      </c>
      <c r="F37" s="1" t="s">
        <v>31</v>
      </c>
      <c r="G37" t="s">
        <v>32</v>
      </c>
      <c r="H37">
        <v>249</v>
      </c>
      <c r="I37" s="2">
        <v>41862</v>
      </c>
      <c r="J37" s="2">
        <v>41862</v>
      </c>
      <c r="K37">
        <v>249</v>
      </c>
    </row>
    <row r="38" spans="1:11" x14ac:dyDescent="0.25">
      <c r="A38" t="str">
        <f>"Z811066F27"</f>
        <v>Z811066F27</v>
      </c>
      <c r="B38" t="str">
        <f t="shared" si="1"/>
        <v>06363391001</v>
      </c>
      <c r="C38" t="s">
        <v>15</v>
      </c>
      <c r="D38" t="s">
        <v>112</v>
      </c>
      <c r="E38" t="s">
        <v>21</v>
      </c>
      <c r="F38" s="1" t="s">
        <v>113</v>
      </c>
      <c r="G38" t="s">
        <v>114</v>
      </c>
      <c r="H38">
        <v>3120.7</v>
      </c>
      <c r="I38" s="2">
        <v>41862</v>
      </c>
      <c r="J38" s="2">
        <v>41862</v>
      </c>
      <c r="K38">
        <v>3120.69</v>
      </c>
    </row>
    <row r="39" spans="1:11" x14ac:dyDescent="0.25">
      <c r="A39" t="str">
        <f>"Z780F96722"</f>
        <v>Z780F96722</v>
      </c>
      <c r="B39" t="str">
        <f t="shared" si="1"/>
        <v>06363391001</v>
      </c>
      <c r="C39" t="s">
        <v>15</v>
      </c>
      <c r="D39" t="s">
        <v>115</v>
      </c>
      <c r="E39" t="s">
        <v>21</v>
      </c>
      <c r="F39" s="1" t="s">
        <v>116</v>
      </c>
      <c r="G39" t="s">
        <v>117</v>
      </c>
      <c r="H39">
        <v>0</v>
      </c>
      <c r="I39" s="2">
        <v>41858</v>
      </c>
      <c r="J39" s="2">
        <v>42222</v>
      </c>
      <c r="K39">
        <v>41625.379999999997</v>
      </c>
    </row>
    <row r="40" spans="1:11" x14ac:dyDescent="0.25">
      <c r="A40" t="str">
        <f>"Z22113A79E"</f>
        <v>Z22113A79E</v>
      </c>
      <c r="B40" t="str">
        <f t="shared" si="1"/>
        <v>06363391001</v>
      </c>
      <c r="C40" t="s">
        <v>15</v>
      </c>
      <c r="D40" t="s">
        <v>118</v>
      </c>
      <c r="E40" t="s">
        <v>21</v>
      </c>
      <c r="F40" s="1" t="s">
        <v>119</v>
      </c>
      <c r="G40" t="s">
        <v>120</v>
      </c>
      <c r="H40">
        <v>850</v>
      </c>
      <c r="I40" s="2">
        <v>41906</v>
      </c>
      <c r="J40" s="2">
        <v>41907</v>
      </c>
      <c r="K40">
        <v>850</v>
      </c>
    </row>
    <row r="41" spans="1:11" x14ac:dyDescent="0.25">
      <c r="A41" t="str">
        <f>"Z66109019D"</f>
        <v>Z66109019D</v>
      </c>
      <c r="B41" t="str">
        <f t="shared" si="1"/>
        <v>06363391001</v>
      </c>
      <c r="C41" t="s">
        <v>15</v>
      </c>
      <c r="D41" t="s">
        <v>121</v>
      </c>
      <c r="E41" t="s">
        <v>21</v>
      </c>
      <c r="F41" s="1" t="s">
        <v>116</v>
      </c>
      <c r="G41" t="s">
        <v>117</v>
      </c>
      <c r="H41">
        <v>0</v>
      </c>
      <c r="I41" s="2">
        <v>41883</v>
      </c>
      <c r="J41" s="2">
        <v>42247</v>
      </c>
      <c r="K41">
        <v>759</v>
      </c>
    </row>
    <row r="42" spans="1:11" x14ac:dyDescent="0.25">
      <c r="A42" t="str">
        <f>"Z0810903BB"</f>
        <v>Z0810903BB</v>
      </c>
      <c r="B42" t="str">
        <f t="shared" si="1"/>
        <v>06363391001</v>
      </c>
      <c r="C42" t="s">
        <v>15</v>
      </c>
      <c r="D42" t="s">
        <v>122</v>
      </c>
      <c r="E42" t="s">
        <v>21</v>
      </c>
      <c r="F42" s="1" t="s">
        <v>116</v>
      </c>
      <c r="G42" t="s">
        <v>117</v>
      </c>
      <c r="H42">
        <v>0</v>
      </c>
      <c r="I42" s="2">
        <v>41883</v>
      </c>
      <c r="J42" s="2">
        <v>42247</v>
      </c>
      <c r="K42">
        <v>624</v>
      </c>
    </row>
    <row r="43" spans="1:11" x14ac:dyDescent="0.25">
      <c r="A43" t="str">
        <f>"Z021090122"</f>
        <v>Z021090122</v>
      </c>
      <c r="B43" t="str">
        <f t="shared" si="1"/>
        <v>06363391001</v>
      </c>
      <c r="C43" t="s">
        <v>15</v>
      </c>
      <c r="D43" t="s">
        <v>123</v>
      </c>
      <c r="E43" t="s">
        <v>21</v>
      </c>
      <c r="F43" s="1" t="s">
        <v>116</v>
      </c>
      <c r="G43" t="s">
        <v>117</v>
      </c>
      <c r="H43">
        <v>0</v>
      </c>
      <c r="I43" s="2">
        <v>41883</v>
      </c>
      <c r="J43" s="2">
        <v>42247</v>
      </c>
      <c r="K43">
        <v>759</v>
      </c>
    </row>
    <row r="44" spans="1:11" x14ac:dyDescent="0.25">
      <c r="A44" t="str">
        <f>"ZA31090359"</f>
        <v>ZA31090359</v>
      </c>
      <c r="B44" t="str">
        <f t="shared" si="1"/>
        <v>06363391001</v>
      </c>
      <c r="C44" t="s">
        <v>15</v>
      </c>
      <c r="D44" t="s">
        <v>124</v>
      </c>
      <c r="E44" t="s">
        <v>21</v>
      </c>
      <c r="F44" s="1" t="s">
        <v>116</v>
      </c>
      <c r="G44" t="s">
        <v>117</v>
      </c>
      <c r="H44">
        <v>0</v>
      </c>
      <c r="I44" s="2">
        <v>41883</v>
      </c>
      <c r="J44" s="2">
        <v>42247</v>
      </c>
      <c r="K44">
        <v>693</v>
      </c>
    </row>
    <row r="45" spans="1:11" x14ac:dyDescent="0.25">
      <c r="A45" t="str">
        <f>"Z0110900DD"</f>
        <v>Z0110900DD</v>
      </c>
      <c r="B45" t="str">
        <f t="shared" si="1"/>
        <v>06363391001</v>
      </c>
      <c r="C45" t="s">
        <v>15</v>
      </c>
      <c r="D45" t="s">
        <v>125</v>
      </c>
      <c r="E45" t="s">
        <v>21</v>
      </c>
      <c r="F45" s="1" t="s">
        <v>116</v>
      </c>
      <c r="G45" t="s">
        <v>117</v>
      </c>
      <c r="H45">
        <v>0</v>
      </c>
      <c r="I45" s="2">
        <v>41883</v>
      </c>
      <c r="J45" s="2">
        <v>42247</v>
      </c>
      <c r="K45">
        <v>759</v>
      </c>
    </row>
    <row r="46" spans="1:11" x14ac:dyDescent="0.25">
      <c r="A46" t="str">
        <f>"ZC01090257"</f>
        <v>ZC01090257</v>
      </c>
      <c r="B46" t="str">
        <f t="shared" si="1"/>
        <v>06363391001</v>
      </c>
      <c r="C46" t="s">
        <v>15</v>
      </c>
      <c r="D46" t="s">
        <v>126</v>
      </c>
      <c r="E46" t="s">
        <v>21</v>
      </c>
      <c r="F46" s="1" t="s">
        <v>116</v>
      </c>
      <c r="G46" t="s">
        <v>117</v>
      </c>
      <c r="H46">
        <v>0</v>
      </c>
      <c r="I46" s="2">
        <v>41883</v>
      </c>
      <c r="J46" s="2">
        <v>42247</v>
      </c>
      <c r="K46">
        <v>759</v>
      </c>
    </row>
    <row r="47" spans="1:11" x14ac:dyDescent="0.25">
      <c r="A47" t="str">
        <f>"Z25108FECD"</f>
        <v>Z25108FECD</v>
      </c>
      <c r="B47" t="str">
        <f t="shared" si="1"/>
        <v>06363391001</v>
      </c>
      <c r="C47" t="s">
        <v>15</v>
      </c>
      <c r="D47" t="s">
        <v>127</v>
      </c>
      <c r="E47" t="s">
        <v>21</v>
      </c>
      <c r="F47" s="1" t="s">
        <v>116</v>
      </c>
      <c r="G47" t="s">
        <v>117</v>
      </c>
      <c r="H47">
        <v>0</v>
      </c>
      <c r="I47" s="2">
        <v>41883</v>
      </c>
      <c r="J47" s="2">
        <v>42247</v>
      </c>
      <c r="K47">
        <v>756</v>
      </c>
    </row>
    <row r="48" spans="1:11" x14ac:dyDescent="0.25">
      <c r="A48" t="str">
        <f>"Z15109005F"</f>
        <v>Z15109005F</v>
      </c>
      <c r="B48" t="str">
        <f t="shared" si="1"/>
        <v>06363391001</v>
      </c>
      <c r="C48" t="s">
        <v>15</v>
      </c>
      <c r="D48" t="s">
        <v>128</v>
      </c>
      <c r="E48" t="s">
        <v>21</v>
      </c>
      <c r="F48" s="1" t="s">
        <v>116</v>
      </c>
      <c r="G48" t="s">
        <v>117</v>
      </c>
      <c r="H48">
        <v>0</v>
      </c>
      <c r="I48" s="2">
        <v>41883</v>
      </c>
      <c r="J48" s="2">
        <v>42247</v>
      </c>
      <c r="K48">
        <v>756</v>
      </c>
    </row>
    <row r="49" spans="1:11" x14ac:dyDescent="0.25">
      <c r="A49" t="str">
        <f>"ZA2109040F"</f>
        <v>ZA2109040F</v>
      </c>
      <c r="B49" t="str">
        <f t="shared" si="1"/>
        <v>06363391001</v>
      </c>
      <c r="C49" t="s">
        <v>15</v>
      </c>
      <c r="D49" t="s">
        <v>129</v>
      </c>
      <c r="E49" t="s">
        <v>21</v>
      </c>
      <c r="F49" s="1" t="s">
        <v>116</v>
      </c>
      <c r="G49" t="s">
        <v>117</v>
      </c>
      <c r="H49">
        <v>0</v>
      </c>
      <c r="I49" s="2">
        <v>41883</v>
      </c>
      <c r="J49" s="2">
        <v>42247</v>
      </c>
      <c r="K49">
        <v>741</v>
      </c>
    </row>
    <row r="50" spans="1:11" x14ac:dyDescent="0.25">
      <c r="A50" t="str">
        <f>"Z31113D8C3"</f>
        <v>Z31113D8C3</v>
      </c>
      <c r="B50" t="str">
        <f t="shared" si="1"/>
        <v>06363391001</v>
      </c>
      <c r="C50" t="s">
        <v>15</v>
      </c>
      <c r="D50" t="s">
        <v>130</v>
      </c>
      <c r="E50" t="s">
        <v>21</v>
      </c>
      <c r="F50" s="1" t="s">
        <v>131</v>
      </c>
      <c r="G50" t="s">
        <v>132</v>
      </c>
      <c r="H50">
        <v>193</v>
      </c>
      <c r="I50" s="2">
        <v>41927</v>
      </c>
      <c r="J50" s="2">
        <v>41931</v>
      </c>
      <c r="K50">
        <v>0</v>
      </c>
    </row>
    <row r="51" spans="1:11" x14ac:dyDescent="0.25">
      <c r="A51" t="str">
        <f>"Z4C10B1AC4"</f>
        <v>Z4C10B1AC4</v>
      </c>
      <c r="B51" t="str">
        <f t="shared" si="1"/>
        <v>06363391001</v>
      </c>
      <c r="C51" t="s">
        <v>15</v>
      </c>
      <c r="D51" t="s">
        <v>133</v>
      </c>
      <c r="E51" t="s">
        <v>21</v>
      </c>
      <c r="F51" s="1" t="s">
        <v>134</v>
      </c>
      <c r="G51" t="s">
        <v>135</v>
      </c>
      <c r="H51">
        <v>805</v>
      </c>
      <c r="I51" s="2">
        <v>41904</v>
      </c>
      <c r="J51" s="2">
        <v>41904</v>
      </c>
      <c r="K51">
        <v>805</v>
      </c>
    </row>
    <row r="52" spans="1:11" x14ac:dyDescent="0.25">
      <c r="A52" t="str">
        <f>"ZE510D2665"</f>
        <v>ZE510D2665</v>
      </c>
      <c r="B52" t="str">
        <f t="shared" si="1"/>
        <v>06363391001</v>
      </c>
      <c r="C52" t="s">
        <v>15</v>
      </c>
      <c r="D52" t="s">
        <v>136</v>
      </c>
      <c r="E52" t="s">
        <v>64</v>
      </c>
      <c r="F52" s="1" t="s">
        <v>137</v>
      </c>
      <c r="G52" t="s">
        <v>69</v>
      </c>
      <c r="H52">
        <v>7703.73</v>
      </c>
      <c r="I52" s="2">
        <v>41652</v>
      </c>
      <c r="J52" s="2">
        <v>41938</v>
      </c>
      <c r="K52">
        <v>7703.69</v>
      </c>
    </row>
    <row r="53" spans="1:11" x14ac:dyDescent="0.25">
      <c r="A53" t="str">
        <f>"ZE11107376"</f>
        <v>ZE11107376</v>
      </c>
      <c r="B53" t="str">
        <f t="shared" si="1"/>
        <v>06363391001</v>
      </c>
      <c r="C53" t="s">
        <v>15</v>
      </c>
      <c r="D53" t="s">
        <v>138</v>
      </c>
      <c r="E53" t="s">
        <v>21</v>
      </c>
      <c r="F53" s="1" t="s">
        <v>139</v>
      </c>
      <c r="G53" t="s">
        <v>140</v>
      </c>
      <c r="H53">
        <v>600</v>
      </c>
      <c r="I53" s="2">
        <v>41925</v>
      </c>
      <c r="J53" s="2">
        <v>41925</v>
      </c>
      <c r="K53">
        <v>600</v>
      </c>
    </row>
    <row r="54" spans="1:11" x14ac:dyDescent="0.25">
      <c r="A54" t="str">
        <f>"Z34110E4A6"</f>
        <v>Z34110E4A6</v>
      </c>
      <c r="B54" t="str">
        <f t="shared" si="1"/>
        <v>06363391001</v>
      </c>
      <c r="C54" t="s">
        <v>15</v>
      </c>
      <c r="D54" t="s">
        <v>141</v>
      </c>
      <c r="E54" t="s">
        <v>21</v>
      </c>
      <c r="F54" s="1" t="s">
        <v>142</v>
      </c>
      <c r="G54" t="s">
        <v>143</v>
      </c>
      <c r="H54">
        <v>1458.15</v>
      </c>
      <c r="I54" s="2">
        <v>41932</v>
      </c>
      <c r="J54" s="2">
        <v>41934</v>
      </c>
      <c r="K54">
        <v>1458.15</v>
      </c>
    </row>
    <row r="55" spans="1:11" x14ac:dyDescent="0.25">
      <c r="A55" t="str">
        <f>"ZB610D15CE"</f>
        <v>ZB610D15CE</v>
      </c>
      <c r="B55" t="str">
        <f t="shared" si="1"/>
        <v>06363391001</v>
      </c>
      <c r="C55" t="s">
        <v>15</v>
      </c>
      <c r="D55" t="s">
        <v>144</v>
      </c>
      <c r="E55" t="s">
        <v>21</v>
      </c>
      <c r="F55" s="1" t="s">
        <v>98</v>
      </c>
      <c r="G55" t="s">
        <v>99</v>
      </c>
      <c r="H55">
        <v>2990</v>
      </c>
      <c r="I55" s="2">
        <v>41927</v>
      </c>
      <c r="J55" s="2">
        <v>41928</v>
      </c>
      <c r="K55">
        <v>2990</v>
      </c>
    </row>
    <row r="56" spans="1:11" x14ac:dyDescent="0.25">
      <c r="A56" t="str">
        <f>"Z3710D15E4"</f>
        <v>Z3710D15E4</v>
      </c>
      <c r="B56" t="str">
        <f t="shared" si="1"/>
        <v>06363391001</v>
      </c>
      <c r="C56" t="s">
        <v>15</v>
      </c>
      <c r="D56" t="s">
        <v>145</v>
      </c>
      <c r="E56" t="s">
        <v>21</v>
      </c>
      <c r="F56" s="1" t="s">
        <v>146</v>
      </c>
      <c r="G56" t="s">
        <v>147</v>
      </c>
      <c r="H56">
        <v>3675</v>
      </c>
      <c r="I56" s="2">
        <v>41930</v>
      </c>
      <c r="J56" s="2">
        <v>41937</v>
      </c>
      <c r="K56">
        <v>3675</v>
      </c>
    </row>
    <row r="57" spans="1:11" x14ac:dyDescent="0.25">
      <c r="A57" t="str">
        <f>"ZF0110D892"</f>
        <v>ZF0110D892</v>
      </c>
      <c r="B57" t="str">
        <f t="shared" si="1"/>
        <v>06363391001</v>
      </c>
      <c r="C57" t="s">
        <v>15</v>
      </c>
      <c r="D57" t="s">
        <v>148</v>
      </c>
      <c r="E57" t="s">
        <v>21</v>
      </c>
      <c r="F57" s="1" t="s">
        <v>149</v>
      </c>
      <c r="G57" t="s">
        <v>150</v>
      </c>
      <c r="H57">
        <v>750</v>
      </c>
      <c r="I57" s="2">
        <v>41920</v>
      </c>
      <c r="J57" s="2">
        <v>41920</v>
      </c>
      <c r="K57">
        <v>750</v>
      </c>
    </row>
    <row r="58" spans="1:11" x14ac:dyDescent="0.25">
      <c r="A58" t="str">
        <f>"ZF5117D550"</f>
        <v>ZF5117D550</v>
      </c>
      <c r="B58" t="str">
        <f t="shared" si="1"/>
        <v>06363391001</v>
      </c>
      <c r="C58" t="s">
        <v>15</v>
      </c>
      <c r="D58" t="s">
        <v>151</v>
      </c>
      <c r="E58" t="s">
        <v>21</v>
      </c>
      <c r="F58" s="1" t="s">
        <v>152</v>
      </c>
      <c r="G58" t="s">
        <v>153</v>
      </c>
      <c r="H58">
        <v>4000</v>
      </c>
      <c r="I58" s="2">
        <v>41968</v>
      </c>
      <c r="J58" s="2">
        <v>41970</v>
      </c>
      <c r="K58">
        <v>4000</v>
      </c>
    </row>
    <row r="59" spans="1:11" x14ac:dyDescent="0.25">
      <c r="A59" t="str">
        <f>"Z1B110E1D5"</f>
        <v>Z1B110E1D5</v>
      </c>
      <c r="B59" t="str">
        <f t="shared" si="1"/>
        <v>06363391001</v>
      </c>
      <c r="C59" t="s">
        <v>15</v>
      </c>
      <c r="D59" t="s">
        <v>154</v>
      </c>
      <c r="E59" t="s">
        <v>21</v>
      </c>
      <c r="F59" s="1" t="s">
        <v>155</v>
      </c>
      <c r="G59" t="s">
        <v>156</v>
      </c>
      <c r="H59">
        <v>3000</v>
      </c>
      <c r="I59" s="2">
        <v>41944</v>
      </c>
      <c r="J59" s="2">
        <v>42659</v>
      </c>
      <c r="K59">
        <v>3000</v>
      </c>
    </row>
    <row r="60" spans="1:11" x14ac:dyDescent="0.25">
      <c r="A60" t="str">
        <f>"Z031186FB6"</f>
        <v>Z031186FB6</v>
      </c>
      <c r="B60" t="str">
        <f t="shared" si="1"/>
        <v>06363391001</v>
      </c>
      <c r="C60" t="s">
        <v>15</v>
      </c>
      <c r="D60" t="s">
        <v>157</v>
      </c>
      <c r="E60" t="s">
        <v>21</v>
      </c>
      <c r="F60" s="1" t="s">
        <v>158</v>
      </c>
      <c r="G60" t="s">
        <v>159</v>
      </c>
      <c r="H60">
        <v>900</v>
      </c>
      <c r="I60" s="2">
        <v>41928</v>
      </c>
      <c r="J60" s="2">
        <v>41928</v>
      </c>
      <c r="K60">
        <v>900</v>
      </c>
    </row>
    <row r="61" spans="1:11" x14ac:dyDescent="0.25">
      <c r="A61" t="str">
        <f>"Z0510D87E0"</f>
        <v>Z0510D87E0</v>
      </c>
      <c r="B61" t="str">
        <f t="shared" si="1"/>
        <v>06363391001</v>
      </c>
      <c r="C61" t="s">
        <v>15</v>
      </c>
      <c r="D61" t="s">
        <v>160</v>
      </c>
      <c r="E61" t="s">
        <v>21</v>
      </c>
      <c r="F61" s="1" t="s">
        <v>113</v>
      </c>
      <c r="G61" t="s">
        <v>114</v>
      </c>
      <c r="H61">
        <v>2018.2</v>
      </c>
      <c r="I61" s="2">
        <v>41933</v>
      </c>
      <c r="J61" s="2">
        <v>41933</v>
      </c>
      <c r="K61">
        <v>2018.2</v>
      </c>
    </row>
    <row r="62" spans="1:11" x14ac:dyDescent="0.25">
      <c r="A62" t="str">
        <f>"ZA6117A58C"</f>
        <v>ZA6117A58C</v>
      </c>
      <c r="B62" t="str">
        <f t="shared" si="1"/>
        <v>06363391001</v>
      </c>
      <c r="C62" t="s">
        <v>15</v>
      </c>
      <c r="D62" t="s">
        <v>161</v>
      </c>
      <c r="E62" t="s">
        <v>21</v>
      </c>
      <c r="F62" s="1" t="s">
        <v>162</v>
      </c>
      <c r="G62" t="s">
        <v>143</v>
      </c>
      <c r="H62">
        <v>7450</v>
      </c>
      <c r="I62" s="2">
        <v>41948</v>
      </c>
      <c r="J62" s="2">
        <v>41950</v>
      </c>
      <c r="K62">
        <v>7450</v>
      </c>
    </row>
    <row r="63" spans="1:11" x14ac:dyDescent="0.25">
      <c r="A63" t="str">
        <f>"Z5211833A0"</f>
        <v>Z5211833A0</v>
      </c>
      <c r="B63" t="str">
        <f t="shared" si="1"/>
        <v>06363391001</v>
      </c>
      <c r="C63" t="s">
        <v>15</v>
      </c>
      <c r="D63" t="s">
        <v>163</v>
      </c>
      <c r="E63" t="s">
        <v>21</v>
      </c>
      <c r="F63" s="1" t="s">
        <v>71</v>
      </c>
      <c r="G63" t="s">
        <v>72</v>
      </c>
      <c r="H63">
        <v>160</v>
      </c>
      <c r="I63" s="2">
        <v>41941</v>
      </c>
      <c r="J63" s="2">
        <v>41941</v>
      </c>
      <c r="K63">
        <v>160</v>
      </c>
    </row>
    <row r="64" spans="1:11" x14ac:dyDescent="0.25">
      <c r="A64" t="str">
        <f>"Z44117A59B"</f>
        <v>Z44117A59B</v>
      </c>
      <c r="B64" t="str">
        <f t="shared" si="1"/>
        <v>06363391001</v>
      </c>
      <c r="C64" t="s">
        <v>15</v>
      </c>
      <c r="D64" t="s">
        <v>164</v>
      </c>
      <c r="E64" t="s">
        <v>21</v>
      </c>
      <c r="F64" s="1" t="s">
        <v>165</v>
      </c>
      <c r="G64" t="s">
        <v>66</v>
      </c>
      <c r="H64">
        <v>168.4</v>
      </c>
      <c r="I64" s="2">
        <v>41953</v>
      </c>
      <c r="J64" s="2">
        <v>41953</v>
      </c>
      <c r="K64">
        <v>168.4</v>
      </c>
    </row>
    <row r="65" spans="1:11" x14ac:dyDescent="0.25">
      <c r="A65" t="str">
        <f>"ZA911EAB8E"</f>
        <v>ZA911EAB8E</v>
      </c>
      <c r="B65" t="str">
        <f t="shared" si="1"/>
        <v>06363391001</v>
      </c>
      <c r="C65" t="s">
        <v>15</v>
      </c>
      <c r="D65" t="s">
        <v>166</v>
      </c>
      <c r="E65" t="s">
        <v>21</v>
      </c>
      <c r="F65" s="1" t="s">
        <v>25</v>
      </c>
      <c r="G65" t="s">
        <v>26</v>
      </c>
      <c r="H65">
        <v>521.5</v>
      </c>
      <c r="I65" s="2">
        <v>41974</v>
      </c>
      <c r="J65" s="2">
        <v>41997</v>
      </c>
      <c r="K65">
        <v>170</v>
      </c>
    </row>
    <row r="66" spans="1:11" x14ac:dyDescent="0.25">
      <c r="A66" t="str">
        <f>"0000000000"</f>
        <v>0000000000</v>
      </c>
      <c r="B66" t="str">
        <f t="shared" si="1"/>
        <v>06363391001</v>
      </c>
      <c r="C66" t="s">
        <v>15</v>
      </c>
      <c r="D66" t="s">
        <v>167</v>
      </c>
      <c r="E66" t="s">
        <v>21</v>
      </c>
      <c r="F66" s="1" t="s">
        <v>168</v>
      </c>
      <c r="G66" t="s">
        <v>169</v>
      </c>
      <c r="H66">
        <v>132.80000000000001</v>
      </c>
      <c r="I66" s="2">
        <v>41972</v>
      </c>
      <c r="J66" s="2">
        <v>41972</v>
      </c>
      <c r="K66">
        <v>132.80000000000001</v>
      </c>
    </row>
    <row r="67" spans="1:11" x14ac:dyDescent="0.25">
      <c r="A67" t="str">
        <f>"Z231209302"</f>
        <v>Z231209302</v>
      </c>
      <c r="B67" t="str">
        <f t="shared" ref="B67:B93" si="2">"06363391001"</f>
        <v>06363391001</v>
      </c>
      <c r="C67" t="s">
        <v>15</v>
      </c>
      <c r="D67" t="s">
        <v>170</v>
      </c>
      <c r="E67" t="s">
        <v>21</v>
      </c>
      <c r="F67" s="1" t="s">
        <v>171</v>
      </c>
      <c r="G67" t="s">
        <v>172</v>
      </c>
      <c r="H67">
        <v>180</v>
      </c>
      <c r="I67" s="2">
        <v>41983</v>
      </c>
      <c r="J67" s="2">
        <v>41983</v>
      </c>
      <c r="K67">
        <v>180</v>
      </c>
    </row>
    <row r="68" spans="1:11" x14ac:dyDescent="0.25">
      <c r="A68" t="str">
        <f>"ZF81207EF6"</f>
        <v>ZF81207EF6</v>
      </c>
      <c r="B68" t="str">
        <f t="shared" si="2"/>
        <v>06363391001</v>
      </c>
      <c r="C68" t="s">
        <v>15</v>
      </c>
      <c r="D68" t="s">
        <v>173</v>
      </c>
      <c r="E68" t="s">
        <v>21</v>
      </c>
      <c r="F68" s="1" t="s">
        <v>174</v>
      </c>
      <c r="G68" t="s">
        <v>175</v>
      </c>
      <c r="H68">
        <v>1569</v>
      </c>
      <c r="I68" s="2">
        <v>41982</v>
      </c>
      <c r="J68" s="2">
        <v>41995</v>
      </c>
      <c r="K68">
        <v>0</v>
      </c>
    </row>
    <row r="69" spans="1:11" x14ac:dyDescent="0.25">
      <c r="A69" t="str">
        <f>"ZC5120790F"</f>
        <v>ZC5120790F</v>
      </c>
      <c r="B69" t="str">
        <f t="shared" si="2"/>
        <v>06363391001</v>
      </c>
      <c r="C69" t="s">
        <v>15</v>
      </c>
      <c r="D69" t="s">
        <v>176</v>
      </c>
      <c r="E69" t="s">
        <v>21</v>
      </c>
      <c r="F69" s="1" t="s">
        <v>174</v>
      </c>
      <c r="G69" t="s">
        <v>175</v>
      </c>
      <c r="H69">
        <v>3604</v>
      </c>
      <c r="I69" s="2">
        <v>41982</v>
      </c>
      <c r="J69" s="2">
        <v>41995</v>
      </c>
      <c r="K69">
        <v>3604</v>
      </c>
    </row>
    <row r="70" spans="1:11" x14ac:dyDescent="0.25">
      <c r="A70" t="str">
        <f>"ZB1120EB49"</f>
        <v>ZB1120EB49</v>
      </c>
      <c r="B70" t="str">
        <f t="shared" si="2"/>
        <v>06363391001</v>
      </c>
      <c r="C70" t="s">
        <v>15</v>
      </c>
      <c r="D70" t="s">
        <v>177</v>
      </c>
      <c r="E70" t="s">
        <v>21</v>
      </c>
      <c r="F70" s="1" t="s">
        <v>178</v>
      </c>
      <c r="G70" t="s">
        <v>179</v>
      </c>
      <c r="H70">
        <v>220</v>
      </c>
      <c r="I70" s="2">
        <v>41983</v>
      </c>
      <c r="J70" s="2">
        <v>41983</v>
      </c>
      <c r="K70">
        <v>220</v>
      </c>
    </row>
    <row r="71" spans="1:11" x14ac:dyDescent="0.25">
      <c r="A71" t="str">
        <f>"Z4912178E0"</f>
        <v>Z4912178E0</v>
      </c>
      <c r="B71" t="str">
        <f t="shared" si="2"/>
        <v>06363391001</v>
      </c>
      <c r="C71" t="s">
        <v>15</v>
      </c>
      <c r="D71" t="s">
        <v>180</v>
      </c>
      <c r="E71" t="s">
        <v>21</v>
      </c>
      <c r="F71" s="1" t="s">
        <v>155</v>
      </c>
      <c r="G71" t="s">
        <v>156</v>
      </c>
      <c r="H71">
        <v>1068</v>
      </c>
      <c r="I71" s="2">
        <v>41983</v>
      </c>
      <c r="J71" s="2">
        <v>41983</v>
      </c>
      <c r="K71">
        <v>1068</v>
      </c>
    </row>
    <row r="72" spans="1:11" x14ac:dyDescent="0.25">
      <c r="A72" t="str">
        <f>"Z40098F39A"</f>
        <v>Z40098F39A</v>
      </c>
      <c r="B72" t="str">
        <f t="shared" si="2"/>
        <v>06363391001</v>
      </c>
      <c r="C72" t="s">
        <v>15</v>
      </c>
      <c r="D72" t="s">
        <v>181</v>
      </c>
      <c r="E72" t="s">
        <v>21</v>
      </c>
      <c r="F72" s="1" t="s">
        <v>182</v>
      </c>
      <c r="G72" t="s">
        <v>183</v>
      </c>
      <c r="H72">
        <v>480</v>
      </c>
      <c r="I72" s="2">
        <v>41710</v>
      </c>
      <c r="J72" s="2">
        <v>41710</v>
      </c>
      <c r="K72">
        <v>480</v>
      </c>
    </row>
    <row r="73" spans="1:11" x14ac:dyDescent="0.25">
      <c r="A73" t="str">
        <f>"ZD81213E5A"</f>
        <v>ZD81213E5A</v>
      </c>
      <c r="B73" t="str">
        <f t="shared" si="2"/>
        <v>06363391001</v>
      </c>
      <c r="C73" t="s">
        <v>15</v>
      </c>
      <c r="D73" t="s">
        <v>184</v>
      </c>
      <c r="E73" t="s">
        <v>64</v>
      </c>
      <c r="F73" s="1" t="s">
        <v>185</v>
      </c>
      <c r="G73" t="s">
        <v>106</v>
      </c>
      <c r="H73">
        <v>16795.2</v>
      </c>
      <c r="I73" s="2">
        <v>41992</v>
      </c>
      <c r="J73" s="2">
        <v>42004</v>
      </c>
      <c r="K73">
        <v>16795.189999999999</v>
      </c>
    </row>
    <row r="74" spans="1:11" x14ac:dyDescent="0.25">
      <c r="A74" t="str">
        <f>"Z2C12374C9"</f>
        <v>Z2C12374C9</v>
      </c>
      <c r="B74" t="str">
        <f t="shared" si="2"/>
        <v>06363391001</v>
      </c>
      <c r="C74" t="s">
        <v>15</v>
      </c>
      <c r="D74" t="s">
        <v>186</v>
      </c>
      <c r="E74" t="s">
        <v>21</v>
      </c>
      <c r="F74" s="1" t="s">
        <v>187</v>
      </c>
      <c r="G74" t="s">
        <v>69</v>
      </c>
      <c r="H74">
        <v>455.7</v>
      </c>
      <c r="I74" s="2">
        <v>41991</v>
      </c>
      <c r="J74" s="2">
        <v>41991</v>
      </c>
      <c r="K74">
        <v>455.7</v>
      </c>
    </row>
    <row r="75" spans="1:11" x14ac:dyDescent="0.25">
      <c r="A75" t="str">
        <f>"Z38123E7CB"</f>
        <v>Z38123E7CB</v>
      </c>
      <c r="B75" t="str">
        <f t="shared" si="2"/>
        <v>06363391001</v>
      </c>
      <c r="C75" t="s">
        <v>15</v>
      </c>
      <c r="D75" t="s">
        <v>188</v>
      </c>
      <c r="E75" t="s">
        <v>21</v>
      </c>
      <c r="F75" s="1" t="s">
        <v>189</v>
      </c>
      <c r="G75" t="s">
        <v>190</v>
      </c>
      <c r="H75">
        <v>304.5</v>
      </c>
      <c r="I75" s="2">
        <v>41988</v>
      </c>
      <c r="J75" s="2">
        <v>41988</v>
      </c>
      <c r="K75">
        <v>304.5</v>
      </c>
    </row>
    <row r="76" spans="1:11" x14ac:dyDescent="0.25">
      <c r="A76" t="str">
        <f>"ZBA124611D"</f>
        <v>ZBA124611D</v>
      </c>
      <c r="B76" t="str">
        <f t="shared" si="2"/>
        <v>06363391001</v>
      </c>
      <c r="C76" t="s">
        <v>15</v>
      </c>
      <c r="D76" t="s">
        <v>166</v>
      </c>
      <c r="E76" t="s">
        <v>21</v>
      </c>
      <c r="F76" s="1" t="s">
        <v>191</v>
      </c>
      <c r="G76" t="s">
        <v>192</v>
      </c>
      <c r="H76">
        <v>1216.3499999999999</v>
      </c>
      <c r="I76" s="2">
        <v>41988</v>
      </c>
      <c r="J76" s="2">
        <v>42004</v>
      </c>
      <c r="K76">
        <v>1075.68</v>
      </c>
    </row>
    <row r="77" spans="1:11" x14ac:dyDescent="0.25">
      <c r="A77" t="str">
        <f>"Z84123FE3D"</f>
        <v>Z84123FE3D</v>
      </c>
      <c r="B77" t="str">
        <f t="shared" si="2"/>
        <v>06363391001</v>
      </c>
      <c r="C77" t="s">
        <v>15</v>
      </c>
      <c r="D77" t="s">
        <v>193</v>
      </c>
      <c r="E77" t="s">
        <v>21</v>
      </c>
      <c r="F77" s="1" t="s">
        <v>152</v>
      </c>
      <c r="G77" t="s">
        <v>153</v>
      </c>
      <c r="H77">
        <v>2000</v>
      </c>
      <c r="I77" s="2">
        <v>41991</v>
      </c>
      <c r="J77" s="2">
        <v>41992</v>
      </c>
      <c r="K77">
        <v>2000</v>
      </c>
    </row>
    <row r="78" spans="1:11" x14ac:dyDescent="0.25">
      <c r="A78" t="str">
        <f>"Z191279F51"</f>
        <v>Z191279F51</v>
      </c>
      <c r="B78" t="str">
        <f t="shared" si="2"/>
        <v>06363391001</v>
      </c>
      <c r="C78" t="s">
        <v>15</v>
      </c>
      <c r="D78" t="s">
        <v>194</v>
      </c>
      <c r="E78" t="s">
        <v>21</v>
      </c>
      <c r="F78" s="1" t="s">
        <v>195</v>
      </c>
      <c r="G78" t="s">
        <v>196</v>
      </c>
      <c r="H78">
        <v>1534</v>
      </c>
      <c r="I78" s="2">
        <v>41996</v>
      </c>
      <c r="J78" s="2">
        <v>42016</v>
      </c>
      <c r="K78">
        <v>1534</v>
      </c>
    </row>
    <row r="79" spans="1:11" x14ac:dyDescent="0.25">
      <c r="A79" t="str">
        <f>"ZD91280AF4"</f>
        <v>ZD91280AF4</v>
      </c>
      <c r="B79" t="str">
        <f t="shared" si="2"/>
        <v>06363391001</v>
      </c>
      <c r="C79" t="s">
        <v>15</v>
      </c>
      <c r="D79" t="s">
        <v>197</v>
      </c>
      <c r="E79" t="s">
        <v>21</v>
      </c>
      <c r="F79" s="1" t="s">
        <v>198</v>
      </c>
      <c r="G79" t="s">
        <v>29</v>
      </c>
      <c r="H79">
        <v>13480</v>
      </c>
      <c r="I79" s="2">
        <v>42003</v>
      </c>
      <c r="J79" s="2">
        <v>42044</v>
      </c>
      <c r="K79">
        <v>13480</v>
      </c>
    </row>
    <row r="80" spans="1:11" x14ac:dyDescent="0.25">
      <c r="A80" t="str">
        <f>"ZBB127A0D2"</f>
        <v>ZBB127A0D2</v>
      </c>
      <c r="B80" t="str">
        <f t="shared" si="2"/>
        <v>06363391001</v>
      </c>
      <c r="C80" t="s">
        <v>15</v>
      </c>
      <c r="D80" t="s">
        <v>199</v>
      </c>
      <c r="E80" t="s">
        <v>21</v>
      </c>
      <c r="F80" s="1" t="s">
        <v>200</v>
      </c>
      <c r="G80" t="s">
        <v>201</v>
      </c>
      <c r="H80">
        <v>857.98</v>
      </c>
      <c r="I80" s="2">
        <v>41996</v>
      </c>
      <c r="J80" s="2">
        <v>42003</v>
      </c>
      <c r="K80">
        <v>857.98</v>
      </c>
    </row>
    <row r="81" spans="1:11" x14ac:dyDescent="0.25">
      <c r="A81" t="str">
        <f>"ZA6126FD4E"</f>
        <v>ZA6126FD4E</v>
      </c>
      <c r="B81" t="str">
        <f t="shared" si="2"/>
        <v>06363391001</v>
      </c>
      <c r="C81" t="s">
        <v>15</v>
      </c>
      <c r="D81" t="s">
        <v>202</v>
      </c>
      <c r="E81" t="s">
        <v>21</v>
      </c>
      <c r="F81" s="1" t="s">
        <v>78</v>
      </c>
      <c r="G81" t="s">
        <v>79</v>
      </c>
      <c r="H81">
        <v>350</v>
      </c>
      <c r="I81" s="2">
        <v>41996</v>
      </c>
      <c r="J81" s="2">
        <v>42016</v>
      </c>
      <c r="K81">
        <v>350</v>
      </c>
    </row>
    <row r="82" spans="1:11" x14ac:dyDescent="0.25">
      <c r="A82" t="str">
        <f>"ZCB125B409"</f>
        <v>ZCB125B409</v>
      </c>
      <c r="B82" t="str">
        <f t="shared" si="2"/>
        <v>06363391001</v>
      </c>
      <c r="C82" t="s">
        <v>15</v>
      </c>
      <c r="D82" t="s">
        <v>203</v>
      </c>
      <c r="E82" t="s">
        <v>21</v>
      </c>
      <c r="F82" s="1" t="s">
        <v>204</v>
      </c>
      <c r="G82" t="s">
        <v>205</v>
      </c>
      <c r="H82">
        <v>768</v>
      </c>
      <c r="I82" s="2">
        <v>41991</v>
      </c>
      <c r="J82" s="2">
        <v>42004</v>
      </c>
      <c r="K82">
        <v>0</v>
      </c>
    </row>
    <row r="83" spans="1:11" x14ac:dyDescent="0.25">
      <c r="A83" t="str">
        <f>"6050576544"</f>
        <v>6050576544</v>
      </c>
      <c r="B83" t="str">
        <f t="shared" si="2"/>
        <v>06363391001</v>
      </c>
      <c r="C83" t="s">
        <v>15</v>
      </c>
      <c r="D83" t="s">
        <v>206</v>
      </c>
      <c r="E83" t="s">
        <v>64</v>
      </c>
      <c r="F83" s="1" t="s">
        <v>207</v>
      </c>
      <c r="G83" t="s">
        <v>69</v>
      </c>
      <c r="H83">
        <v>53970</v>
      </c>
      <c r="I83" s="2">
        <v>41996</v>
      </c>
      <c r="J83" s="2">
        <v>42056</v>
      </c>
      <c r="K83">
        <v>53970</v>
      </c>
    </row>
    <row r="84" spans="1:11" x14ac:dyDescent="0.25">
      <c r="A84" t="str">
        <f>"Z2412691B6"</f>
        <v>Z2412691B6</v>
      </c>
      <c r="B84" t="str">
        <f t="shared" si="2"/>
        <v>06363391001</v>
      </c>
      <c r="C84" t="s">
        <v>15</v>
      </c>
      <c r="D84" t="s">
        <v>208</v>
      </c>
      <c r="E84" t="s">
        <v>21</v>
      </c>
      <c r="F84" s="1" t="s">
        <v>209</v>
      </c>
      <c r="G84" t="s">
        <v>120</v>
      </c>
      <c r="H84">
        <v>600</v>
      </c>
      <c r="I84" s="2">
        <v>41992</v>
      </c>
      <c r="J84" s="2">
        <v>42004</v>
      </c>
      <c r="K84">
        <v>0</v>
      </c>
    </row>
    <row r="85" spans="1:11" x14ac:dyDescent="0.25">
      <c r="A85" t="str">
        <f>"ZC61282630"</f>
        <v>ZC61282630</v>
      </c>
      <c r="B85" t="str">
        <f t="shared" si="2"/>
        <v>06363391001</v>
      </c>
      <c r="C85" t="s">
        <v>15</v>
      </c>
      <c r="D85" t="s">
        <v>210</v>
      </c>
      <c r="E85" t="s">
        <v>21</v>
      </c>
      <c r="F85" s="1" t="s">
        <v>187</v>
      </c>
      <c r="G85" t="s">
        <v>69</v>
      </c>
      <c r="H85">
        <v>5713</v>
      </c>
      <c r="I85" s="2">
        <v>42003</v>
      </c>
      <c r="J85" s="2">
        <v>42023</v>
      </c>
      <c r="K85">
        <v>5713</v>
      </c>
    </row>
    <row r="86" spans="1:11" x14ac:dyDescent="0.25">
      <c r="A86" t="str">
        <f>"ZB3126C20F"</f>
        <v>ZB3126C20F</v>
      </c>
      <c r="B86" t="str">
        <f t="shared" si="2"/>
        <v>06363391001</v>
      </c>
      <c r="C86" t="s">
        <v>15</v>
      </c>
      <c r="D86" t="s">
        <v>211</v>
      </c>
      <c r="E86" t="s">
        <v>21</v>
      </c>
      <c r="F86" s="1" t="s">
        <v>158</v>
      </c>
      <c r="G86" t="s">
        <v>159</v>
      </c>
      <c r="H86">
        <v>839</v>
      </c>
      <c r="I86" s="2">
        <v>41995</v>
      </c>
      <c r="J86" s="2">
        <v>42004</v>
      </c>
      <c r="K86">
        <v>839</v>
      </c>
    </row>
    <row r="87" spans="1:11" x14ac:dyDescent="0.25">
      <c r="A87" t="str">
        <f>"ZEC11EDEF3"</f>
        <v>ZEC11EDEF3</v>
      </c>
      <c r="B87" t="str">
        <f t="shared" si="2"/>
        <v>06363391001</v>
      </c>
      <c r="C87" t="s">
        <v>15</v>
      </c>
      <c r="D87" t="s">
        <v>212</v>
      </c>
      <c r="E87" t="s">
        <v>64</v>
      </c>
      <c r="F87" s="1" t="s">
        <v>213</v>
      </c>
      <c r="G87" t="s">
        <v>214</v>
      </c>
      <c r="H87">
        <v>37150.54</v>
      </c>
      <c r="I87" s="2">
        <v>41985</v>
      </c>
      <c r="J87" s="2">
        <v>42004</v>
      </c>
      <c r="K87">
        <v>29390.16</v>
      </c>
    </row>
    <row r="88" spans="1:11" x14ac:dyDescent="0.25">
      <c r="A88" t="str">
        <f>"6053499168"</f>
        <v>6053499168</v>
      </c>
      <c r="B88" t="str">
        <f t="shared" si="2"/>
        <v>06363391001</v>
      </c>
      <c r="C88" t="s">
        <v>15</v>
      </c>
      <c r="D88" t="s">
        <v>215</v>
      </c>
      <c r="E88" t="s">
        <v>17</v>
      </c>
      <c r="F88" s="1" t="s">
        <v>216</v>
      </c>
      <c r="G88" t="s">
        <v>217</v>
      </c>
      <c r="H88">
        <v>0</v>
      </c>
      <c r="I88" s="2">
        <v>42064</v>
      </c>
      <c r="J88" s="2">
        <v>42429</v>
      </c>
      <c r="K88">
        <v>211687.44</v>
      </c>
    </row>
    <row r="89" spans="1:11" x14ac:dyDescent="0.25">
      <c r="A89" t="str">
        <f>"Z8B0E86DEA"</f>
        <v>Z8B0E86DEA</v>
      </c>
      <c r="B89" t="str">
        <f t="shared" si="2"/>
        <v>06363391001</v>
      </c>
      <c r="C89" t="s">
        <v>15</v>
      </c>
      <c r="D89" t="s">
        <v>218</v>
      </c>
      <c r="E89" t="s">
        <v>64</v>
      </c>
      <c r="F89" s="1" t="s">
        <v>219</v>
      </c>
      <c r="G89" t="s">
        <v>220</v>
      </c>
      <c r="H89">
        <v>40950</v>
      </c>
      <c r="I89" s="2">
        <v>41852</v>
      </c>
      <c r="J89" s="2">
        <v>42490</v>
      </c>
      <c r="K89">
        <v>40950</v>
      </c>
    </row>
    <row r="90" spans="1:11" x14ac:dyDescent="0.25">
      <c r="A90" t="str">
        <f>"Z5D0F2CF55"</f>
        <v>Z5D0F2CF55</v>
      </c>
      <c r="B90" t="str">
        <f t="shared" si="2"/>
        <v>06363391001</v>
      </c>
      <c r="C90" t="s">
        <v>15</v>
      </c>
      <c r="D90" t="s">
        <v>221</v>
      </c>
      <c r="E90" t="s">
        <v>222</v>
      </c>
      <c r="F90" s="1" t="s">
        <v>223</v>
      </c>
      <c r="G90" t="s">
        <v>224</v>
      </c>
      <c r="H90">
        <v>31824</v>
      </c>
      <c r="I90" s="2">
        <v>41852</v>
      </c>
      <c r="J90" s="2">
        <v>42916</v>
      </c>
      <c r="K90">
        <v>30712.5</v>
      </c>
    </row>
    <row r="91" spans="1:11" x14ac:dyDescent="0.25">
      <c r="A91" t="str">
        <f>"5916568A5C"</f>
        <v>5916568A5C</v>
      </c>
      <c r="B91" t="str">
        <f t="shared" si="2"/>
        <v>06363391001</v>
      </c>
      <c r="C91" t="s">
        <v>15</v>
      </c>
      <c r="D91" t="s">
        <v>225</v>
      </c>
      <c r="E91" t="s">
        <v>222</v>
      </c>
      <c r="F91" s="1" t="s">
        <v>226</v>
      </c>
      <c r="G91" t="s">
        <v>227</v>
      </c>
      <c r="H91">
        <v>135374.39999999999</v>
      </c>
      <c r="I91" s="2">
        <v>41974</v>
      </c>
      <c r="J91" s="2">
        <v>43069</v>
      </c>
      <c r="K91">
        <v>134965.91</v>
      </c>
    </row>
    <row r="92" spans="1:11" x14ac:dyDescent="0.25">
      <c r="A92" t="str">
        <f>"Z700E3D3F5"</f>
        <v>Z700E3D3F5</v>
      </c>
      <c r="B92" t="str">
        <f t="shared" si="2"/>
        <v>06363391001</v>
      </c>
      <c r="C92" t="s">
        <v>15</v>
      </c>
      <c r="D92" t="s">
        <v>228</v>
      </c>
      <c r="E92" t="s">
        <v>222</v>
      </c>
      <c r="F92" s="1" t="s">
        <v>229</v>
      </c>
      <c r="G92" t="s">
        <v>205</v>
      </c>
      <c r="H92">
        <v>29543.5</v>
      </c>
      <c r="I92" s="2">
        <v>41730</v>
      </c>
      <c r="J92" s="2">
        <v>42868</v>
      </c>
      <c r="K92">
        <v>29437.31</v>
      </c>
    </row>
    <row r="93" spans="1:11" x14ac:dyDescent="0.25">
      <c r="A93" t="str">
        <f>"Z52109021B"</f>
        <v>Z52109021B</v>
      </c>
      <c r="B93" t="str">
        <f t="shared" si="2"/>
        <v>06363391001</v>
      </c>
      <c r="C93" t="s">
        <v>15</v>
      </c>
      <c r="D93" t="s">
        <v>230</v>
      </c>
      <c r="E93" t="s">
        <v>21</v>
      </c>
      <c r="F93" s="1" t="s">
        <v>116</v>
      </c>
      <c r="G93" t="s">
        <v>117</v>
      </c>
      <c r="H93">
        <v>0</v>
      </c>
      <c r="I93" s="2">
        <v>41883</v>
      </c>
      <c r="J93" s="2">
        <v>42247</v>
      </c>
      <c r="K93">
        <v>759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2019-01-29T17:47:51Z</dcterms:created>
  <dcterms:modified xsi:type="dcterms:W3CDTF">2019-01-29T17:47:51Z</dcterms:modified>
</cp:coreProperties>
</file>