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venet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</calcChain>
</file>

<file path=xl/sharedStrings.xml><?xml version="1.0" encoding="utf-8"?>
<sst xmlns="http://schemas.openxmlformats.org/spreadsheetml/2006/main" count="1336" uniqueCount="470">
  <si>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</si>
  <si>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</si>
  <si>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</si>
  <si>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</si>
  <si>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</si>
  <si>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</si>
  <si>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</si>
  <si>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</si>
  <si>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</si>
  <si>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</si>
  <si>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</si>
  <si>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</si>
  <si>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</si>
  <si>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</si>
  <si>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</si>
  <si>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Veneto</t>
  </si>
  <si>
    <t>Contratto per il ripristino edile dei locali degli immobili sedi degli Uffici territoriali di Caprino Veronese e Schio a seguito di soppressione</t>
  </si>
  <si>
    <t>23-AFFIDAMENTO IN ECONOMIA - AFFIDAMENTO DIRETTO</t>
  </si>
  <si>
    <t xml:space="preserve">BERNABE' &amp; BALLARIN SRL (CF: 00281450239)
BEZZEGATO ANTONIO SRL (CF: 04066350283)
ISIDE GESTIONI SRL (CF: 03697020406)
MENEGALDO GIANCARLO DIPINTURE (CF: MNGGCR65S22H823S)
SOCEIR SRL (CF: 00278400288)
ZENNARO COSTRUZIONI SAS DI ZENNARO S. &amp; C. (CF: 03423590276)
</t>
  </si>
  <si>
    <t>MENEGALDO GIANCARLO DIPINTURE (CF: MNGGCR65S22H823S)</t>
  </si>
  <si>
    <t xml:space="preserve">Contratto per il servizio di trasporto, con corriere di sicurezza, dei timbri Ufficiali e pezzi mobili millesimi non piÃ¹ in uso negli Uffici dellâ€™Agenzia delle Entrate del Veneto </t>
  </si>
  <si>
    <t xml:space="preserve">AXITEA SPA (CF: 00818630188)
CIVIS SPA (CF: 80039930153)
ISTITUTO DI VIGILANZA PRIVATA CASTELLANO SRL (CF: 02230610277)
Istituto di Vigilanza Privata Serenissima Soc. Coop. a r.l.  (CF: 01759250275)
italpol group spa  (CF: 02750060309)
</t>
  </si>
  <si>
    <t>Istituto di Vigilanza Privata Serenissima Soc. Coop. a r.l.  (CF: 01759250275)</t>
  </si>
  <si>
    <t>Conegliano - pulizia straordinaria archivii</t>
  </si>
  <si>
    <t xml:space="preserve">EURO &amp; PROMOS FM SOC.COOP.P.A. (CF: 02458660301)
</t>
  </si>
  <si>
    <t>EURO &amp; PROMOS FM SOC.COOP.P.A. (CF: 02458660301)</t>
  </si>
  <si>
    <t>Vicenza, viale del Mercato Nuovo - pulizia straordinaria</t>
  </si>
  <si>
    <t>Presidio settimanale personale tecnico per impianti tecnologici</t>
  </si>
  <si>
    <t xml:space="preserve">L'OPEROSA IMPIANTI S.R.L. (CF: 04269490266)
</t>
  </si>
  <si>
    <t>L'OPEROSA IMPIANTI S.R.L. (CF: 04269490266)</t>
  </si>
  <si>
    <t>PEN DRIVE USB 4GB PINSTRIPES 2.0</t>
  </si>
  <si>
    <t xml:space="preserve">VIRTUAL LOGIC SRL (CF: 03878640238)
</t>
  </si>
  <si>
    <t>VIRTUAL LOGIC SRL (CF: 03878640238)</t>
  </si>
  <si>
    <t>SERV. CONSEGNA CORRISPONDENZA A DOMICILIO - D.R. VENETO</t>
  </si>
  <si>
    <t xml:space="preserve">POSTE ITALIANE SPA (CF: 97103880585)
</t>
  </si>
  <si>
    <t>POSTE ITALIANE SPA (CF: 97103880585)</t>
  </si>
  <si>
    <t>SERV. CONSEGNA CORRISPONDENZA A DOMICILIO - D.P. VENEZIA</t>
  </si>
  <si>
    <t>SERV. CONSEGNA CORRISPONDENZA A DOMICILIO - U.T. SAN DONA' DI PIAVE</t>
  </si>
  <si>
    <t>SERV. CONSEGNA CORRISPONDENZA A DOMICILIO - D.P. PADOVA</t>
  </si>
  <si>
    <t>SERV. CONSEGNA CORRISPONDENZA A DOMICILIO - U.T. PADOVA 2</t>
  </si>
  <si>
    <t>SERV. CONSEGNA CORRISPONDENZA A DOMICILIO - D.P. TREVISO</t>
  </si>
  <si>
    <t>SERV. CONSEGNA CORRISPONDENZA A DOMICILIO - D.P. VERONA</t>
  </si>
  <si>
    <t>SERV. CONSEGNA CORRISPONDENZA A DOMICILIO - U.T. VERONA 2</t>
  </si>
  <si>
    <t>SERV. CONSEGNA CORRISPONDENZA A DOMICILIO - U.T. SOAVE</t>
  </si>
  <si>
    <t>SERV. CONSEGNA CORRISPONDENZA A DOMICILIO - D.P. VICENZA</t>
  </si>
  <si>
    <t>SERV. CONSEGNA CORRISPONDENZA A DOMICILIO - U.T. VICENZA 2</t>
  </si>
  <si>
    <t>Realizzazioni nuove postazioni di lavoro sede di Marghera</t>
  </si>
  <si>
    <t>SERV. CONSEGNA CORRISPONDENZA A DOMICILIO - UPT PADOVA (Territorio)</t>
  </si>
  <si>
    <t>SERV. CONSEGNA CORRISPONDENZA A DOMICILIO - UPT TREVISO (Territorio)</t>
  </si>
  <si>
    <t>SERV. CONSEGNA CORRISPONDENZA A DOMICILIO - UPT VICENZA (Territorio)</t>
  </si>
  <si>
    <t>Abbonamento on line "INFORMATVA FISCALE 2014"</t>
  </si>
  <si>
    <t xml:space="preserve">SEAC S.P.A. (CF: 00665310221)
</t>
  </si>
  <si>
    <t>SEAC S.P.A. (CF: 00665310221)</t>
  </si>
  <si>
    <t>Fornitura sale pastiglie per addolcitori sede di Marghera</t>
  </si>
  <si>
    <t>Servizi per il Bereau UNECE - WPLA presso Palazzo Colonne a Venezia</t>
  </si>
  <si>
    <t xml:space="preserve">TRATTORIA DO FORNI SRL (CF: 00213690274)
</t>
  </si>
  <si>
    <t>TRATTORIA DO FORNI SRL (CF: 00213690274)</t>
  </si>
  <si>
    <t xml:space="preserve">DISTRUGGI-DOCUMENTI </t>
  </si>
  <si>
    <t>22-PROCEDURA NEGOZIATA DERIVANTE DA AVVISI CON CUI SI INDICE LA GARA</t>
  </si>
  <si>
    <t xml:space="preserve">CAPRIOLI SOLUTIONS S.R.L. (CF: 10892451005)
CARTO COPY SERVICE (CF: 04864781002)
DUBINI S.R.L. (CF: 06262520155)
PROSDOCIMI G.M. S.p.A. (CF: 00207000282)
SYSTEMAX ITALY SRL (CF: 08376630151)
</t>
  </si>
  <si>
    <t>CARTO COPY SERVICE (CF: 04864781002)</t>
  </si>
  <si>
    <t>FORNITURA DI GAS UFFICI VENETO AREA ENTRATE - 01.09.2014 - 31.08.2015</t>
  </si>
  <si>
    <t>26-AFFIDAMENTO DIRETTO IN ADESIONE AD ACCORDO QUADRO/CONVENZIONE</t>
  </si>
  <si>
    <t xml:space="preserve">Dolomiti Energia Spa  (CF: 01812630224)
</t>
  </si>
  <si>
    <t>Dolomiti Energia Spa  (CF: 01812630224)</t>
  </si>
  <si>
    <t>Pulizia, rimozione e smaltimento guano e sanificazione - sede di Padova 2</t>
  </si>
  <si>
    <t>Acquisto n.11 tipi mobili in ottone con millesimi per timbri ufficiali anno 2015</t>
  </si>
  <si>
    <t xml:space="preserve">TIMBRIFICIO FINETTO SAVERIO (CF: FNTSVR65P30L781S)
</t>
  </si>
  <si>
    <t>TIMBRIFICIO FINETTO SAVERIO (CF: FNTSVR65P30L781S)</t>
  </si>
  <si>
    <t>servizio di cambio olio e pulizia motore su natante di servizio (motoscafo tipo TAXI targa V11444) della Direzione Regionale del Veneto</t>
  </si>
  <si>
    <t xml:space="preserve">NAUTICA MARTON DI M. NOE' &amp; C. SNC (CF: 00794910273)
</t>
  </si>
  <si>
    <t>NAUTICA MARTON DI M. NOE' &amp; C. SNC (CF: 00794910273)</t>
  </si>
  <si>
    <t>Pulizia vetrate esterne ed interne e dei tornelli presso il locale di accesso al compendio di Marghera</t>
  </si>
  <si>
    <t>Pulizia, rimozione e smaltimento guano e sanificazione - sede Vicenza, corso Palladio</t>
  </si>
  <si>
    <t>Pulizie spazi condominiali - sede di Vicenza, viale Q. Sella</t>
  </si>
  <si>
    <t xml:space="preserve">Cancelleria ad uso Ufficio - Blocco per Lavagna 20FG 67X97,5 CM Quadrettati NOBO - 20 PZ -  </t>
  </si>
  <si>
    <t xml:space="preserve">TESTOLINI S.R.L. (CF: 00163410277)
</t>
  </si>
  <si>
    <t>TESTOLINI S.R.L. (CF: 00163410277)</t>
  </si>
  <si>
    <t xml:space="preserve">CANCELLERIA VARIA AD USO UFFICIO - UFFICI VENETO </t>
  </si>
  <si>
    <t xml:space="preserve">CARTO COPY SERVICE (CF: 04864781002)
</t>
  </si>
  <si>
    <t>Materiale di consumo aggiuntivo: Drum da 60.000 pagine ex ISO 19752 - 6 PZ - DP TREVISO</t>
  </si>
  <si>
    <t xml:space="preserve">CONVERGE S.P.A. (CF: 04472901000)
</t>
  </si>
  <si>
    <t>CONVERGE S.P.A. (CF: 04472901000)</t>
  </si>
  <si>
    <t>CANCELLERIA VARIA AD USO UFFICIO - UT VENEZIA 1</t>
  </si>
  <si>
    <t xml:space="preserve">LYRECO ITALIA S.P.A. (CF: 11582010150)
</t>
  </si>
  <si>
    <t>LYRECO ITALIA S.P.A. (CF: 11582010150)</t>
  </si>
  <si>
    <t>Installazione n.3 impianti di climatizazione - Marghera</t>
  </si>
  <si>
    <t xml:space="preserve">AttivitÃ  propedeutiche al rilascio della ex sede della conservatoria di Rovigo </t>
  </si>
  <si>
    <t xml:space="preserve">BERNABE' &amp; BALLARIN SRL (CF: 00281450239)
GRAFFITO SRL (CF: 03156220265)
ISIDE GESTIONI SRL (CF: 03697020406)
MENEGALDO GIANCARLO DIPINTURE (CF: MNGGCR65S22H823S)
ZENNARO COSTRUZIONI SAS DI ZENNARO S. &amp; C. (CF: 03423590276)
</t>
  </si>
  <si>
    <t>Compendio immobiliare di Marghera - sistemazione portineria</t>
  </si>
  <si>
    <t xml:space="preserve">CO.L.EDIL.AF. Consorzio lavori edili affini (CF: 02022640276)
D.I.E. snc di Angelo Toma &amp; C (CF: 02842150274)
GRAFFITO SRL (CF: 03156220265)
MENEGALDO GIANCARLO DIPINTURE (CF: MNGGCR65S22H823S)
RUFFATO MARIO SRL (CF: 02005120288)
</t>
  </si>
  <si>
    <t>D.I.E. snc di Angelo Toma &amp; C (CF: 02842150274)</t>
  </si>
  <si>
    <t>Belluno entrate - intervento di messa in funzione impianto di sollevamento</t>
  </si>
  <si>
    <t>Intervento per riposizionamento delle porte di cabina dell'ascensore</t>
  </si>
  <si>
    <t>Pulizia straordinaria degli archivi sede di Legnago</t>
  </si>
  <si>
    <t>MATERIALE DI CONSUMO AGGIUNTIVO : TONER TK 3130 da 25.000 pagine ex ISO 19752 - 50 PZ - UT VI 2</t>
  </si>
  <si>
    <t xml:space="preserve">KYOCERA DOCUMENT SOLUTION ITALIA SPA (CF: 01788080156)
</t>
  </si>
  <si>
    <t>KYOCERA DOCUMENT SOLUTION ITALIA SPA (CF: 01788080156)</t>
  </si>
  <si>
    <t>Manutenzione meccanica imbarcazione di servizio</t>
  </si>
  <si>
    <t xml:space="preserve">CANTIERE MOTONAUTICO S&amp;C s.n.c. (CF: 04108790272)
</t>
  </si>
  <si>
    <t>CANTIERE MOTONAUTICO S&amp;C s.n.c. (CF: 04108790272)</t>
  </si>
  <si>
    <t>C. MARGHERA - CHIUSURA PASSAGGIO TRA F.O. E SALA D'ASPETTO - CLIMATIZZAZIONE SALA VERONESE</t>
  </si>
  <si>
    <t xml:space="preserve">BEZZEGATO ANTONIO SRL (CF: 04066350283)
COGNOLATO SRL (CF: 03860070287)
D.I.E. snc di Angelo Toma &amp; C (CF: 02842150274)
MENEGALDO GIANCARLO DIPINTURE (CF: MNGGCR65S22H823S)
SOCEIR SRL (CF: 00278400288)
</t>
  </si>
  <si>
    <t>SOCEIR SRL (CF: 00278400288)</t>
  </si>
  <si>
    <t>VENEZIA UP - ripristino urgente alimentazione elettrica ufficio</t>
  </si>
  <si>
    <t xml:space="preserve">ELETTRO-SYSTEM (CF: 02454490273)
</t>
  </si>
  <si>
    <t>ELETTRO-SYSTEM (CF: 02454490273)</t>
  </si>
  <si>
    <t>Installazione n. 2 multiprese su quadro switch</t>
  </si>
  <si>
    <t>Revisione motore e ventilatore CTA primaria</t>
  </si>
  <si>
    <t xml:space="preserve">Servizi per il Bereau UNECE - WPLA presso Palazzo Colonne a Venezia </t>
  </si>
  <si>
    <t xml:space="preserve">RISTORAZIONE S. APONAL SAS DI F. VINACCIA &amp; C. (CF: 02259900278)
</t>
  </si>
  <si>
    <t>RISTORAZIONE S. APONAL SAS DI F. VINACCIA &amp; C. (CF: 02259900278)</t>
  </si>
  <si>
    <t>SPESE PERNOTTAMENTO MILLIGAN-UNECE WLPA-RIUNIONE DEL BUREAU A VENEZIA</t>
  </si>
  <si>
    <t xml:space="preserve">GE.AL.VE. SRL (CF: 02336780271)
</t>
  </si>
  <si>
    <t>GE.AL.VE. SRL (CF: 02336780271)</t>
  </si>
  <si>
    <t>Incontro di lavoro tra Agenzia delle Entrate e delegazione ministro bavarese delle finanze</t>
  </si>
  <si>
    <t xml:space="preserve">MARSILLI SERVICE SRL (CF: 03160840272)
</t>
  </si>
  <si>
    <t>MARSILLI SERVICE SRL (CF: 03160840272)</t>
  </si>
  <si>
    <t xml:space="preserve">Servizi per il Bereau UNECE - WPLA presso Palazzo Colonne a Venezia  </t>
  </si>
  <si>
    <t xml:space="preserve">TRATTORIA CA' D'ORO SNC (CF: 00161860275)
</t>
  </si>
  <si>
    <t>TRATTORIA CA' D'ORO SNC (CF: 00161860275)</t>
  </si>
  <si>
    <t xml:space="preserve">Spese di rappresentanza riunione Amministrazione Finanziaria Baviera del 5,6 e 7 maggio 2014 - Verona </t>
  </si>
  <si>
    <t xml:space="preserve">CO.GE.ME. (CF: 02541090235)
</t>
  </si>
  <si>
    <t>CO.GE.ME. (CF: 02541090235)</t>
  </si>
  <si>
    <t>Spese di rappresentanza riunione Amministrazione Finanziaria Baviera del 5,6 e 7 maggio 2014 - Verona</t>
  </si>
  <si>
    <t xml:space="preserve">DISNAR SRL (CF: 04065050231)
</t>
  </si>
  <si>
    <t>DISNAR SRL (CF: 04065050231)</t>
  </si>
  <si>
    <t>Stampa e plottaggio per totem direzionali nella D.R.E. Veneto</t>
  </si>
  <si>
    <t xml:space="preserve">CENTRO STAMPA VOLTA PAGINA s.r.l. (CF: 04162790275)
</t>
  </si>
  <si>
    <t>CENTRO STAMPA VOLTA PAGINA s.r.l. (CF: 04162790275)</t>
  </si>
  <si>
    <t>FORNITURA TONER IN CONVENZIONE CONSIP PER UPT BELLUNO</t>
  </si>
  <si>
    <t>Contratto per l'erogazione di corso di formazione per addetti ai carrelli elevatori</t>
  </si>
  <si>
    <t xml:space="preserve">A.P. Group S.r.l. (CF: 11161550154)
FORMAZIONE PIU' S.C.A.R.L. (CF: 04683510285)
MODI SRL (CF: 03068230279)
TREVI SPA (CF: 00471080267)
Veneta Engineering S.r.l. (CF: 00828990226)
</t>
  </si>
  <si>
    <t>TREVI SPA (CF: 00471080267)</t>
  </si>
  <si>
    <t>ACQUISTO MICROSCANNER CANON MS-300 PER FINE NOLEGGIO</t>
  </si>
  <si>
    <t xml:space="preserve">Office Tecno Service srl (CF: 02014380279)
</t>
  </si>
  <si>
    <t>Office Tecno Service srl (CF: 02014380279)</t>
  </si>
  <si>
    <t>Pulizia vetrate esterne - sede SPI VERONA</t>
  </si>
  <si>
    <t xml:space="preserve">Pulizia straordinaria a seguito della visita del Ministro delle Finanze bavarese - sede SPI VENEZIA </t>
  </si>
  <si>
    <t>Pulizia e smaltimento guano presso sede UP ROVIGO</t>
  </si>
  <si>
    <t>Pulizia vetrate esterne sede UP VERONA</t>
  </si>
  <si>
    <t>Pulizia post-cantiere a seguito di lavori di adeguamento normativo della sede di Vicenza, via Zampieri</t>
  </si>
  <si>
    <t>Punti per cucitrici 6/4</t>
  </si>
  <si>
    <t xml:space="preserve">ZINATO WLADIMIRO &amp; C. s.n.c. (CF: 02129320277)
</t>
  </si>
  <si>
    <t>ZINATO WLADIMIRO &amp; C. s.n.c. (CF: 02129320277)</t>
  </si>
  <si>
    <t>TONER PER STAMPANTI SAMSUNG SCX5835FN</t>
  </si>
  <si>
    <t xml:space="preserve">PUNTO PRINTER SNC (CF: 03077510240)
</t>
  </si>
  <si>
    <t>PUNTO PRINTER SNC (CF: 03077510240)</t>
  </si>
  <si>
    <t>TONER KYOCERA TK350 UT LEGNAGO</t>
  </si>
  <si>
    <t>Toner e drum per XEROX 113R00670 e 106r01294</t>
  </si>
  <si>
    <t xml:space="preserve">DEBA SRL (CF: 08458520155)
</t>
  </si>
  <si>
    <t>DEBA SRL (CF: 08458520155)</t>
  </si>
  <si>
    <t>TONER KYOCERA UFFICI VARI 1504060</t>
  </si>
  <si>
    <t>TONER KYOCERA TK3130</t>
  </si>
  <si>
    <t>ESTE SPI - ripristino locali per restituzione proprietÃ </t>
  </si>
  <si>
    <t xml:space="preserve">BEZZEGATO ANTONIO SRL (CF: 04066350283)
CO.L.EDIL.AF. Consorzio lavori edili affini (CF: 02022640276)
GRAFFITO SRL (CF: 03156220265)
MENEGALDO GIANCARLO DIPINTURE (CF: MNGGCR65S22H823S)
SOCEIR SRL (CF: 00278400288)
</t>
  </si>
  <si>
    <t>Contratto per il servizio di piantonamento fisso armato presso il Compendio di Marghera â€“ Via G. de Marchi, 16 â€“ sede della Direzione Regionale del Veneto</t>
  </si>
  <si>
    <t xml:space="preserve">AXITEA SPA (CF: 00818630188)
CIVIS SPA (CF: 80039930153)
ISTITUTO DI VIGILANZA PRIVATA CASTELLANO SRL (CF: 02230610277)
Istituto di Vigilanza Privata Serenissima Soc. Coop. a r.l.  (CF: 01759250275)
MONDIALPOL TRIVENETO SRL (CF: 00065980252)
</t>
  </si>
  <si>
    <t>Servizio di verifica biennale ascensori DPR 162/1999</t>
  </si>
  <si>
    <t xml:space="preserve">CSDM Srl (CF: 12822160151)
Eco Certificazioni Spa (CF: 01358950390)
I.M.Q. SPA (CF: 12898410159)
OCERT SRL (CF: 08463950017)
TRIVENETO srl (CF: 03829510282)
</t>
  </si>
  <si>
    <t>TRIVENETO srl (CF: 03829510282)</t>
  </si>
  <si>
    <t>UFF.ENTRATE VENETO-CARTA A4-A3-1Â° TRIM/2014-RDO 376932</t>
  </si>
  <si>
    <t xml:space="preserve">Cigaina S.R.L. (CF: 02576260307)
Italgraf Snc (CF: 00627130545)
PROSDOCIMI G.M. S.p.A. (CF: 00207000282)
SISTERS SRL (CF: 02316361209)
ZINATO WLADIMIRO &amp; C. s.n.c. (CF: 02129320277)
</t>
  </si>
  <si>
    <t>Cigaina S.R.L. (CF: 02576260307)</t>
  </si>
  <si>
    <t>FORNITURA MATERIALE ELETTRICO</t>
  </si>
  <si>
    <t xml:space="preserve">S.T.M. DI TONIATO MASSIMO (CF: TNTMSM71L22B639Q)
</t>
  </si>
  <si>
    <t>S.T.M. DI TONIATO MASSIMO (CF: TNTMSM71L22B639Q)</t>
  </si>
  <si>
    <t>Fornitura sale in pastiglie - impianto addolcimento - Marghera</t>
  </si>
  <si>
    <t>Toner marca Green TN3170 per stampanti Brother HL 5240</t>
  </si>
  <si>
    <t xml:space="preserve">ECOSERVICE di Paolo Saltarelli (CF: SNTPLA67L16E783G)
</t>
  </si>
  <si>
    <t>ECOSERVICE di Paolo Saltarelli (CF: SNTPLA67L16E783G)</t>
  </si>
  <si>
    <t xml:space="preserve">FORNITURA TONER E DRUM BROTHER </t>
  </si>
  <si>
    <t xml:space="preserve">D.V.T. SISTEMI (CF: 01489230936)
</t>
  </si>
  <si>
    <t>D.V.T. SISTEMI (CF: 01489230936)</t>
  </si>
  <si>
    <t>CANCELLERIA DR VENETO-OdA 1474628 del 24/07/14-</t>
  </si>
  <si>
    <t>Fornitura 4 valigette primo soccorso e 10 pacchi reintegro</t>
  </si>
  <si>
    <t xml:space="preserve">DALCA ANTINFORTUNISTICA SRL (CF: 01993860269)
</t>
  </si>
  <si>
    <t>DALCA ANTINFORTUNISTICA SRL (CF: 01993860269)</t>
  </si>
  <si>
    <t>C. MARGHERA - modifiche impiantistiche F. Office</t>
  </si>
  <si>
    <t xml:space="preserve">COGNOLATO SRL (CF: 03860070287)
</t>
  </si>
  <si>
    <t>COGNOLATO SRL (CF: 03860070287)</t>
  </si>
  <si>
    <t>COMPENDIO DI MARGHERA - interventi aggiuntivi ai lavori di modifica provvisoria viabilitÃ  interna</t>
  </si>
  <si>
    <t>AttivitÃ  pulizia pozzetto acque nere</t>
  </si>
  <si>
    <t>Compendio immobiliare di Marghera - sistemazione luci e riposizionamento torrette</t>
  </si>
  <si>
    <t>Manutenzione imbarcazione di servizio V11444</t>
  </si>
  <si>
    <t xml:space="preserve">MECNAUTICA s.n.c. (CF: 04081350276)
</t>
  </si>
  <si>
    <t>MECNAUTICA s.n.c. (CF: 04081350276)</t>
  </si>
  <si>
    <t>Compendio immobiliare di Marghera - realizzazione postazioni di lavoro</t>
  </si>
  <si>
    <t>Fornitura 10 toner samsung 3470 e n.10 lexmark t630</t>
  </si>
  <si>
    <t>C. MARGHERA - INTEGRAZIONE LAVORI RISTRUTTURAZIONE PORTINERIA PRESSO TORNELLI</t>
  </si>
  <si>
    <t xml:space="preserve">D.I.E. snc di Angelo Toma &amp; C (CF: 02842150274)
</t>
  </si>
  <si>
    <t>DP BELLUNO - VERIFICA STRAORDINARIA ASCENSORE A SEGUITO MODIFICHE</t>
  </si>
  <si>
    <t xml:space="preserve">TRIVENETO srl (CF: 03829510282)
</t>
  </si>
  <si>
    <t>DP VICENZA - individuazione infiltrazioni su altra proprietÃ </t>
  </si>
  <si>
    <t>FORNITURA N.20 TONER RICOSTRUITI SAMSUNG 3310 - DP PADOVA UD PD 1</t>
  </si>
  <si>
    <t>FORNITURA N.10 TONER LEXMARK T630</t>
  </si>
  <si>
    <t>Compendio immobiliare di Marghera - installazione linee idriche di scarico e alimentazione acqua e successiva installazione lavabo</t>
  </si>
  <si>
    <t>VERONA SPI - verifica biennale impianto di sollevamento</t>
  </si>
  <si>
    <t xml:space="preserve">Veneta Engineering S.r.l. (CF: 00828990226)
</t>
  </si>
  <si>
    <t>Veneta Engineering S.r.l. (CF: 00828990226)</t>
  </si>
  <si>
    <t>DP BL - INTERVENTO SVUOTAMENTO FOSSE BIOLOGICHE</t>
  </si>
  <si>
    <t xml:space="preserve">ECOLOGICA 2006 (CF: 01038910251)
</t>
  </si>
  <si>
    <t>ECOLOGICA 2006 (CF: 01038910251)</t>
  </si>
  <si>
    <t>FORNITURA TONER RICOSTRUITI SAMSUNG 3310 - DRE VENETO</t>
  </si>
  <si>
    <t>ENERGIA ELETTRICA 11 UFFICI ENTRATE</t>
  </si>
  <si>
    <t xml:space="preserve">EDISON ENERGIA S.P.A (CF: 08526440154)
</t>
  </si>
  <si>
    <t>EDISON ENERGIA S.P.A (CF: 08526440154)</t>
  </si>
  <si>
    <t>ABBONAMENTO BANCA DATI UTET - UFFICIO CONTENZIOSO E DISCIPLINA</t>
  </si>
  <si>
    <t xml:space="preserve">WOLTERS KLUWER ITALIA SRL (CF: 10209790152)
</t>
  </si>
  <si>
    <t>WOLTERS KLUWER ITALIA SRL (CF: 10209790152)</t>
  </si>
  <si>
    <t>Servizio di rimessaggio imbarcazioni di servizio - DR Veneto</t>
  </si>
  <si>
    <t xml:space="preserve">L'ALTRA VENEZIA s.r.l. (CF: 03103150276)
</t>
  </si>
  <si>
    <t>L'ALTRA VENEZIA s.r.l. (CF: 03103150276)</t>
  </si>
  <si>
    <t>Interventi di piccola entitÃ  per sistemazione archivio per visita VV.FF. - sede di Montebelluna</t>
  </si>
  <si>
    <t>Contratto lavori di straordinaria manutenzione su imbarcazione di servizio (motoscafo TAXI V11444) della DR Veneto</t>
  </si>
  <si>
    <t xml:space="preserve">CANTIERE CREA SRL (CF: 04056970272)
</t>
  </si>
  <si>
    <t>CANTIERE CREA SRL (CF: 04056970272)</t>
  </si>
  <si>
    <t xml:space="preserve">NOLEGGIO N.1 FOTOCOPIATORE - KYOCERA - TASKalfa 3501i DP CB -  UT BASSANO DEL GRAPPA </t>
  </si>
  <si>
    <t xml:space="preserve">NOLEGGIO N.1 FOTOCOPIATORE - KYOCERA - TASKalfa 3501i DP CB - UT VENEZIA 2 </t>
  </si>
  <si>
    <t>SERV. CONSEGNA CORRISPONDENZA A DOMICILIO - U.P.T. PADOVA</t>
  </si>
  <si>
    <t>NOLEGGIO N.1 FOTOCOPIATORE - KYOCERA - TASKalfa 3501i DP CB - UT CHIOGGIA</t>
  </si>
  <si>
    <t>Servizio di manutenzione del verde e pulizia aree esterne presso alcuni Uffici dell'Agenzia delle Entrate del Veneto</t>
  </si>
  <si>
    <t xml:space="preserve">ARTCO SERVIZI SocietÃ  Cooperativa (CF: 01075550309)
SOCIETA' COOPERATIVA PORTABAGAGLI MULTISERVICE (CF: 00189390271)
TEGETES SNC (CF: 03249960265)
VERDEPIANO (CF: DNLLSN54M26I418T)
VIDOTTO SRL (CF: 03643590262)
</t>
  </si>
  <si>
    <t>VERDEPIANO (CF: DNLLSN54M26I418T)</t>
  </si>
  <si>
    <t>Contratto di pubblicazione per avviso di ricerca immobiliare UPT Venezia</t>
  </si>
  <si>
    <t xml:space="preserve">A. MANZONI &amp; C. S.p.a. (CF: 04705810150)
</t>
  </si>
  <si>
    <t>A. MANZONI &amp; C. S.p.a. (CF: 04705810150)</t>
  </si>
  <si>
    <t>FORNITURA TONER RICOSTRUITO PER UPT VICENZA</t>
  </si>
  <si>
    <t>Installazione selettore a chiave unificata cancelli carrai n. 3 e 5</t>
  </si>
  <si>
    <t>Sostituzione gas impianto VRV di Cittadella</t>
  </si>
  <si>
    <t>Realizzazione nuovo quadro elettrico e relativi cablaggi - sede di Thiene</t>
  </si>
  <si>
    <t>Schio territorio - pulizia vetrate esterne</t>
  </si>
  <si>
    <t>C. Marghera - intervento extracanone di spazzamento foglie</t>
  </si>
  <si>
    <t xml:space="preserve">SOCIETA' COOPERATIVA PORTABAGAGLI MULTISERVICE (CF: 00189390271)
</t>
  </si>
  <si>
    <t>SOCIETA' COOPERATIVA PORTABAGAGLI MULTISERVICE (CF: 00189390271)</t>
  </si>
  <si>
    <t>C. Marghera - ripristino funzionamento montacarichi VE561</t>
  </si>
  <si>
    <t>FORNITURA LAMPADINE - DP TREVISO</t>
  </si>
  <si>
    <t xml:space="preserve">ELCOM ELETTROCOMMECIALE SPA (CF: 00368940946)
</t>
  </si>
  <si>
    <t>ELCOM ELETTROCOMMECIALE SPA (CF: 00368940946)</t>
  </si>
  <si>
    <t>Intervento riparazione perdita acqua - sede di Venezia, campo Sant'Angelo</t>
  </si>
  <si>
    <t>Sostituzione rampe gas DUNGS</t>
  </si>
  <si>
    <t>UT CAPRINO -  sezionamento impianto antintrusione</t>
  </si>
  <si>
    <t xml:space="preserve">ETI SYSTEM snc (CF: 03945190282)
</t>
  </si>
  <si>
    <t>ETI SYSTEM snc (CF: 03945190282)</t>
  </si>
  <si>
    <t>ODERZO - riconfigurazione eliminacode di Oderzo</t>
  </si>
  <si>
    <t xml:space="preserve">SIGMA S.P.A. (CF: 01590580443)
</t>
  </si>
  <si>
    <t>SIGMA S.P.A. (CF: 01590580443)</t>
  </si>
  <si>
    <t>COMPENDIO MARGHERA - adeguamento allarme antincendio ai vari piani</t>
  </si>
  <si>
    <t xml:space="preserve">FORNITURA N.50 PEN DRIVE </t>
  </si>
  <si>
    <t xml:space="preserve">DELTA UFFICIO - S.R.L.  (CF: 03363350483)
</t>
  </si>
  <si>
    <t>DELTA UFFICIO - S.R.L.  (CF: 03363350483)</t>
  </si>
  <si>
    <t>Pulizia straordinaria archivi sede di Adria</t>
  </si>
  <si>
    <t>INTERVENTI PER LAVORI COMPLEMENTARI DI RIPRISTINO EDILE PRESSO GLI UFFICI DI VITTORIO-ARZIGNANO-CASTELFRANCO-SAN DONA'-PIEVE-THIENE</t>
  </si>
  <si>
    <t xml:space="preserve">MENEGALDO GIANCARLO DIPINTURE (CF: MNGGCR65S22H823S)
</t>
  </si>
  <si>
    <t>FORNITURA TONER RICOSTRUITI - UT BASSANO DEL GRAPPA</t>
  </si>
  <si>
    <t>FORNITURA TONER E DRUM RICOSTRUITI - DRE VENETO</t>
  </si>
  <si>
    <t>FORNITURA TONER RICOSTRUITI - DP PADOVA</t>
  </si>
  <si>
    <t>FORNITURA TONER RICOSTRUITI - UT VERONA 2</t>
  </si>
  <si>
    <t>FORNITURA TONER RICOSTRUITI  3310 - UPT BELLUNO</t>
  </si>
  <si>
    <t>Toner per stampanti Kyocera TK3130</t>
  </si>
  <si>
    <t>FORNITURA TONER RICOSTRUITI - SAMSUNG 3470</t>
  </si>
  <si>
    <t>Pulizia garages sede di Bassano del Grappa</t>
  </si>
  <si>
    <t>FORNITURA TONER  RICOSTRUITI UPT ROVIGO</t>
  </si>
  <si>
    <t>FORNITURA N.200 TONER SAMSUNG 3470</t>
  </si>
  <si>
    <t xml:space="preserve">C2 SRL (CF: 01121130197)
CARTO COPY SERVICE (CF: 04864781002)
DEBA SRL (CF: 08458520155)
ECO LASER INFORMATICA SRL  (CF: 04427081007)
ERREBIAN SPA (CF: 08397890586)
</t>
  </si>
  <si>
    <t>FORNITURA TONER SAMSUNG 5010</t>
  </si>
  <si>
    <t xml:space="preserve">CARTO COPY SERVICE (CF: 04864781002)
CLICK UFFICIO SRL (CF: 06067681004)
ERREBIAN SPA (CF: 08397890586)
SISTERS SRL (CF: 02316361209)
ZINATO WLADIMIRO &amp; C. s.n.c. (CF: 02129320277)
</t>
  </si>
  <si>
    <t>SISTERS SRL (CF: 02316361209)</t>
  </si>
  <si>
    <t>Smontaggio barriere antintrusione esterne - sede di Marghera</t>
  </si>
  <si>
    <t>CHIOGGIA - ripristino DVR e TLC videosorveglianza</t>
  </si>
  <si>
    <t>DP PD e DP VE - riprogrammazione ponti radio videosorveglianza</t>
  </si>
  <si>
    <t>AttivitÃ  di realizzazione di punti n. 57 rete in prossimitÃ  del luogo in cui saranno installati i nuovi lettori di Badge presso alcune uffici dellâ€™Agenzia delle Entrate facenti capo alla Direzione Regionale del Veneto</t>
  </si>
  <si>
    <t xml:space="preserve">D.I.E. snc di Angelo Toma &amp; C (CF: 02842150274)
ETI SYSTEM snc (CF: 03945190282)
EUROGROUP S.P.A. (CF: 00030280267)
L'OPEROSA IMPIANTI S.R.L. (CF: 04269490266)
MENEGALDO GIANCARLO DIPINTURE (CF: MNGGCR65S22H823S)
</t>
  </si>
  <si>
    <t>UFFICI DP PD - riprogrammazione psw DVR</t>
  </si>
  <si>
    <t>rdo carta A4 - Uffici del Veneto - 2 quadrimestre</t>
  </si>
  <si>
    <t xml:space="preserve">CENTRO UFFICIO SRL (CF: 01967580240)
Cigaina S.R.L. (CF: 02576260307)
ERREBIAN SPA (CF: 08397890586)
FABRIACART S.R.L. (CF: 02610060424)
SISTERS SRL (CF: 02316361209)
</t>
  </si>
  <si>
    <t>Contratto per il servizio di manutenzione strumentazione tecnica Leica Geosystems</t>
  </si>
  <si>
    <t xml:space="preserve">Leica Geosystems SpA (CF: 12090330155)
</t>
  </si>
  <si>
    <t>Leica Geosystems SpA (CF: 12090330155)</t>
  </si>
  <si>
    <t>DP VERONA - intervento riparazione e configurazione DVR</t>
  </si>
  <si>
    <t>Pulizia perconvegno internazionale - Conservatoria di venezia</t>
  </si>
  <si>
    <t>n.20 toner per stampanti SAMSUNG ML3310</t>
  </si>
  <si>
    <t>Fornitura di rotoli eliminacode ARGO</t>
  </si>
  <si>
    <t>Compendio di Marghera - modifica impianto elettrico stanza server al primo piano</t>
  </si>
  <si>
    <t>FORNITURA TONER SAMSUNG 3470</t>
  </si>
  <si>
    <t>FORNITURA N.10 TONER SAMSUNG - DP ROVIGO</t>
  </si>
  <si>
    <t>N.30 TONER SAMSUNG ML3470 PER VR1 E VR2</t>
  </si>
  <si>
    <t xml:space="preserve">ZUCCHETTI Informatica S.p.A. (CF: 09588050154)
</t>
  </si>
  <si>
    <t>ZUCCHETTI Informatica S.p.A. (CF: 09588050154)</t>
  </si>
  <si>
    <t>N.30 TONER SAMSUNG PER DP PADOVA</t>
  </si>
  <si>
    <t>N.60 TONER SAMSUNG ML3471 UFFICI VARI</t>
  </si>
  <si>
    <t>DP Padova-sostituzione pannello comando termoregolazione touch screen</t>
  </si>
  <si>
    <t>PORTOGRUARO - intervento per rifacimento quadro elettrico</t>
  </si>
  <si>
    <t>DP ROVIGO - ripristino funzionalitÃ  ascensore ELPO</t>
  </si>
  <si>
    <t>UT ADRIA - ripristino ascensore ELPO</t>
  </si>
  <si>
    <t>DP PADOVA-installazione bidirezionali ascensori</t>
  </si>
  <si>
    <t>RDO 544187/14-FORNITURA TONER ORIGINALI 3Â° TRIM/14-UFFICI DEL VENETO</t>
  </si>
  <si>
    <t xml:space="preserve">CARTO COPY SERVICE (CF: 04864781002)
DEBA SRL (CF: 08458520155)
ERREBIAN SPA (CF: 08397890586)
SISTERS SRL (CF: 02316361209)
ZINATO WLADIMIRO &amp; C. s.n.c. (CF: 02129320277)
</t>
  </si>
  <si>
    <t>ERREBIAN SPA (CF: 08397890586)</t>
  </si>
  <si>
    <t>DP PD-predisposizione impiantistica per VOIP</t>
  </si>
  <si>
    <t>FORNITURA TONER - DRE VENETO</t>
  </si>
  <si>
    <t>VENEZIA P.ZZO COLONNE-AMPLIAMENTO IMPIANTO VIDEOCITOFONICO</t>
  </si>
  <si>
    <t xml:space="preserve">R.I.E.T. srl (CF: 02708960279)
</t>
  </si>
  <si>
    <t>R.I.E.T. srl (CF: 02708960279)</t>
  </si>
  <si>
    <t>FORNITURA TONER RICOSTRUITI - UFFICIO TERRITORIO ROVIGO</t>
  </si>
  <si>
    <t>DRE UFFICI VENETO - FORNITURA TONER RICOSTRUITI SAMSUNG 3470</t>
  </si>
  <si>
    <t>SOAVE-riconfigurazione sistema ARGO</t>
  </si>
  <si>
    <t>UPT BELLUNO - TONER RICOSTRUITI</t>
  </si>
  <si>
    <t>UPT VERONA - TONER RICOSTRUITI</t>
  </si>
  <si>
    <t>DP ROVIGO - sostituzione valvole e detentori impianto di riscaldamento</t>
  </si>
  <si>
    <t>FORNITURA TONER RICOSTRUITO PER DP PADOVA</t>
  </si>
  <si>
    <t>fornitura toner ricostruito per UPT ROVIGO</t>
  </si>
  <si>
    <t>CARTA PER FOTOCOPIE COY STAR A4-UPT VE SPI VE-</t>
  </si>
  <si>
    <t xml:space="preserve">PROSDOCIMI G.M. S.p.A. (CF: 00207000282)
</t>
  </si>
  <si>
    <t>PROSDOCIMI G.M. S.p.A. (CF: 00207000282)</t>
  </si>
  <si>
    <t>fornitura toner ricostruito per UT Cittadella</t>
  </si>
  <si>
    <t>fornitura toner ricostruito per UPT VICENZA</t>
  </si>
  <si>
    <t>fornitura toner ricostruito per UT PADOVA 2</t>
  </si>
  <si>
    <t>fornitura materiale cancelleria per UT Verona 2</t>
  </si>
  <si>
    <t>fornitura toner per DR Veneto</t>
  </si>
  <si>
    <t>FORNITURA TONER ORIGINALI PER UT VENEZIA 1</t>
  </si>
  <si>
    <t>FORNITURA TONER RICOSTRUITO PER UT VENEZIA 1</t>
  </si>
  <si>
    <t>UP TV - Riparazione stazione totale GPS Leica Geosystems</t>
  </si>
  <si>
    <t>FORNITURA TONER RICOSTRUITO PER UT MONTEBELLUNA</t>
  </si>
  <si>
    <t>FORNITURA TONER RICOSTRUITO PER UPT VERONA</t>
  </si>
  <si>
    <t>FORNITURA TONER RICOSTRUITO PER UPT TREVISO</t>
  </si>
  <si>
    <t>FORNITURA TONER RICOSTRUITO PER UT CONEGLIANO</t>
  </si>
  <si>
    <t>FORNITURA TONER RICOSTRUITO PER DR VENETO</t>
  </si>
  <si>
    <t xml:space="preserve">L'UFFICIO DEL CENTRO SRL (CF: 02376070260)
</t>
  </si>
  <si>
    <t>L'UFFICIO DEL CENTRO SRL (CF: 02376070260)</t>
  </si>
  <si>
    <t>Compendio di Marghera - verifica carichi amperometrici linee elettriche</t>
  </si>
  <si>
    <t>Abbonamento on line "GUIDA AL DIRITTO" e "MASSIMARIO GIURISPRUDENZA DEL LAVORO"</t>
  </si>
  <si>
    <t xml:space="preserve">IL SOLE 24ORE S.P.A. (CF: 00777910159)
</t>
  </si>
  <si>
    <t>IL SOLE 24ORE S.P.A. (CF: 00777910159)</t>
  </si>
  <si>
    <t>ABBONAMENTO RIVISTA " IL LAVORO NELLE PP.AA"</t>
  </si>
  <si>
    <t xml:space="preserve">GiuffrÃ¨ Francis Lefebvre S.p.A (CF: 00829840156)
</t>
  </si>
  <si>
    <t>GiuffrÃ¨ Francis Lefebvre S.p.A (CF: 00829840156)</t>
  </si>
  <si>
    <t>BADIA POLESINE - fornitura ed installazione bidirezionale ascensore</t>
  </si>
  <si>
    <t>Verifiche impianti terra - estensione fabbricati ex territorio</t>
  </si>
  <si>
    <t xml:space="preserve">R&amp;S Verifiche srl (CF: 03765240282)
</t>
  </si>
  <si>
    <t>R&amp;S Verifiche srl (CF: 03765240282)</t>
  </si>
  <si>
    <t>FORNITURA CANCELLERIA - UFFICI VENETO</t>
  </si>
  <si>
    <t xml:space="preserve">CARTO COPY SERVICE (CF: 04864781002)
ERREBIAN SPA (CF: 08397890586)
PROSDOCIMI G.M. S.p.A. (CF: 00207000282)
SISTERS SRL (CF: 02316361209)
ZINATO WLADIMIRO &amp; C. s.n.c. (CF: 02129320277)
</t>
  </si>
  <si>
    <t xml:space="preserve">CANCELLERIA AD USO UFFICIO - UT VICENZA 2 </t>
  </si>
  <si>
    <t>Materiale di consumo aggiuntivo: Cartuccia all in one MLT-D205E da 10.000 pag. ex ISO 19752 - 25PZ - UP VERONA</t>
  </si>
  <si>
    <t>Riparazione scheda elettronica carrello elevatore in dotazione DR Veneto</t>
  </si>
  <si>
    <t xml:space="preserve">FINOTTO CARRELLI s.r.l. (CF: 03039040278)
</t>
  </si>
  <si>
    <t>FINOTTO CARRELLI s.r.l. (CF: 03039040278)</t>
  </si>
  <si>
    <t>FORNITURA TONER PER UFFICIO PROVINCIALE DI BELLUNO</t>
  </si>
  <si>
    <t>TONER E DRUM X DP VICENZA</t>
  </si>
  <si>
    <t>SCHIO - integrazione attivitÃ  di ripristino locali per restituzione spazi a ProprietÃ </t>
  </si>
  <si>
    <t>Contratto servizio verifica biennale impianti di messa a terra</t>
  </si>
  <si>
    <t xml:space="preserve">CSDM Srl (CF: 12822160151)
EUROCERT SRL (CF: 01358390431)
I.M.Q. SPA (CF: 12898410159)
OCERT SRL (CF: 08463950017)
R&amp;S Verifiche srl (CF: 03765240282)
</t>
  </si>
  <si>
    <t>C. di Marghera - installazione totem Argo</t>
  </si>
  <si>
    <t>CONTRATTO NOLEGGIO FOTOCOP. A COLORI RICOH Aficio MP C2800 AD - DP ROVIGO</t>
  </si>
  <si>
    <t xml:space="preserve">RICOH ITALIA SRL (CF: 00748490158)
</t>
  </si>
  <si>
    <t>RICOH ITALIA SRL (CF: 00748490158)</t>
  </si>
  <si>
    <t>NOLEGGIO N.3 FOTOCOPIATORI-KYOCERA Document Solution Italia SpA - KM 4050 Multifunz. - UP VI - VE - BL</t>
  </si>
  <si>
    <t>MAT. DI CONSUMO AGG.: Cartuccia all in one MLT-D205E da 10.000 pag. ex ISO 19752 - 20 PZ - DP PADOVA</t>
  </si>
  <si>
    <t>Materiale di consumo agg. - Toner TK 3130 da 25.000 pag. ex ISO 19752- 12 pz. -  DP TREVISO</t>
  </si>
  <si>
    <t>materiale di consumo aggiuntivo : DRUM da 60.000 pag. ex ISO 19752 - 15 PZ - DP TREVISO</t>
  </si>
  <si>
    <t>Materiale di consumo aggiuntivo : DRUM da 60.000 pagine ex ISO 19752 - 8PZ - DP PADOVA</t>
  </si>
  <si>
    <t>Materiale di consumo aggiuntivo : Toner da 30.000 pagine ex ISO 19752 - 10PZ - DP VERONA</t>
  </si>
  <si>
    <t>Materiale di consumo aggiuntivo : Toner da 30.000 pagine ex ISO 19752 - 5PZ - DP ROVIGO</t>
  </si>
  <si>
    <t>Materiale di consumo aggiuntivo: DRUM da 60.000 pagine ex ISO 19752 - 25PZ - e da 30.000 pagine - 60PZ - DIREZIONE REGIONALE DEL VENETO</t>
  </si>
  <si>
    <t>Materiale di consumo aggiuntivo: DRUM da 60.000 pagine ex ISO 19752 - 5PZ - e da 30.000 pagine - 8PZ - UT SOAVE</t>
  </si>
  <si>
    <t>Materiale di consumo aggiuntivo: Toner TK 3130 DA 25.000 paginer ex ISO 19752 - 40PZ - DIREZIONE REGIONALE DEL VENETO</t>
  </si>
  <si>
    <t>TONER KIT NERO TK350: durata 15.000 pagine ex ISO 19752 - 25PZ - DIREZIONE REGIONALE DEL VENETO</t>
  </si>
  <si>
    <t>GAS NATURALE - RISCALDAMENTO DR VENETO UFF. AREA TERRITORIO</t>
  </si>
  <si>
    <t xml:space="preserve">MULTIUTILITY S.P.A. (CF: 03027910235)
</t>
  </si>
  <si>
    <t>MULTIUTILITY S.P.A. (CF: 03027910235)</t>
  </si>
  <si>
    <t>CANCELLERIA UFFICIO: 210C520 etich.ades.B.100FG A4 - 31 conf.; 210C503 etich.ades.B.100FG A4 - 30 conf.; 210C504 etich.ades.B.100FG A4 - 10 conf.  DIREZIONE REG. VENETO</t>
  </si>
  <si>
    <t>CANCELLERIA VARIA AD USO UFFICIO - DIREZ. REG. VENETO</t>
  </si>
  <si>
    <t>FORNITURA CARTUCCE E TONER INK-LASER RICOSTRUITI - 50pz cartuccia nera per Print C/HP 338 e 15pz cartuccia a colori per Print C/HP 343 - DIR.REG.V.TO</t>
  </si>
  <si>
    <t xml:space="preserve">SCRIBA SRL (CF: 02169280233)
</t>
  </si>
  <si>
    <t>SCRIBA SRL (CF: 02169280233)</t>
  </si>
  <si>
    <t>FORNITURA TONER RICOSTRUITO PER SAMSUNG ML3470  ML3471 - DP TREVISO</t>
  </si>
  <si>
    <t>FORNITURA TONER RIGENERATO PER SAMSUNG 3470/3471 - UT VERONA 2</t>
  </si>
  <si>
    <t xml:space="preserve">FORNITURA DI TONER RICOSTRUITI 4 TRIM 2014 - UFFICI DEL VENETO - </t>
  </si>
  <si>
    <t xml:space="preserve">CENTRO RIGENERAZIONI SRL (CF: 05515350485)
ECO-INK (CF: 03406530273)
L'UFFICIO DEL CENTRO SRL (CF: 02376070260)
PUNTO PRINTER SNC (CF: 03077510240)
ZINATO WLADIMIRO &amp; C. s.n.c. (CF: 02129320277)
</t>
  </si>
  <si>
    <t>ACQUISTO 25 STUDI COMPLETI PER UPT VENEZIA</t>
  </si>
  <si>
    <t xml:space="preserve">ARES LINE SPA (CF: 00887180248)
BADO SRL MOBILI PER UFFICIO (CF: 02135640288)
CASTELARREDO S.A.S. (CF: 03597610264)
CORRIDI S.R.L. (CF: 00402140586)
INGROS'S FORNITURE SRL (CF: 00718830292)
</t>
  </si>
  <si>
    <t>INGROS'S FORNITURE SRL (CF: 00718830292)</t>
  </si>
  <si>
    <t>ACQUISTO 85 SEDUTE OPERATIVE PER UFFICI VARI</t>
  </si>
  <si>
    <t xml:space="preserve">ARES LINE SPA (CF: 00887180248)
BADO SRL MOBILI PER UFFICIO (CF: 02135640288)
CASTELARREDO S.A.S. (CF: 03597610264)
CORRIDI S.R.L. (CF: 00402140586)
DELTA DUE (CF: 01096340425)
</t>
  </si>
  <si>
    <t>CASTELARREDO S.A.S. (CF: 03597610264)</t>
  </si>
  <si>
    <t xml:space="preserve">ACQUISTO SEDUTE OPERATIVE, VISITATORI E ATTESA PER UPT VENETO </t>
  </si>
  <si>
    <t>DELTA DUE (CF: 01096340425)</t>
  </si>
  <si>
    <t>ACQUISTO STUDI OPERATIVI E COMPLEMENTI D'ARREDO UPT VENETO</t>
  </si>
  <si>
    <t xml:space="preserve">BADO SRL MOBILI PER UFFICIO (CF: 02135640288)
CASTELARREDO S.A.S. (CF: 03597610264)
CORRIDI S.R.L. (CF: 00402140586)
DELTA DUE (CF: 01096340425)
INGROS'S FORNITURE SRL (CF: 00718830292)
</t>
  </si>
  <si>
    <t>Fornitura cancelleria per Uffici del Veneto</t>
  </si>
  <si>
    <t>Fornitura cartucce per stampante a colori Ufficio Amministrazione del personale - DR Veneto</t>
  </si>
  <si>
    <t xml:space="preserve">CENTRO AUTOMAZIONE UFFICI (CF: 01695550812)
</t>
  </si>
  <si>
    <t>CENTRO AUTOMAZIONE UFFICI (CF: 01695550812)</t>
  </si>
  <si>
    <t>Fornitura cartucce per stampanti a colori DR Veneto</t>
  </si>
  <si>
    <t xml:space="preserve">Plus Technologies Srl (CF: 11094740153)
</t>
  </si>
  <si>
    <t>Plus Technologies Srl (CF: 11094740153)</t>
  </si>
  <si>
    <t xml:space="preserve">CARTA TERMICA PER SISTEMA ELIMINACODE ARGO - 150PZ - DIREZ.REG. VENETO - </t>
  </si>
  <si>
    <t>Contratto di m. mantenimento 2013/2014 - eccedenze credito</t>
  </si>
  <si>
    <t>partecipazione exposcuola 6-8 novembre 2014</t>
  </si>
  <si>
    <t xml:space="preserve">PADOVAFIERE SPA (CF: 04030830287)
</t>
  </si>
  <si>
    <t>PADOVAFIERE SPA (CF: 04030830287)</t>
  </si>
  <si>
    <t>AttivitÃ  svolta per la riparazione di n. 1 presa dati non funzionante - sede di Feltre</t>
  </si>
  <si>
    <t>Compendio di Marghera - ripristino della viabilitÃ  interna</t>
  </si>
  <si>
    <t>DP PADOVA - sostituzione dispositivo protezione termica</t>
  </si>
  <si>
    <t>FORNITURA N.250 BUONI BENZINA GASOLIO</t>
  </si>
  <si>
    <t xml:space="preserve">ENI SPA (CF: 00484960588)
</t>
  </si>
  <si>
    <t>ENI SPA (CF: 00484960588)</t>
  </si>
  <si>
    <t>FORNITURA TONER RICOSTRUITI 3 TRIM. 2014 - UFFICI DEL VENETO</t>
  </si>
  <si>
    <t xml:space="preserve">CENTRO RIGENERAZIONI SRL (CF: 05515350485)
D.V.T. SISTEMI (CF: 01489230936)
ECO INK SRL -  (CF: 11952551007)
L'UFFICIO DEL CENTRO SRL (CF: 02376070260)
ZINATO WLADIMIRO &amp; C. s.n.c. (CF: 02129320277)
</t>
  </si>
  <si>
    <t>Fornitura sale in pastiglie per addolcitori per Compendio di Marghera</t>
  </si>
  <si>
    <t>Interventi elettrici di modifica presso Compendio di Marghera</t>
  </si>
  <si>
    <t>REALIZZAZIONE NUOVO COLLETTORE TUBAZIONI IMPIANTO IDRICO PRESSO UT CHIOGGIA</t>
  </si>
  <si>
    <t>INTERVENTO URGENTE SU IMPIANTO IDRICO PRESSO COMPENDIO DI MARGHERA</t>
  </si>
  <si>
    <t>Pulizia straordinaria x restituzione locali ex UT Schio</t>
  </si>
  <si>
    <t>Nol.43 fot.DR.DP BL,RO,TV-UT Adria,Bass,Chiog,Citt,Coneg,Este,Feltre,Mont,PD1-2,S.DonÃ ,Schio,Vald,VE1,VE2,Pieve,Thiene</t>
  </si>
  <si>
    <t xml:space="preserve">XEROX spa (CF: 00747880151)
</t>
  </si>
  <si>
    <t>XEROX spa (CF: 00747880151)</t>
  </si>
  <si>
    <t>ABBONAMENTO  Giurisprudenza del Lavoro NGL 2014</t>
  </si>
  <si>
    <t xml:space="preserve">ABISERVIZI SPA (CF: 00988761003)
</t>
  </si>
  <si>
    <t>ABISERVIZI SPA (CF: 00988761003)</t>
  </si>
  <si>
    <t>Carta  1 trimestre 2015A</t>
  </si>
  <si>
    <t xml:space="preserve">CIGAINA &amp; C. S.R.L.S. (CF: 02778060307)
ERREBIAN SPA (CF: 08397890586)
PROSDOCIMI G.M. S.p.A. (CF: 00207000282)
SISTERS SRL (CF: 02316361209)
ZINATO WLADIMIRO &amp; C. s.n.c. (CF: 02129320277)
</t>
  </si>
  <si>
    <t>CIGAINA &amp; C. S.R.L.S. (CF: 02778060307)</t>
  </si>
  <si>
    <t>Compendio immobiliare di Marghera - installazione n. 3 condizionatori</t>
  </si>
  <si>
    <t>Intervento di personale specializzato contro parassiti - Vicenza, corso Palladio</t>
  </si>
  <si>
    <t>Corsi di aggiornamento per Coordinatore della Sicurezza per i funzionari della DR Veneto</t>
  </si>
  <si>
    <t xml:space="preserve">VEGA Formazione (CF: 03929800278)
</t>
  </si>
  <si>
    <t>VEGA Formazione (CF: 03929800278)</t>
  </si>
  <si>
    <t>fornitura carta A4 per la DR Veneto e DP Padova</t>
  </si>
  <si>
    <t>FORNITURA CARTA A4 (VERGINE E RICICLATA) E A3 PER UFFICI AGENZIA ENTRATE DEL VENETO</t>
  </si>
  <si>
    <t>Spostamento e riutilizzo di pareti attrezzate in giacenza presso DR Veneto</t>
  </si>
  <si>
    <t xml:space="preserve">RIGHETTI ARREDI &amp; SERVIZI S.A.S. (CF: 03230200275)
</t>
  </si>
  <si>
    <t>RIGHETTI ARREDI &amp; SERVIZI S.A.S. (CF: 03230200275)</t>
  </si>
  <si>
    <t>Convenzione Consip EE11 - fornitura energia elettrica per uffici area territorio regione Veneto</t>
  </si>
  <si>
    <t>Manutenzione caldaia presso UP di Belluno</t>
  </si>
  <si>
    <t>manutenzione e trasferimento armadi compattati - Uffici vari DR Veneto</t>
  </si>
  <si>
    <t xml:space="preserve">EDA SYSTEM (CF: 10735840018)
ITALY SYSTEM S.R.L. (CF: 11261821000)
MAKROS DI LUISE MASSIMO (CF: LSUMSM60L10I953G)
Rotoclass srl (CF: 02007030584)
TECNOSYSTEM SNC (CF: 07775630580)
</t>
  </si>
  <si>
    <t>MAKROS DI LUISE MASSIMO (CF: LSUMSM60L10I953G)</t>
  </si>
  <si>
    <t>NOLEGGIO FOTOCOPIATORI PER UT SAN DONA' DI PIAVE</t>
  </si>
  <si>
    <t>NOLEGGIO FOTOCOPIATORE A COLORI PER UFFICIO RISORSE MATERIALI DR VENETO</t>
  </si>
  <si>
    <t>NOLEGGIO FOTOCOPIATORE PER UFFICIO CONSULENZA DR VENETO</t>
  </si>
  <si>
    <t>installazione sistema bidirezionale per ascensori UP E SPI Padova</t>
  </si>
  <si>
    <t>NOLEGGIO N. 3 FOTOCOPIATORI PER DP ROVIGO</t>
  </si>
  <si>
    <t>Rifacimento impianto di sollevamento - UT Portogruaro</t>
  </si>
  <si>
    <t>Servizio di vigilanza Uffici del Veneto Agenzia delle Entrate - Lotto 2A Belluno</t>
  </si>
  <si>
    <t>MONDIALPOL TRIVENETO SRL (CF: 00065980252)</t>
  </si>
  <si>
    <t>LAVORI DI RISTRUTTURAZIONE DELLA SALA RIUNIONI E DELLE DUE SALE IN USO AL GRUPPO INFORMATICO AL PIANO PRIMO DEL COMPENDIO IMMOBILIARE DI MARGHERA</t>
  </si>
  <si>
    <t xml:space="preserve">BEZZEGATO ANTONIO SRL (CF: 04066350283)
COGNOLATO SRL (CF: 03860070287)
GRAFFITO SRL (CF: 03156220265)
MENEGALDO GIANCARLO DIPINTURE (CF: MNGGCR65S22H823S)
SOCEIR SRL (CF: 00278400288)
ZENNARO COSTRUZIONI SAS DI ZENNARO S. &amp; C. (CF: 03423590276)
</t>
  </si>
  <si>
    <t>BEZZEGATO ANTONIO SRL (CF: 04066350283)</t>
  </si>
  <si>
    <t>DIGITALIZZAZIONE FOGLI DI MAPPA DEL C.E.U. DEL VENETO</t>
  </si>
  <si>
    <t xml:space="preserve">Legatoria Lanfranchi di Mangili Monica  (CF: 02642570168)
MC2 SERVIZI INFORMATICI SRL (CF: 03818830279)
SIAV SPA (CF: 02334550288)
SYSTEM INNOVA SRL (CF: 01867590679)
VITO DE SANTIS SRL (CF: 03645610753)
</t>
  </si>
  <si>
    <t>SIAV SPA (CF: 02334550288)</t>
  </si>
  <si>
    <t>fornitura toner ricostruito per DP Verona</t>
  </si>
  <si>
    <t>FORNITURA TONER RICOSTRUITI - SPI ESTE</t>
  </si>
  <si>
    <t>Contratto di Sorveglianza sanitaria presso la Direzione Regionale e gli Uffici Provinciali del Veneto â€“ Territorio</t>
  </si>
  <si>
    <t xml:space="preserve">A.P. Group S.r.l. (CF: 11161550154)
</t>
  </si>
  <si>
    <t>A.P. Group S.r.l. (CF: 11161550154)</t>
  </si>
  <si>
    <t>Contratto per il servizio di portierato e reception presso Compendio di Marghera</t>
  </si>
  <si>
    <t>08-AFFIDAMENTO IN ECONOMIA - COTTIMO FIDUCIARIO</t>
  </si>
  <si>
    <t xml:space="preserve">EURO &amp; PROMOS FM SOC.COOP.P.A. (CF: 02458660301)
G. &amp; P. GLOBAL SECURITY SERVICE SRLU (CF: 06079561210)
GIELLE DI LUIGI GALANTUCCI (CF: GLNLGU41P28I907Q)
RANGERS S.R.L. (CF: 00864080247)
SOCIETA' COOPERATIVA PORTABAGAGLI MULTISERVICE (CF: 00189390271)
</t>
  </si>
  <si>
    <t>G. &amp; P. GLOBAL SECURITY SERVICE SRLU (CF: 06079561210)</t>
  </si>
  <si>
    <t>Contratto per il servizio di biglietteria elettronica</t>
  </si>
  <si>
    <t xml:space="preserve">REGENT INTERNATIONAL S R L (CF: 01262990581)
</t>
  </si>
  <si>
    <t>REGENT INTERNATIONAL S R L (CF: 01262990581)</t>
  </si>
  <si>
    <t xml:space="preserve">sostituzione dispositivo di protezione termica TSX1 e dispositivo di protezione rete MT presso DP Padova </t>
  </si>
  <si>
    <t>FORNITURA TONER RIGENERATO PER SAMSUNG 3470/3471 - UT ESTE</t>
  </si>
  <si>
    <t>Affidamento del servizio di piccola manutenzione e riparazione degli edifici in uso all'Agenzia delle Entrate del Veneto</t>
  </si>
  <si>
    <t xml:space="preserve">BEZZEGATO ANTONIO SRL (CF: 04066350283)
D.I.E. snc di Angelo Toma &amp; C (CF: 02842150274)
GRAFFITO SRL (CF: 03156220265)
MENEGALDO GIANCARLO DIPINTURE (CF: MNGGCR65S22H823S)
ZENNARO COSTRUZIONI SAS DI ZENNARO S. &amp; C. (CF: 03423590276)
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</si>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</sst>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6"/>
  <sheetViews>
    <sheetView tabSelected="1" workbookViewId="0">
      <selection activeCell="D10" sqref="D10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469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"ZCE0D73819"</f>
        <v>ZCE0D73819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7900</v>
      </c>
      <c r="I3" s="2">
        <v>41687</v>
      </c>
      <c r="J3" s="2">
        <v>41691</v>
      </c>
      <c r="K3">
        <v>7900</v>
      </c>
    </row>
    <row r="4" spans="1:11" x14ac:dyDescent="0.25">
      <c r="A4" t="str">
        <f>"ZED085AD73"</f>
        <v>ZED085AD73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1280</v>
      </c>
      <c r="I4" s="2">
        <v>41676</v>
      </c>
      <c r="J4" s="2">
        <v>41676</v>
      </c>
      <c r="K4">
        <v>1280</v>
      </c>
    </row>
    <row r="5" spans="1:11" x14ac:dyDescent="0.25">
      <c r="A5" t="str">
        <f>"Z4D0DC7BCA"</f>
        <v>Z4D0DC7BCA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930</v>
      </c>
      <c r="I5" s="2">
        <v>41708</v>
      </c>
      <c r="J5" s="2">
        <v>41709</v>
      </c>
      <c r="K5">
        <v>0</v>
      </c>
    </row>
    <row r="6" spans="1:11" x14ac:dyDescent="0.25">
      <c r="A6" t="str">
        <f>"Z0F0E08FF2"</f>
        <v>Z0F0E08FF2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24</v>
      </c>
      <c r="G6" t="s">
        <v>25</v>
      </c>
      <c r="H6">
        <v>600</v>
      </c>
      <c r="I6" s="2">
        <v>41708</v>
      </c>
      <c r="J6" s="2">
        <v>41709</v>
      </c>
      <c r="K6">
        <v>0</v>
      </c>
    </row>
    <row r="7" spans="1:11" x14ac:dyDescent="0.25">
      <c r="A7" t="str">
        <f>"ZED0D5B844"</f>
        <v>ZED0D5B844</v>
      </c>
      <c r="B7" t="str">
        <f t="shared" si="0"/>
        <v>06363391001</v>
      </c>
      <c r="C7" t="s">
        <v>15</v>
      </c>
      <c r="D7" t="s">
        <v>27</v>
      </c>
      <c r="E7" t="s">
        <v>17</v>
      </c>
      <c r="F7" s="1" t="s">
        <v>28</v>
      </c>
      <c r="G7" t="s">
        <v>29</v>
      </c>
      <c r="H7">
        <v>11965.72</v>
      </c>
      <c r="I7" s="2">
        <v>41660</v>
      </c>
      <c r="J7" s="2">
        <v>42004</v>
      </c>
      <c r="K7">
        <v>10933.4</v>
      </c>
    </row>
    <row r="8" spans="1:11" x14ac:dyDescent="0.25">
      <c r="A8" t="str">
        <f>"ZE8109F57E"</f>
        <v>ZE8109F57E</v>
      </c>
      <c r="B8" t="str">
        <f t="shared" si="0"/>
        <v>06363391001</v>
      </c>
      <c r="C8" t="s">
        <v>15</v>
      </c>
      <c r="D8" t="s">
        <v>30</v>
      </c>
      <c r="E8" t="s">
        <v>17</v>
      </c>
      <c r="F8" s="1" t="s">
        <v>31</v>
      </c>
      <c r="G8" t="s">
        <v>32</v>
      </c>
      <c r="H8">
        <v>410.3</v>
      </c>
      <c r="I8" s="2">
        <v>41892</v>
      </c>
      <c r="J8" s="2">
        <v>41907</v>
      </c>
      <c r="K8">
        <v>410.3</v>
      </c>
    </row>
    <row r="9" spans="1:11" x14ac:dyDescent="0.25">
      <c r="A9" t="str">
        <f>"Z680E54857"</f>
        <v>Z680E54857</v>
      </c>
      <c r="B9" t="str">
        <f t="shared" si="0"/>
        <v>06363391001</v>
      </c>
      <c r="C9" t="s">
        <v>15</v>
      </c>
      <c r="D9" t="s">
        <v>33</v>
      </c>
      <c r="E9" t="s">
        <v>17</v>
      </c>
      <c r="F9" s="1" t="s">
        <v>34</v>
      </c>
      <c r="G9" t="s">
        <v>35</v>
      </c>
      <c r="H9">
        <v>1054.2</v>
      </c>
      <c r="I9" s="2">
        <v>41730</v>
      </c>
      <c r="J9" s="2">
        <v>42094</v>
      </c>
      <c r="K9">
        <v>834</v>
      </c>
    </row>
    <row r="10" spans="1:11" x14ac:dyDescent="0.25">
      <c r="A10" t="str">
        <f>"Z450E54BA7"</f>
        <v>Z450E54BA7</v>
      </c>
      <c r="B10" t="str">
        <f t="shared" si="0"/>
        <v>06363391001</v>
      </c>
      <c r="C10" t="s">
        <v>15</v>
      </c>
      <c r="D10" t="s">
        <v>36</v>
      </c>
      <c r="E10" t="s">
        <v>17</v>
      </c>
      <c r="F10" s="1" t="s">
        <v>34</v>
      </c>
      <c r="G10" t="s">
        <v>35</v>
      </c>
      <c r="H10">
        <v>1054.2</v>
      </c>
      <c r="I10" s="2">
        <v>41730</v>
      </c>
      <c r="J10" s="2">
        <v>42094</v>
      </c>
      <c r="K10">
        <v>747</v>
      </c>
    </row>
    <row r="11" spans="1:11" x14ac:dyDescent="0.25">
      <c r="A11" t="str">
        <f>"Z2E0E54C51"</f>
        <v>Z2E0E54C51</v>
      </c>
      <c r="B11" t="str">
        <f t="shared" si="0"/>
        <v>06363391001</v>
      </c>
      <c r="C11" t="s">
        <v>15</v>
      </c>
      <c r="D11" t="s">
        <v>37</v>
      </c>
      <c r="E11" t="s">
        <v>17</v>
      </c>
      <c r="F11" s="1" t="s">
        <v>34</v>
      </c>
      <c r="G11" t="s">
        <v>35</v>
      </c>
      <c r="H11">
        <v>1054.2</v>
      </c>
      <c r="I11" s="2">
        <v>41730</v>
      </c>
      <c r="J11" s="2">
        <v>42094</v>
      </c>
      <c r="K11">
        <v>669</v>
      </c>
    </row>
    <row r="12" spans="1:11" x14ac:dyDescent="0.25">
      <c r="A12" t="str">
        <f>"Z6D0E54CA1"</f>
        <v>Z6D0E54CA1</v>
      </c>
      <c r="B12" t="str">
        <f t="shared" si="0"/>
        <v>06363391001</v>
      </c>
      <c r="C12" t="s">
        <v>15</v>
      </c>
      <c r="D12" t="s">
        <v>38</v>
      </c>
      <c r="E12" t="s">
        <v>17</v>
      </c>
      <c r="F12" s="1" t="s">
        <v>34</v>
      </c>
      <c r="G12" t="s">
        <v>35</v>
      </c>
      <c r="H12">
        <v>1054.2</v>
      </c>
      <c r="I12" s="2">
        <v>41730</v>
      </c>
      <c r="J12" s="2">
        <v>42094</v>
      </c>
      <c r="K12">
        <v>774</v>
      </c>
    </row>
    <row r="13" spans="1:11" x14ac:dyDescent="0.25">
      <c r="A13" t="str">
        <f>"Z0C0E54CF5"</f>
        <v>Z0C0E54CF5</v>
      </c>
      <c r="B13" t="str">
        <f t="shared" si="0"/>
        <v>06363391001</v>
      </c>
      <c r="C13" t="s">
        <v>15</v>
      </c>
      <c r="D13" t="s">
        <v>39</v>
      </c>
      <c r="E13" t="s">
        <v>17</v>
      </c>
      <c r="F13" s="1" t="s">
        <v>34</v>
      </c>
      <c r="G13" t="s">
        <v>35</v>
      </c>
      <c r="H13">
        <v>1054.2</v>
      </c>
      <c r="I13" s="2">
        <v>41730</v>
      </c>
      <c r="J13" s="2">
        <v>42094</v>
      </c>
      <c r="K13">
        <v>771</v>
      </c>
    </row>
    <row r="14" spans="1:11" x14ac:dyDescent="0.25">
      <c r="A14" t="str">
        <f>"ZA00E54DA1"</f>
        <v>ZA00E54DA1</v>
      </c>
      <c r="B14" t="str">
        <f t="shared" si="0"/>
        <v>06363391001</v>
      </c>
      <c r="C14" t="s">
        <v>15</v>
      </c>
      <c r="D14" t="s">
        <v>40</v>
      </c>
      <c r="E14" t="s">
        <v>17</v>
      </c>
      <c r="F14" s="1" t="s">
        <v>34</v>
      </c>
      <c r="G14" t="s">
        <v>35</v>
      </c>
      <c r="H14">
        <v>1054.2</v>
      </c>
      <c r="I14" s="2">
        <v>41730</v>
      </c>
      <c r="J14" s="2">
        <v>42094</v>
      </c>
      <c r="K14">
        <v>747</v>
      </c>
    </row>
    <row r="15" spans="1:11" x14ac:dyDescent="0.25">
      <c r="A15" t="str">
        <f>"Z8F0E54DF3"</f>
        <v>Z8F0E54DF3</v>
      </c>
      <c r="B15" t="str">
        <f t="shared" si="0"/>
        <v>06363391001</v>
      </c>
      <c r="C15" t="s">
        <v>15</v>
      </c>
      <c r="D15" t="s">
        <v>41</v>
      </c>
      <c r="E15" t="s">
        <v>17</v>
      </c>
      <c r="F15" s="1" t="s">
        <v>34</v>
      </c>
      <c r="G15" t="s">
        <v>35</v>
      </c>
      <c r="H15">
        <v>1054.2</v>
      </c>
      <c r="I15" s="2">
        <v>41730</v>
      </c>
      <c r="J15" s="2">
        <v>42094</v>
      </c>
      <c r="K15">
        <v>750</v>
      </c>
    </row>
    <row r="16" spans="1:11" x14ac:dyDescent="0.25">
      <c r="A16" t="str">
        <f>"ZE60E54ED9"</f>
        <v>ZE60E54ED9</v>
      </c>
      <c r="B16" t="str">
        <f t="shared" si="0"/>
        <v>06363391001</v>
      </c>
      <c r="C16" t="s">
        <v>15</v>
      </c>
      <c r="D16" t="s">
        <v>42</v>
      </c>
      <c r="E16" t="s">
        <v>17</v>
      </c>
      <c r="F16" s="1" t="s">
        <v>34</v>
      </c>
      <c r="G16" t="s">
        <v>35</v>
      </c>
      <c r="H16">
        <v>1054.2</v>
      </c>
      <c r="I16" s="2">
        <v>41730</v>
      </c>
      <c r="J16" s="2">
        <v>42094</v>
      </c>
      <c r="K16">
        <v>750</v>
      </c>
    </row>
    <row r="17" spans="1:11" x14ac:dyDescent="0.25">
      <c r="A17" t="str">
        <f>"Z560E54F41"</f>
        <v>Z560E54F41</v>
      </c>
      <c r="B17" t="str">
        <f t="shared" si="0"/>
        <v>06363391001</v>
      </c>
      <c r="C17" t="s">
        <v>15</v>
      </c>
      <c r="D17" t="s">
        <v>43</v>
      </c>
      <c r="E17" t="s">
        <v>17</v>
      </c>
      <c r="F17" s="1" t="s">
        <v>34</v>
      </c>
      <c r="G17" t="s">
        <v>35</v>
      </c>
      <c r="H17">
        <v>1054.2</v>
      </c>
      <c r="I17" s="2">
        <v>41730</v>
      </c>
      <c r="J17" s="2">
        <v>42094</v>
      </c>
      <c r="K17">
        <v>753</v>
      </c>
    </row>
    <row r="18" spans="1:11" x14ac:dyDescent="0.25">
      <c r="A18" t="str">
        <f>"ZF90E5500C"</f>
        <v>ZF90E5500C</v>
      </c>
      <c r="B18" t="str">
        <f t="shared" si="0"/>
        <v>06363391001</v>
      </c>
      <c r="C18" t="s">
        <v>15</v>
      </c>
      <c r="D18" t="s">
        <v>44</v>
      </c>
      <c r="E18" t="s">
        <v>17</v>
      </c>
      <c r="F18" s="1" t="s">
        <v>34</v>
      </c>
      <c r="G18" t="s">
        <v>35</v>
      </c>
      <c r="H18">
        <v>1054.2</v>
      </c>
      <c r="I18" s="2">
        <v>41730</v>
      </c>
      <c r="J18" s="2">
        <v>42094</v>
      </c>
      <c r="K18">
        <v>741</v>
      </c>
    </row>
    <row r="19" spans="1:11" x14ac:dyDescent="0.25">
      <c r="A19" t="str">
        <f>"ZCB0E55065"</f>
        <v>ZCB0E55065</v>
      </c>
      <c r="B19" t="str">
        <f t="shared" si="0"/>
        <v>06363391001</v>
      </c>
      <c r="C19" t="s">
        <v>15</v>
      </c>
      <c r="D19" t="s">
        <v>45</v>
      </c>
      <c r="E19" t="s">
        <v>17</v>
      </c>
      <c r="F19" s="1" t="s">
        <v>34</v>
      </c>
      <c r="G19" t="s">
        <v>35</v>
      </c>
      <c r="H19">
        <v>1054.2</v>
      </c>
      <c r="I19" s="2">
        <v>41730</v>
      </c>
      <c r="J19" s="2">
        <v>42094</v>
      </c>
      <c r="K19">
        <v>738</v>
      </c>
    </row>
    <row r="20" spans="1:11" x14ac:dyDescent="0.25">
      <c r="A20" t="str">
        <f>"Z2810C5985"</f>
        <v>Z2810C5985</v>
      </c>
      <c r="B20" t="str">
        <f t="shared" si="0"/>
        <v>06363391001</v>
      </c>
      <c r="C20" t="s">
        <v>15</v>
      </c>
      <c r="D20" t="s">
        <v>46</v>
      </c>
      <c r="E20" t="s">
        <v>17</v>
      </c>
      <c r="F20" s="1" t="s">
        <v>28</v>
      </c>
      <c r="G20" t="s">
        <v>29</v>
      </c>
      <c r="H20">
        <v>3938.03</v>
      </c>
      <c r="I20" s="2">
        <v>41900</v>
      </c>
      <c r="J20" s="2">
        <v>41901</v>
      </c>
      <c r="K20">
        <v>3938.03</v>
      </c>
    </row>
    <row r="21" spans="1:11" x14ac:dyDescent="0.25">
      <c r="A21" t="str">
        <f>"Z88105FC5D"</f>
        <v>Z88105FC5D</v>
      </c>
      <c r="B21" t="str">
        <f t="shared" si="0"/>
        <v>06363391001</v>
      </c>
      <c r="C21" t="s">
        <v>15</v>
      </c>
      <c r="D21" t="s">
        <v>47</v>
      </c>
      <c r="E21" t="s">
        <v>17</v>
      </c>
      <c r="F21" s="1" t="s">
        <v>34</v>
      </c>
      <c r="G21" t="s">
        <v>35</v>
      </c>
      <c r="H21">
        <v>759</v>
      </c>
      <c r="I21" s="2">
        <v>41883</v>
      </c>
      <c r="J21" s="2">
        <v>42247</v>
      </c>
      <c r="K21">
        <v>558</v>
      </c>
    </row>
    <row r="22" spans="1:11" x14ac:dyDescent="0.25">
      <c r="A22" t="str">
        <f>"Z76105FC6A"</f>
        <v>Z76105FC6A</v>
      </c>
      <c r="B22" t="str">
        <f t="shared" si="0"/>
        <v>06363391001</v>
      </c>
      <c r="C22" t="s">
        <v>15</v>
      </c>
      <c r="D22" t="s">
        <v>48</v>
      </c>
      <c r="E22" t="s">
        <v>17</v>
      </c>
      <c r="F22" s="1" t="s">
        <v>34</v>
      </c>
      <c r="G22" t="s">
        <v>35</v>
      </c>
      <c r="H22">
        <v>759</v>
      </c>
      <c r="I22" s="2">
        <v>41883</v>
      </c>
      <c r="J22" s="2">
        <v>42247</v>
      </c>
      <c r="K22">
        <v>621</v>
      </c>
    </row>
    <row r="23" spans="1:11" x14ac:dyDescent="0.25">
      <c r="A23" t="str">
        <f>"ZE7105FC7A"</f>
        <v>ZE7105FC7A</v>
      </c>
      <c r="B23" t="str">
        <f t="shared" si="0"/>
        <v>06363391001</v>
      </c>
      <c r="C23" t="s">
        <v>15</v>
      </c>
      <c r="D23" t="s">
        <v>49</v>
      </c>
      <c r="E23" t="s">
        <v>17</v>
      </c>
      <c r="F23" s="1" t="s">
        <v>34</v>
      </c>
      <c r="G23" t="s">
        <v>35</v>
      </c>
      <c r="H23">
        <v>759</v>
      </c>
      <c r="I23" s="2">
        <v>41883</v>
      </c>
      <c r="J23" s="2">
        <v>42247</v>
      </c>
      <c r="K23">
        <v>756</v>
      </c>
    </row>
    <row r="24" spans="1:11" x14ac:dyDescent="0.25">
      <c r="A24" t="str">
        <f>"Z5A0F6B795"</f>
        <v>Z5A0F6B795</v>
      </c>
      <c r="B24" t="str">
        <f t="shared" si="0"/>
        <v>06363391001</v>
      </c>
      <c r="C24" t="s">
        <v>15</v>
      </c>
      <c r="D24" t="s">
        <v>50</v>
      </c>
      <c r="E24" t="s">
        <v>17</v>
      </c>
      <c r="F24" s="1" t="s">
        <v>51</v>
      </c>
      <c r="G24" t="s">
        <v>52</v>
      </c>
      <c r="H24">
        <v>288</v>
      </c>
      <c r="I24" s="2">
        <v>41731</v>
      </c>
      <c r="J24" s="2">
        <v>42004</v>
      </c>
      <c r="K24">
        <v>288</v>
      </c>
    </row>
    <row r="25" spans="1:11" x14ac:dyDescent="0.25">
      <c r="A25" t="str">
        <f>"Z0D108C363"</f>
        <v>Z0D108C363</v>
      </c>
      <c r="B25" t="str">
        <f t="shared" si="0"/>
        <v>06363391001</v>
      </c>
      <c r="C25" t="s">
        <v>15</v>
      </c>
      <c r="D25" t="s">
        <v>53</v>
      </c>
      <c r="E25" t="s">
        <v>17</v>
      </c>
      <c r="F25" s="1" t="s">
        <v>28</v>
      </c>
      <c r="G25" t="s">
        <v>29</v>
      </c>
      <c r="H25">
        <v>805.74</v>
      </c>
      <c r="I25" s="2">
        <v>41885</v>
      </c>
      <c r="J25" s="2">
        <v>41901</v>
      </c>
      <c r="K25">
        <v>805.74</v>
      </c>
    </row>
    <row r="26" spans="1:11" x14ac:dyDescent="0.25">
      <c r="A26" t="str">
        <f>"Z470FE6A1B"</f>
        <v>Z470FE6A1B</v>
      </c>
      <c r="B26" t="str">
        <f t="shared" si="0"/>
        <v>06363391001</v>
      </c>
      <c r="C26" t="s">
        <v>15</v>
      </c>
      <c r="D26" t="s">
        <v>54</v>
      </c>
      <c r="E26" t="s">
        <v>17</v>
      </c>
      <c r="F26" s="1" t="s">
        <v>55</v>
      </c>
      <c r="G26" t="s">
        <v>56</v>
      </c>
      <c r="H26">
        <v>350</v>
      </c>
      <c r="I26" s="2">
        <v>41733</v>
      </c>
      <c r="J26" s="2">
        <v>41733</v>
      </c>
      <c r="K26">
        <v>318.18</v>
      </c>
    </row>
    <row r="27" spans="1:11" x14ac:dyDescent="0.25">
      <c r="A27" t="str">
        <f>"Z97109971B"</f>
        <v>Z97109971B</v>
      </c>
      <c r="B27" t="str">
        <f t="shared" si="0"/>
        <v>06363391001</v>
      </c>
      <c r="C27" t="s">
        <v>15</v>
      </c>
      <c r="D27" t="s">
        <v>57</v>
      </c>
      <c r="E27" t="s">
        <v>58</v>
      </c>
      <c r="F27" s="1" t="s">
        <v>59</v>
      </c>
      <c r="G27" t="s">
        <v>60</v>
      </c>
      <c r="H27">
        <v>787.13</v>
      </c>
      <c r="I27" s="2">
        <v>41901</v>
      </c>
      <c r="J27" s="2">
        <v>41907</v>
      </c>
      <c r="K27">
        <v>787.13</v>
      </c>
    </row>
    <row r="28" spans="1:11" x14ac:dyDescent="0.25">
      <c r="A28" t="str">
        <f>"5845393AE4"</f>
        <v>5845393AE4</v>
      </c>
      <c r="B28" t="str">
        <f t="shared" si="0"/>
        <v>06363391001</v>
      </c>
      <c r="C28" t="s">
        <v>15</v>
      </c>
      <c r="D28" t="s">
        <v>61</v>
      </c>
      <c r="E28" t="s">
        <v>62</v>
      </c>
      <c r="F28" s="1" t="s">
        <v>63</v>
      </c>
      <c r="G28" t="s">
        <v>64</v>
      </c>
      <c r="H28">
        <v>0</v>
      </c>
      <c r="I28" s="2">
        <v>41883</v>
      </c>
      <c r="J28" s="2">
        <v>42247</v>
      </c>
      <c r="K28">
        <v>352551.51</v>
      </c>
    </row>
    <row r="29" spans="1:11" x14ac:dyDescent="0.25">
      <c r="A29" t="str">
        <f>"ZD20D5B7DA"</f>
        <v>ZD20D5B7DA</v>
      </c>
      <c r="B29" t="str">
        <f t="shared" si="0"/>
        <v>06363391001</v>
      </c>
      <c r="C29" t="s">
        <v>15</v>
      </c>
      <c r="D29" t="s">
        <v>65</v>
      </c>
      <c r="E29" t="s">
        <v>17</v>
      </c>
      <c r="F29" s="1" t="s">
        <v>24</v>
      </c>
      <c r="G29" t="s">
        <v>25</v>
      </c>
      <c r="H29">
        <v>7680</v>
      </c>
      <c r="I29" s="2">
        <v>41641</v>
      </c>
      <c r="J29" s="2">
        <v>42004</v>
      </c>
      <c r="K29">
        <v>3187.2</v>
      </c>
    </row>
    <row r="30" spans="1:11" x14ac:dyDescent="0.25">
      <c r="A30" t="str">
        <f>"ZF51123406"</f>
        <v>ZF51123406</v>
      </c>
      <c r="B30" t="str">
        <f t="shared" si="0"/>
        <v>06363391001</v>
      </c>
      <c r="C30" t="s">
        <v>15</v>
      </c>
      <c r="D30" t="s">
        <v>66</v>
      </c>
      <c r="E30" t="s">
        <v>17</v>
      </c>
      <c r="F30" s="1" t="s">
        <v>67</v>
      </c>
      <c r="G30" t="s">
        <v>68</v>
      </c>
      <c r="H30">
        <v>227</v>
      </c>
      <c r="I30" s="2">
        <v>41951</v>
      </c>
      <c r="J30" s="2">
        <v>41971</v>
      </c>
      <c r="K30">
        <v>227</v>
      </c>
    </row>
    <row r="31" spans="1:11" x14ac:dyDescent="0.25">
      <c r="A31" t="str">
        <f>"ZF50E73839"</f>
        <v>ZF50E73839</v>
      </c>
      <c r="B31" t="str">
        <f t="shared" si="0"/>
        <v>06363391001</v>
      </c>
      <c r="C31" t="s">
        <v>15</v>
      </c>
      <c r="D31" t="s">
        <v>69</v>
      </c>
      <c r="E31" t="s">
        <v>17</v>
      </c>
      <c r="F31" s="1" t="s">
        <v>70</v>
      </c>
      <c r="G31" t="s">
        <v>71</v>
      </c>
      <c r="H31">
        <v>131.94</v>
      </c>
      <c r="I31" s="2">
        <v>41722</v>
      </c>
      <c r="J31" s="2">
        <v>41722</v>
      </c>
      <c r="K31">
        <v>131.94</v>
      </c>
    </row>
    <row r="32" spans="1:11" x14ac:dyDescent="0.25">
      <c r="A32" t="str">
        <f>"ZA60D5B7C2"</f>
        <v>ZA60D5B7C2</v>
      </c>
      <c r="B32" t="str">
        <f t="shared" si="0"/>
        <v>06363391001</v>
      </c>
      <c r="C32" t="s">
        <v>15</v>
      </c>
      <c r="D32" t="s">
        <v>72</v>
      </c>
      <c r="E32" t="s">
        <v>17</v>
      </c>
      <c r="F32" s="1" t="s">
        <v>24</v>
      </c>
      <c r="G32" t="s">
        <v>25</v>
      </c>
      <c r="H32">
        <v>6448</v>
      </c>
      <c r="I32" s="2">
        <v>41641</v>
      </c>
      <c r="J32" s="2">
        <v>42004</v>
      </c>
      <c r="K32">
        <v>5319.32</v>
      </c>
    </row>
    <row r="33" spans="1:11" x14ac:dyDescent="0.25">
      <c r="A33" t="str">
        <f>"Z690D5B7FC"</f>
        <v>Z690D5B7FC</v>
      </c>
      <c r="B33" t="str">
        <f t="shared" si="0"/>
        <v>06363391001</v>
      </c>
      <c r="C33" t="s">
        <v>15</v>
      </c>
      <c r="D33" t="s">
        <v>73</v>
      </c>
      <c r="E33" t="s">
        <v>17</v>
      </c>
      <c r="F33" s="1" t="s">
        <v>24</v>
      </c>
      <c r="G33" t="s">
        <v>25</v>
      </c>
      <c r="H33">
        <v>4140</v>
      </c>
      <c r="I33" s="2">
        <v>41641</v>
      </c>
      <c r="J33" s="2">
        <v>42004</v>
      </c>
      <c r="K33">
        <v>3443.1</v>
      </c>
    </row>
    <row r="34" spans="1:11" x14ac:dyDescent="0.25">
      <c r="A34" t="str">
        <f>"ZAB0D5B820"</f>
        <v>ZAB0D5B820</v>
      </c>
      <c r="B34" t="str">
        <f t="shared" si="0"/>
        <v>06363391001</v>
      </c>
      <c r="C34" t="s">
        <v>15</v>
      </c>
      <c r="D34" t="s">
        <v>74</v>
      </c>
      <c r="E34" t="s">
        <v>17</v>
      </c>
      <c r="F34" s="1" t="s">
        <v>24</v>
      </c>
      <c r="G34" t="s">
        <v>25</v>
      </c>
      <c r="H34">
        <v>6448</v>
      </c>
      <c r="I34" s="2">
        <v>41641</v>
      </c>
      <c r="J34" s="2">
        <v>42004</v>
      </c>
      <c r="K34">
        <v>5312.3</v>
      </c>
    </row>
    <row r="35" spans="1:11" x14ac:dyDescent="0.25">
      <c r="A35" t="str">
        <f>"ZD411B631E"</f>
        <v>ZD411B631E</v>
      </c>
      <c r="B35" t="str">
        <f t="shared" si="0"/>
        <v>06363391001</v>
      </c>
      <c r="C35" t="s">
        <v>15</v>
      </c>
      <c r="D35" t="s">
        <v>75</v>
      </c>
      <c r="E35" t="s">
        <v>17</v>
      </c>
      <c r="F35" s="1" t="s">
        <v>76</v>
      </c>
      <c r="G35" t="s">
        <v>77</v>
      </c>
      <c r="H35">
        <v>135.52000000000001</v>
      </c>
      <c r="I35" s="2">
        <v>41956</v>
      </c>
      <c r="J35" s="2">
        <v>41973</v>
      </c>
      <c r="K35">
        <v>0</v>
      </c>
    </row>
    <row r="36" spans="1:11" x14ac:dyDescent="0.25">
      <c r="A36" t="str">
        <f>"Z3211A1B1E"</f>
        <v>Z3211A1B1E</v>
      </c>
      <c r="B36" t="str">
        <f t="shared" si="0"/>
        <v>06363391001</v>
      </c>
      <c r="C36" t="s">
        <v>15</v>
      </c>
      <c r="D36" t="s">
        <v>78</v>
      </c>
      <c r="E36" t="s">
        <v>17</v>
      </c>
      <c r="F36" s="1" t="s">
        <v>79</v>
      </c>
      <c r="G36" t="s">
        <v>60</v>
      </c>
      <c r="H36">
        <v>691.4</v>
      </c>
      <c r="I36" s="2">
        <v>41953</v>
      </c>
      <c r="J36" s="2">
        <v>41973</v>
      </c>
      <c r="K36">
        <v>691.4</v>
      </c>
    </row>
    <row r="37" spans="1:11" x14ac:dyDescent="0.25">
      <c r="A37" t="str">
        <f>"Z35113E791"</f>
        <v>Z35113E791</v>
      </c>
      <c r="B37" t="str">
        <f t="shared" si="0"/>
        <v>06363391001</v>
      </c>
      <c r="C37" t="s">
        <v>15</v>
      </c>
      <c r="D37" t="s">
        <v>80</v>
      </c>
      <c r="E37" t="s">
        <v>62</v>
      </c>
      <c r="F37" s="1" t="s">
        <v>81</v>
      </c>
      <c r="G37" t="s">
        <v>82</v>
      </c>
      <c r="H37">
        <v>270</v>
      </c>
      <c r="I37" s="2">
        <v>41927</v>
      </c>
      <c r="J37" s="2">
        <v>41943</v>
      </c>
      <c r="K37">
        <v>270</v>
      </c>
    </row>
    <row r="38" spans="1:11" x14ac:dyDescent="0.25">
      <c r="A38" t="str">
        <f>"ZF51151C33"</f>
        <v>ZF51151C33</v>
      </c>
      <c r="B38" t="str">
        <f t="shared" si="0"/>
        <v>06363391001</v>
      </c>
      <c r="C38" t="s">
        <v>15</v>
      </c>
      <c r="D38" t="s">
        <v>83</v>
      </c>
      <c r="E38" t="s">
        <v>17</v>
      </c>
      <c r="F38" s="1" t="s">
        <v>84</v>
      </c>
      <c r="G38" t="s">
        <v>85</v>
      </c>
      <c r="H38">
        <v>312.23</v>
      </c>
      <c r="I38" s="2">
        <v>41933</v>
      </c>
      <c r="J38" s="2">
        <v>41943</v>
      </c>
      <c r="K38">
        <v>307.23</v>
      </c>
    </row>
    <row r="39" spans="1:11" x14ac:dyDescent="0.25">
      <c r="A39" t="str">
        <f>"Z6E0E2A088"</f>
        <v>Z6E0E2A088</v>
      </c>
      <c r="B39" t="str">
        <f t="shared" si="0"/>
        <v>06363391001</v>
      </c>
      <c r="C39" t="s">
        <v>15</v>
      </c>
      <c r="D39" t="s">
        <v>86</v>
      </c>
      <c r="E39" t="s">
        <v>17</v>
      </c>
      <c r="F39" s="1" t="s">
        <v>28</v>
      </c>
      <c r="G39" t="s">
        <v>29</v>
      </c>
      <c r="H39">
        <v>3810.88</v>
      </c>
      <c r="I39" s="2">
        <v>41704</v>
      </c>
      <c r="J39" s="2">
        <v>41705</v>
      </c>
      <c r="K39">
        <v>3810.88</v>
      </c>
    </row>
    <row r="40" spans="1:11" x14ac:dyDescent="0.25">
      <c r="A40" t="str">
        <f>"Z030F20F6A"</f>
        <v>Z030F20F6A</v>
      </c>
      <c r="B40" t="str">
        <f t="shared" si="0"/>
        <v>06363391001</v>
      </c>
      <c r="C40" t="s">
        <v>15</v>
      </c>
      <c r="D40" t="s">
        <v>87</v>
      </c>
      <c r="E40" t="s">
        <v>17</v>
      </c>
      <c r="F40" s="1" t="s">
        <v>88</v>
      </c>
      <c r="G40" t="s">
        <v>19</v>
      </c>
      <c r="H40">
        <v>12811.93</v>
      </c>
      <c r="I40" s="2">
        <v>41793</v>
      </c>
      <c r="J40" s="2">
        <v>41813</v>
      </c>
      <c r="K40">
        <v>12811.93</v>
      </c>
    </row>
    <row r="41" spans="1:11" x14ac:dyDescent="0.25">
      <c r="A41" t="str">
        <f>"Z961099AE0"</f>
        <v>Z961099AE0</v>
      </c>
      <c r="B41" t="str">
        <f t="shared" si="0"/>
        <v>06363391001</v>
      </c>
      <c r="C41" t="s">
        <v>15</v>
      </c>
      <c r="D41" t="s">
        <v>89</v>
      </c>
      <c r="E41" t="s">
        <v>17</v>
      </c>
      <c r="F41" s="1" t="s">
        <v>90</v>
      </c>
      <c r="G41" t="s">
        <v>91</v>
      </c>
      <c r="H41">
        <v>7147.35</v>
      </c>
      <c r="I41" s="2">
        <v>41904</v>
      </c>
      <c r="J41" s="2">
        <v>41943</v>
      </c>
      <c r="K41">
        <v>7147.35</v>
      </c>
    </row>
    <row r="42" spans="1:11" x14ac:dyDescent="0.25">
      <c r="A42" t="str">
        <f>"Z130F42724"</f>
        <v>Z130F42724</v>
      </c>
      <c r="B42" t="str">
        <f t="shared" si="0"/>
        <v>06363391001</v>
      </c>
      <c r="C42" t="s">
        <v>15</v>
      </c>
      <c r="D42" t="s">
        <v>92</v>
      </c>
      <c r="E42" t="s">
        <v>17</v>
      </c>
      <c r="F42" s="1" t="s">
        <v>28</v>
      </c>
      <c r="G42" t="s">
        <v>29</v>
      </c>
      <c r="H42">
        <v>12970</v>
      </c>
      <c r="I42" s="2">
        <v>41803</v>
      </c>
      <c r="J42" s="2">
        <v>41834</v>
      </c>
      <c r="K42">
        <v>12970</v>
      </c>
    </row>
    <row r="43" spans="1:11" x14ac:dyDescent="0.25">
      <c r="A43" t="str">
        <f>"Z810F9182E"</f>
        <v>Z810F9182E</v>
      </c>
      <c r="B43" t="str">
        <f t="shared" si="0"/>
        <v>06363391001</v>
      </c>
      <c r="C43" t="s">
        <v>15</v>
      </c>
      <c r="D43" t="s">
        <v>93</v>
      </c>
      <c r="E43" t="s">
        <v>17</v>
      </c>
      <c r="F43" s="1" t="s">
        <v>28</v>
      </c>
      <c r="G43" t="s">
        <v>29</v>
      </c>
      <c r="H43">
        <v>900</v>
      </c>
      <c r="I43" s="2">
        <v>41799</v>
      </c>
      <c r="J43" s="2">
        <v>41857</v>
      </c>
      <c r="K43">
        <v>900</v>
      </c>
    </row>
    <row r="44" spans="1:11" x14ac:dyDescent="0.25">
      <c r="A44" t="str">
        <f>"ZD40EA9DD4"</f>
        <v>ZD40EA9DD4</v>
      </c>
      <c r="B44" t="str">
        <f t="shared" si="0"/>
        <v>06363391001</v>
      </c>
      <c r="C44" t="s">
        <v>15</v>
      </c>
      <c r="D44" t="s">
        <v>94</v>
      </c>
      <c r="E44" t="s">
        <v>17</v>
      </c>
      <c r="F44" s="1" t="s">
        <v>24</v>
      </c>
      <c r="G44" t="s">
        <v>25</v>
      </c>
      <c r="H44">
        <v>600</v>
      </c>
      <c r="I44" s="2">
        <v>41810</v>
      </c>
      <c r="J44" s="2">
        <v>41810</v>
      </c>
      <c r="K44">
        <v>600</v>
      </c>
    </row>
    <row r="45" spans="1:11" x14ac:dyDescent="0.25">
      <c r="A45" t="str">
        <f>"Z0C125FF09"</f>
        <v>Z0C125FF09</v>
      </c>
      <c r="B45" t="str">
        <f t="shared" si="0"/>
        <v>06363391001</v>
      </c>
      <c r="C45" t="s">
        <v>15</v>
      </c>
      <c r="D45" t="s">
        <v>95</v>
      </c>
      <c r="E45" t="s">
        <v>62</v>
      </c>
      <c r="F45" s="1" t="s">
        <v>96</v>
      </c>
      <c r="G45" t="s">
        <v>97</v>
      </c>
      <c r="H45">
        <v>4500</v>
      </c>
      <c r="I45" s="2">
        <v>41995</v>
      </c>
      <c r="J45" s="2">
        <v>42003</v>
      </c>
      <c r="K45">
        <v>4500</v>
      </c>
    </row>
    <row r="46" spans="1:11" x14ac:dyDescent="0.25">
      <c r="A46" t="str">
        <f>"Z3D0FC415E"</f>
        <v>Z3D0FC415E</v>
      </c>
      <c r="B46" t="str">
        <f t="shared" si="0"/>
        <v>06363391001</v>
      </c>
      <c r="C46" t="s">
        <v>15</v>
      </c>
      <c r="D46" t="s">
        <v>98</v>
      </c>
      <c r="E46" t="s">
        <v>17</v>
      </c>
      <c r="F46" s="1" t="s">
        <v>99</v>
      </c>
      <c r="G46" t="s">
        <v>100</v>
      </c>
      <c r="H46">
        <v>180.33</v>
      </c>
      <c r="I46" s="2">
        <v>41787</v>
      </c>
      <c r="J46" s="2">
        <v>41787</v>
      </c>
      <c r="K46">
        <v>180.33</v>
      </c>
    </row>
    <row r="47" spans="1:11" x14ac:dyDescent="0.25">
      <c r="A47" t="str">
        <f>"Z88127593A"</f>
        <v>Z88127593A</v>
      </c>
      <c r="B47" t="str">
        <f t="shared" si="0"/>
        <v>06363391001</v>
      </c>
      <c r="C47" t="s">
        <v>15</v>
      </c>
      <c r="D47" t="s">
        <v>101</v>
      </c>
      <c r="E47" t="s">
        <v>17</v>
      </c>
      <c r="F47" s="1" t="s">
        <v>102</v>
      </c>
      <c r="G47" t="s">
        <v>103</v>
      </c>
      <c r="H47">
        <v>8800</v>
      </c>
      <c r="I47" s="2">
        <v>42006</v>
      </c>
      <c r="J47" s="2">
        <v>42094</v>
      </c>
      <c r="K47">
        <v>0</v>
      </c>
    </row>
    <row r="48" spans="1:11" x14ac:dyDescent="0.25">
      <c r="A48" t="str">
        <f>"ZF70F2A485"</f>
        <v>ZF70F2A485</v>
      </c>
      <c r="B48" t="str">
        <f t="shared" si="0"/>
        <v>06363391001</v>
      </c>
      <c r="C48" t="s">
        <v>15</v>
      </c>
      <c r="D48" t="s">
        <v>104</v>
      </c>
      <c r="E48" t="s">
        <v>17</v>
      </c>
      <c r="F48" s="1" t="s">
        <v>105</v>
      </c>
      <c r="G48" t="s">
        <v>106</v>
      </c>
      <c r="H48">
        <v>270</v>
      </c>
      <c r="I48" s="2">
        <v>41773</v>
      </c>
      <c r="J48" s="2">
        <v>41773</v>
      </c>
      <c r="K48">
        <v>270</v>
      </c>
    </row>
    <row r="49" spans="1:11" x14ac:dyDescent="0.25">
      <c r="A49" t="str">
        <f>"Z91108C4A6"</f>
        <v>Z91108C4A6</v>
      </c>
      <c r="B49" t="str">
        <f t="shared" si="0"/>
        <v>06363391001</v>
      </c>
      <c r="C49" t="s">
        <v>15</v>
      </c>
      <c r="D49" t="s">
        <v>107</v>
      </c>
      <c r="E49" t="s">
        <v>17</v>
      </c>
      <c r="F49" s="1" t="s">
        <v>28</v>
      </c>
      <c r="G49" t="s">
        <v>29</v>
      </c>
      <c r="H49">
        <v>517.88</v>
      </c>
      <c r="I49" s="2">
        <v>41885</v>
      </c>
      <c r="J49" s="2">
        <v>41901</v>
      </c>
      <c r="K49">
        <v>517.88</v>
      </c>
    </row>
    <row r="50" spans="1:11" x14ac:dyDescent="0.25">
      <c r="A50" t="str">
        <f>"Z16108BEF3"</f>
        <v>Z16108BEF3</v>
      </c>
      <c r="B50" t="str">
        <f t="shared" si="0"/>
        <v>06363391001</v>
      </c>
      <c r="C50" t="s">
        <v>15</v>
      </c>
      <c r="D50" t="s">
        <v>108</v>
      </c>
      <c r="E50" t="s">
        <v>17</v>
      </c>
      <c r="F50" s="1" t="s">
        <v>28</v>
      </c>
      <c r="G50" t="s">
        <v>29</v>
      </c>
      <c r="H50">
        <v>1835.24</v>
      </c>
      <c r="I50" s="2">
        <v>41886</v>
      </c>
      <c r="J50" s="2">
        <v>41901</v>
      </c>
      <c r="K50">
        <v>1835.24</v>
      </c>
    </row>
    <row r="51" spans="1:11" x14ac:dyDescent="0.25">
      <c r="A51" t="str">
        <f>"ZD20FE6A50"</f>
        <v>ZD20FE6A50</v>
      </c>
      <c r="B51" t="str">
        <f t="shared" si="0"/>
        <v>06363391001</v>
      </c>
      <c r="C51" t="s">
        <v>15</v>
      </c>
      <c r="D51" t="s">
        <v>109</v>
      </c>
      <c r="E51" t="s">
        <v>17</v>
      </c>
      <c r="F51" s="1" t="s">
        <v>110</v>
      </c>
      <c r="G51" t="s">
        <v>111</v>
      </c>
      <c r="H51">
        <v>210.89</v>
      </c>
      <c r="I51" s="2">
        <v>41732</v>
      </c>
      <c r="J51" s="2">
        <v>41732</v>
      </c>
      <c r="K51">
        <v>191.72</v>
      </c>
    </row>
    <row r="52" spans="1:11" x14ac:dyDescent="0.25">
      <c r="A52" t="str">
        <f>"Z640F46A13"</f>
        <v>Z640F46A13</v>
      </c>
      <c r="B52" t="str">
        <f t="shared" si="0"/>
        <v>06363391001</v>
      </c>
      <c r="C52" t="s">
        <v>15</v>
      </c>
      <c r="D52" t="s">
        <v>112</v>
      </c>
      <c r="E52" t="s">
        <v>17</v>
      </c>
      <c r="F52" s="1" t="s">
        <v>113</v>
      </c>
      <c r="G52" t="s">
        <v>114</v>
      </c>
      <c r="H52">
        <v>136.36000000000001</v>
      </c>
      <c r="I52" s="2">
        <v>41733</v>
      </c>
      <c r="J52" s="2">
        <v>41977</v>
      </c>
      <c r="K52">
        <v>136.36000000000001</v>
      </c>
    </row>
    <row r="53" spans="1:11" x14ac:dyDescent="0.25">
      <c r="A53" t="str">
        <f>"ZA21082774"</f>
        <v>ZA21082774</v>
      </c>
      <c r="B53" t="str">
        <f t="shared" si="0"/>
        <v>06363391001</v>
      </c>
      <c r="C53" t="s">
        <v>15</v>
      </c>
      <c r="D53" t="s">
        <v>115</v>
      </c>
      <c r="E53" t="s">
        <v>17</v>
      </c>
      <c r="F53" s="1" t="s">
        <v>116</v>
      </c>
      <c r="G53" t="s">
        <v>117</v>
      </c>
      <c r="H53">
        <v>859.09</v>
      </c>
      <c r="I53" s="2">
        <v>41850</v>
      </c>
      <c r="J53" s="2">
        <v>41850</v>
      </c>
      <c r="K53">
        <v>859.09</v>
      </c>
    </row>
    <row r="54" spans="1:11" x14ac:dyDescent="0.25">
      <c r="A54" t="str">
        <f>"Z7E0FE6A39"</f>
        <v>Z7E0FE6A39</v>
      </c>
      <c r="B54" t="str">
        <f t="shared" si="0"/>
        <v>06363391001</v>
      </c>
      <c r="C54" t="s">
        <v>15</v>
      </c>
      <c r="D54" t="s">
        <v>118</v>
      </c>
      <c r="E54" t="s">
        <v>17</v>
      </c>
      <c r="F54" s="1" t="s">
        <v>119</v>
      </c>
      <c r="G54" t="s">
        <v>120</v>
      </c>
      <c r="H54">
        <v>295</v>
      </c>
      <c r="I54" s="2">
        <v>41733</v>
      </c>
      <c r="J54" s="2">
        <v>41733</v>
      </c>
      <c r="K54">
        <v>268.18</v>
      </c>
    </row>
    <row r="55" spans="1:11" x14ac:dyDescent="0.25">
      <c r="A55" t="str">
        <f>"ZDA100B0E8"</f>
        <v>ZDA100B0E8</v>
      </c>
      <c r="B55" t="str">
        <f t="shared" si="0"/>
        <v>06363391001</v>
      </c>
      <c r="C55" t="s">
        <v>15</v>
      </c>
      <c r="D55" t="s">
        <v>121</v>
      </c>
      <c r="E55" t="s">
        <v>17</v>
      </c>
      <c r="F55" s="1" t="s">
        <v>122</v>
      </c>
      <c r="G55" t="s">
        <v>123</v>
      </c>
      <c r="H55">
        <v>780</v>
      </c>
      <c r="I55" s="2">
        <v>41764</v>
      </c>
      <c r="J55" s="2">
        <v>41766</v>
      </c>
      <c r="K55">
        <v>780</v>
      </c>
    </row>
    <row r="56" spans="1:11" x14ac:dyDescent="0.25">
      <c r="A56" t="str">
        <f>"Z19100B0DA"</f>
        <v>Z19100B0DA</v>
      </c>
      <c r="B56" t="str">
        <f t="shared" si="0"/>
        <v>06363391001</v>
      </c>
      <c r="C56" t="s">
        <v>15</v>
      </c>
      <c r="D56" t="s">
        <v>124</v>
      </c>
      <c r="E56" t="s">
        <v>17</v>
      </c>
      <c r="F56" s="1" t="s">
        <v>125</v>
      </c>
      <c r="G56" t="s">
        <v>126</v>
      </c>
      <c r="H56">
        <v>1336.36</v>
      </c>
      <c r="I56" s="2">
        <v>41764</v>
      </c>
      <c r="J56" s="2">
        <v>41765</v>
      </c>
      <c r="K56">
        <v>1336.36</v>
      </c>
    </row>
    <row r="57" spans="1:11" x14ac:dyDescent="0.25">
      <c r="A57" t="str">
        <f>"ZC51145DCC"</f>
        <v>ZC51145DCC</v>
      </c>
      <c r="B57" t="str">
        <f t="shared" si="0"/>
        <v>06363391001</v>
      </c>
      <c r="C57" t="s">
        <v>15</v>
      </c>
      <c r="D57" t="s">
        <v>127</v>
      </c>
      <c r="E57" t="s">
        <v>17</v>
      </c>
      <c r="F57" s="1" t="s">
        <v>128</v>
      </c>
      <c r="G57" t="s">
        <v>129</v>
      </c>
      <c r="H57">
        <v>210</v>
      </c>
      <c r="I57" s="2">
        <v>41928</v>
      </c>
      <c r="J57" s="2">
        <v>41943</v>
      </c>
      <c r="K57">
        <v>210</v>
      </c>
    </row>
    <row r="58" spans="1:11" x14ac:dyDescent="0.25">
      <c r="A58" t="str">
        <f>"ZF6115C130"</f>
        <v>ZF6115C130</v>
      </c>
      <c r="B58" t="str">
        <f t="shared" si="0"/>
        <v>06363391001</v>
      </c>
      <c r="C58" t="s">
        <v>15</v>
      </c>
      <c r="D58" t="s">
        <v>130</v>
      </c>
      <c r="E58" t="s">
        <v>62</v>
      </c>
      <c r="F58" s="1" t="s">
        <v>81</v>
      </c>
      <c r="G58" t="s">
        <v>82</v>
      </c>
      <c r="H58">
        <v>225</v>
      </c>
      <c r="I58" s="2">
        <v>41935</v>
      </c>
      <c r="J58" s="2">
        <v>41950</v>
      </c>
      <c r="K58">
        <v>225</v>
      </c>
    </row>
    <row r="59" spans="1:11" x14ac:dyDescent="0.25">
      <c r="A59" t="str">
        <f>"ZA30EB083D"</f>
        <v>ZA30EB083D</v>
      </c>
      <c r="B59" t="str">
        <f t="shared" si="0"/>
        <v>06363391001</v>
      </c>
      <c r="C59" t="s">
        <v>15</v>
      </c>
      <c r="D59" t="s">
        <v>131</v>
      </c>
      <c r="E59" t="s">
        <v>17</v>
      </c>
      <c r="F59" s="1" t="s">
        <v>132</v>
      </c>
      <c r="G59" t="s">
        <v>133</v>
      </c>
      <c r="H59">
        <v>735</v>
      </c>
      <c r="I59" s="2">
        <v>41744</v>
      </c>
      <c r="J59" s="2">
        <v>41745</v>
      </c>
      <c r="K59">
        <v>735</v>
      </c>
    </row>
    <row r="60" spans="1:11" x14ac:dyDescent="0.25">
      <c r="A60" t="str">
        <f>"Z4311308DA"</f>
        <v>Z4311308DA</v>
      </c>
      <c r="B60" t="str">
        <f t="shared" si="0"/>
        <v>06363391001</v>
      </c>
      <c r="C60" t="s">
        <v>15</v>
      </c>
      <c r="D60" t="s">
        <v>134</v>
      </c>
      <c r="E60" t="s">
        <v>17</v>
      </c>
      <c r="F60" s="1" t="s">
        <v>135</v>
      </c>
      <c r="G60" t="s">
        <v>136</v>
      </c>
      <c r="H60">
        <v>750</v>
      </c>
      <c r="I60" s="2">
        <v>41935</v>
      </c>
      <c r="J60" s="2">
        <v>41935</v>
      </c>
      <c r="K60">
        <v>750</v>
      </c>
    </row>
    <row r="61" spans="1:11" x14ac:dyDescent="0.25">
      <c r="A61" t="str">
        <f>"ZCF107221A"</f>
        <v>ZCF107221A</v>
      </c>
      <c r="B61" t="str">
        <f t="shared" si="0"/>
        <v>06363391001</v>
      </c>
      <c r="C61" t="s">
        <v>15</v>
      </c>
      <c r="D61" t="s">
        <v>137</v>
      </c>
      <c r="E61" t="s">
        <v>17</v>
      </c>
      <c r="F61" s="1" t="s">
        <v>24</v>
      </c>
      <c r="G61" t="s">
        <v>25</v>
      </c>
      <c r="H61">
        <v>750</v>
      </c>
      <c r="I61" s="2">
        <v>41885</v>
      </c>
      <c r="J61" s="2">
        <v>41904</v>
      </c>
      <c r="K61">
        <v>0</v>
      </c>
    </row>
    <row r="62" spans="1:11" x14ac:dyDescent="0.25">
      <c r="A62" t="str">
        <f>"Z181046999"</f>
        <v>Z181046999</v>
      </c>
      <c r="B62" t="str">
        <f t="shared" si="0"/>
        <v>06363391001</v>
      </c>
      <c r="C62" t="s">
        <v>15</v>
      </c>
      <c r="D62" t="s">
        <v>138</v>
      </c>
      <c r="E62" t="s">
        <v>17</v>
      </c>
      <c r="F62" s="1" t="s">
        <v>24</v>
      </c>
      <c r="G62" t="s">
        <v>25</v>
      </c>
      <c r="H62">
        <v>1450</v>
      </c>
      <c r="I62" s="2">
        <v>41849</v>
      </c>
      <c r="J62" s="2">
        <v>41849</v>
      </c>
      <c r="K62">
        <v>1450</v>
      </c>
    </row>
    <row r="63" spans="1:11" x14ac:dyDescent="0.25">
      <c r="A63" t="str">
        <f>"Z1E0F4DC8D"</f>
        <v>Z1E0F4DC8D</v>
      </c>
      <c r="B63" t="str">
        <f t="shared" si="0"/>
        <v>06363391001</v>
      </c>
      <c r="C63" t="s">
        <v>15</v>
      </c>
      <c r="D63" t="s">
        <v>139</v>
      </c>
      <c r="E63" t="s">
        <v>17</v>
      </c>
      <c r="F63" s="1" t="s">
        <v>24</v>
      </c>
      <c r="G63" t="s">
        <v>25</v>
      </c>
      <c r="H63">
        <v>520</v>
      </c>
      <c r="I63" s="2">
        <v>41785</v>
      </c>
      <c r="J63" s="2">
        <v>41904</v>
      </c>
      <c r="K63">
        <v>0</v>
      </c>
    </row>
    <row r="64" spans="1:11" x14ac:dyDescent="0.25">
      <c r="A64" t="str">
        <f>"ZA310721F0"</f>
        <v>ZA310721F0</v>
      </c>
      <c r="B64" t="str">
        <f t="shared" si="0"/>
        <v>06363391001</v>
      </c>
      <c r="C64" t="s">
        <v>15</v>
      </c>
      <c r="D64" t="s">
        <v>140</v>
      </c>
      <c r="E64" t="s">
        <v>17</v>
      </c>
      <c r="F64" s="1" t="s">
        <v>24</v>
      </c>
      <c r="G64" t="s">
        <v>25</v>
      </c>
      <c r="H64">
        <v>1850</v>
      </c>
      <c r="I64" s="2">
        <v>41885</v>
      </c>
      <c r="J64" s="2">
        <v>41904</v>
      </c>
      <c r="K64">
        <v>0</v>
      </c>
    </row>
    <row r="65" spans="1:11" x14ac:dyDescent="0.25">
      <c r="A65" t="str">
        <f>"Z1110721CE"</f>
        <v>Z1110721CE</v>
      </c>
      <c r="B65" t="str">
        <f t="shared" si="0"/>
        <v>06363391001</v>
      </c>
      <c r="C65" t="s">
        <v>15</v>
      </c>
      <c r="D65" t="s">
        <v>141</v>
      </c>
      <c r="E65" t="s">
        <v>17</v>
      </c>
      <c r="F65" s="1" t="s">
        <v>24</v>
      </c>
      <c r="G65" t="s">
        <v>25</v>
      </c>
      <c r="H65">
        <v>4850</v>
      </c>
      <c r="I65" s="2">
        <v>41960</v>
      </c>
      <c r="J65" s="2">
        <v>42004</v>
      </c>
      <c r="K65">
        <v>0</v>
      </c>
    </row>
    <row r="66" spans="1:11" x14ac:dyDescent="0.25">
      <c r="A66" t="str">
        <f>"ZA90F6B74E"</f>
        <v>ZA90F6B74E</v>
      </c>
      <c r="B66" t="str">
        <f t="shared" si="0"/>
        <v>06363391001</v>
      </c>
      <c r="C66" t="s">
        <v>15</v>
      </c>
      <c r="D66" t="s">
        <v>142</v>
      </c>
      <c r="E66" t="s">
        <v>17</v>
      </c>
      <c r="F66" s="1" t="s">
        <v>143</v>
      </c>
      <c r="G66" t="s">
        <v>144</v>
      </c>
      <c r="H66">
        <v>150</v>
      </c>
      <c r="I66" s="2">
        <v>41772</v>
      </c>
      <c r="J66" s="2">
        <v>41787</v>
      </c>
      <c r="K66">
        <v>150</v>
      </c>
    </row>
    <row r="67" spans="1:11" x14ac:dyDescent="0.25">
      <c r="A67" t="str">
        <f>"Z3010A3893"</f>
        <v>Z3010A3893</v>
      </c>
      <c r="B67" t="str">
        <f t="shared" ref="B67:B130" si="1">"06363391001"</f>
        <v>06363391001</v>
      </c>
      <c r="C67" t="s">
        <v>15</v>
      </c>
      <c r="D67" t="s">
        <v>145</v>
      </c>
      <c r="E67" t="s">
        <v>17</v>
      </c>
      <c r="F67" s="1" t="s">
        <v>146</v>
      </c>
      <c r="G67" t="s">
        <v>147</v>
      </c>
      <c r="H67">
        <v>450</v>
      </c>
      <c r="I67" s="2">
        <v>41886</v>
      </c>
      <c r="J67" s="2">
        <v>41901</v>
      </c>
      <c r="K67">
        <v>450</v>
      </c>
    </row>
    <row r="68" spans="1:11" x14ac:dyDescent="0.25">
      <c r="A68" t="str">
        <f>"ZFA10783E7"</f>
        <v>ZFA10783E7</v>
      </c>
      <c r="B68" t="str">
        <f t="shared" si="1"/>
        <v>06363391001</v>
      </c>
      <c r="C68" t="s">
        <v>15</v>
      </c>
      <c r="D68" t="s">
        <v>148</v>
      </c>
      <c r="E68" t="s">
        <v>17</v>
      </c>
      <c r="F68" s="1" t="s">
        <v>96</v>
      </c>
      <c r="G68" t="s">
        <v>97</v>
      </c>
      <c r="H68">
        <v>544.88</v>
      </c>
      <c r="I68" s="2">
        <v>41865</v>
      </c>
      <c r="J68" s="2">
        <v>41882</v>
      </c>
      <c r="K68">
        <v>544.88</v>
      </c>
    </row>
    <row r="69" spans="1:11" x14ac:dyDescent="0.25">
      <c r="A69" t="str">
        <f>"ZB60FD408C"</f>
        <v>ZB60FD408C</v>
      </c>
      <c r="B69" t="str">
        <f t="shared" si="1"/>
        <v>06363391001</v>
      </c>
      <c r="C69" t="s">
        <v>15</v>
      </c>
      <c r="D69" t="s">
        <v>149</v>
      </c>
      <c r="E69" t="s">
        <v>17</v>
      </c>
      <c r="F69" s="1" t="s">
        <v>150</v>
      </c>
      <c r="G69" t="s">
        <v>151</v>
      </c>
      <c r="H69">
        <v>1643.17</v>
      </c>
      <c r="I69" s="2">
        <v>41846</v>
      </c>
      <c r="J69" s="2">
        <v>41865</v>
      </c>
      <c r="K69">
        <v>1643.17</v>
      </c>
    </row>
    <row r="70" spans="1:11" x14ac:dyDescent="0.25">
      <c r="A70" t="str">
        <f>"ZB210790DA"</f>
        <v>ZB210790DA</v>
      </c>
      <c r="B70" t="str">
        <f t="shared" si="1"/>
        <v>06363391001</v>
      </c>
      <c r="C70" t="s">
        <v>15</v>
      </c>
      <c r="D70" t="s">
        <v>152</v>
      </c>
      <c r="E70" t="s">
        <v>17</v>
      </c>
      <c r="F70" s="1" t="s">
        <v>96</v>
      </c>
      <c r="G70" t="s">
        <v>97</v>
      </c>
      <c r="H70">
        <v>2043.3</v>
      </c>
      <c r="I70" s="2">
        <v>41865</v>
      </c>
      <c r="J70" s="2">
        <v>41882</v>
      </c>
      <c r="K70">
        <v>2043.3</v>
      </c>
    </row>
    <row r="71" spans="1:11" x14ac:dyDescent="0.25">
      <c r="A71" t="str">
        <f>"ZB610790F3"</f>
        <v>ZB610790F3</v>
      </c>
      <c r="B71" t="str">
        <f t="shared" si="1"/>
        <v>06363391001</v>
      </c>
      <c r="C71" t="s">
        <v>15</v>
      </c>
      <c r="D71" t="s">
        <v>153</v>
      </c>
      <c r="E71" t="s">
        <v>17</v>
      </c>
      <c r="F71" s="1" t="s">
        <v>96</v>
      </c>
      <c r="G71" t="s">
        <v>97</v>
      </c>
      <c r="H71">
        <v>4500</v>
      </c>
      <c r="I71" s="2">
        <v>41865</v>
      </c>
      <c r="J71" s="2">
        <v>41882</v>
      </c>
      <c r="K71">
        <v>4500</v>
      </c>
    </row>
    <row r="72" spans="1:11" x14ac:dyDescent="0.25">
      <c r="A72" t="str">
        <f>"Z34100D490"</f>
        <v>Z34100D490</v>
      </c>
      <c r="B72" t="str">
        <f t="shared" si="1"/>
        <v>06363391001</v>
      </c>
      <c r="C72" t="s">
        <v>15</v>
      </c>
      <c r="D72" t="s">
        <v>154</v>
      </c>
      <c r="E72" t="s">
        <v>17</v>
      </c>
      <c r="F72" s="1" t="s">
        <v>155</v>
      </c>
      <c r="G72" t="s">
        <v>19</v>
      </c>
      <c r="H72">
        <v>7372.35</v>
      </c>
      <c r="I72" s="2">
        <v>41869</v>
      </c>
      <c r="J72" s="2">
        <v>41880</v>
      </c>
      <c r="K72">
        <v>7372.35</v>
      </c>
    </row>
    <row r="73" spans="1:11" x14ac:dyDescent="0.25">
      <c r="A73" t="str">
        <f>"Z890E63A96"</f>
        <v>Z890E63A96</v>
      </c>
      <c r="B73" t="str">
        <f t="shared" si="1"/>
        <v>06363391001</v>
      </c>
      <c r="C73" t="s">
        <v>15</v>
      </c>
      <c r="D73" t="s">
        <v>156</v>
      </c>
      <c r="E73" t="s">
        <v>17</v>
      </c>
      <c r="F73" s="1" t="s">
        <v>157</v>
      </c>
      <c r="G73" t="s">
        <v>22</v>
      </c>
      <c r="H73">
        <v>27239.7</v>
      </c>
      <c r="I73" s="2">
        <v>41745</v>
      </c>
      <c r="J73" s="2">
        <v>42475</v>
      </c>
      <c r="K73">
        <v>6828.09</v>
      </c>
    </row>
    <row r="74" spans="1:11" x14ac:dyDescent="0.25">
      <c r="A74" t="str">
        <f>"ZD00D4846D"</f>
        <v>ZD00D4846D</v>
      </c>
      <c r="B74" t="str">
        <f t="shared" si="1"/>
        <v>06363391001</v>
      </c>
      <c r="C74" t="s">
        <v>15</v>
      </c>
      <c r="D74" t="s">
        <v>158</v>
      </c>
      <c r="E74" t="s">
        <v>17</v>
      </c>
      <c r="F74" s="1" t="s">
        <v>159</v>
      </c>
      <c r="G74" t="s">
        <v>160</v>
      </c>
      <c r="H74">
        <v>3300</v>
      </c>
      <c r="I74" s="2">
        <v>41652</v>
      </c>
      <c r="J74" s="2">
        <v>42369</v>
      </c>
      <c r="K74">
        <v>3060</v>
      </c>
    </row>
    <row r="75" spans="1:11" x14ac:dyDescent="0.25">
      <c r="A75" t="str">
        <f>"ZBE0CE2013"</f>
        <v>ZBE0CE2013</v>
      </c>
      <c r="B75" t="str">
        <f t="shared" si="1"/>
        <v>06363391001</v>
      </c>
      <c r="C75" t="s">
        <v>15</v>
      </c>
      <c r="D75" t="s">
        <v>161</v>
      </c>
      <c r="E75" t="s">
        <v>58</v>
      </c>
      <c r="F75" s="1" t="s">
        <v>162</v>
      </c>
      <c r="G75" t="s">
        <v>163</v>
      </c>
      <c r="H75">
        <v>28020.400000000001</v>
      </c>
      <c r="I75" s="2">
        <v>41647</v>
      </c>
      <c r="J75" s="2">
        <v>41667</v>
      </c>
      <c r="K75">
        <v>28020.33</v>
      </c>
    </row>
    <row r="76" spans="1:11" x14ac:dyDescent="0.25">
      <c r="A76" t="str">
        <f>"Z730DBDF5A"</f>
        <v>Z730DBDF5A</v>
      </c>
      <c r="B76" t="str">
        <f t="shared" si="1"/>
        <v>06363391001</v>
      </c>
      <c r="C76" t="s">
        <v>15</v>
      </c>
      <c r="D76" t="s">
        <v>164</v>
      </c>
      <c r="E76" t="s">
        <v>17</v>
      </c>
      <c r="F76" s="1" t="s">
        <v>165</v>
      </c>
      <c r="G76" t="s">
        <v>166</v>
      </c>
      <c r="H76">
        <v>192.8</v>
      </c>
      <c r="I76" s="2">
        <v>41681</v>
      </c>
      <c r="J76" s="2">
        <v>41695</v>
      </c>
      <c r="K76">
        <v>192.8</v>
      </c>
    </row>
    <row r="77" spans="1:11" x14ac:dyDescent="0.25">
      <c r="A77" t="str">
        <f>"Z7E0DE958C"</f>
        <v>Z7E0DE958C</v>
      </c>
      <c r="B77" t="str">
        <f t="shared" si="1"/>
        <v>06363391001</v>
      </c>
      <c r="C77" t="s">
        <v>15</v>
      </c>
      <c r="D77" t="s">
        <v>167</v>
      </c>
      <c r="E77" t="s">
        <v>17</v>
      </c>
      <c r="F77" s="1" t="s">
        <v>28</v>
      </c>
      <c r="G77" t="s">
        <v>29</v>
      </c>
      <c r="H77">
        <v>805.74</v>
      </c>
      <c r="I77" s="2">
        <v>41688</v>
      </c>
      <c r="J77" s="2">
        <v>41696</v>
      </c>
      <c r="K77">
        <v>805.74</v>
      </c>
    </row>
    <row r="78" spans="1:11" x14ac:dyDescent="0.25">
      <c r="A78" t="str">
        <f>"ZD90E311B1"</f>
        <v>ZD90E311B1</v>
      </c>
      <c r="B78" t="str">
        <f t="shared" si="1"/>
        <v>06363391001</v>
      </c>
      <c r="C78" t="s">
        <v>15</v>
      </c>
      <c r="D78" t="s">
        <v>168</v>
      </c>
      <c r="E78" t="s">
        <v>17</v>
      </c>
      <c r="F78" s="1" t="s">
        <v>169</v>
      </c>
      <c r="G78" t="s">
        <v>170</v>
      </c>
      <c r="H78">
        <v>650</v>
      </c>
      <c r="I78" s="2">
        <v>41708</v>
      </c>
      <c r="J78" s="2">
        <v>41723</v>
      </c>
      <c r="K78">
        <v>650</v>
      </c>
    </row>
    <row r="79" spans="1:11" x14ac:dyDescent="0.25">
      <c r="A79" t="str">
        <f>"ZCE0FD4122"</f>
        <v>ZCE0FD4122</v>
      </c>
      <c r="B79" t="str">
        <f t="shared" si="1"/>
        <v>06363391001</v>
      </c>
      <c r="C79" t="s">
        <v>15</v>
      </c>
      <c r="D79" t="s">
        <v>171</v>
      </c>
      <c r="E79" t="s">
        <v>17</v>
      </c>
      <c r="F79" s="1" t="s">
        <v>172</v>
      </c>
      <c r="G79" t="s">
        <v>173</v>
      </c>
      <c r="H79">
        <v>218</v>
      </c>
      <c r="I79" s="2">
        <v>41816</v>
      </c>
      <c r="J79" s="2">
        <v>41831</v>
      </c>
      <c r="K79">
        <v>218</v>
      </c>
    </row>
    <row r="80" spans="1:11" x14ac:dyDescent="0.25">
      <c r="A80" t="str">
        <f>"Z4F1045A07"</f>
        <v>Z4F1045A07</v>
      </c>
      <c r="B80" t="str">
        <f t="shared" si="1"/>
        <v>06363391001</v>
      </c>
      <c r="C80" t="s">
        <v>15</v>
      </c>
      <c r="D80" t="s">
        <v>174</v>
      </c>
      <c r="E80" t="s">
        <v>17</v>
      </c>
      <c r="F80" s="1" t="s">
        <v>84</v>
      </c>
      <c r="G80" t="s">
        <v>85</v>
      </c>
      <c r="H80">
        <v>1425.2</v>
      </c>
      <c r="I80" s="2">
        <v>41844</v>
      </c>
      <c r="J80" s="2">
        <v>41859</v>
      </c>
      <c r="K80">
        <v>1397.67</v>
      </c>
    </row>
    <row r="81" spans="1:11" x14ac:dyDescent="0.25">
      <c r="A81" t="str">
        <f>"Z8C1104505"</f>
        <v>Z8C1104505</v>
      </c>
      <c r="B81" t="str">
        <f t="shared" si="1"/>
        <v>06363391001</v>
      </c>
      <c r="C81" t="s">
        <v>15</v>
      </c>
      <c r="D81" t="s">
        <v>175</v>
      </c>
      <c r="E81" t="s">
        <v>17</v>
      </c>
      <c r="F81" s="1" t="s">
        <v>176</v>
      </c>
      <c r="G81" t="s">
        <v>177</v>
      </c>
      <c r="H81">
        <v>396</v>
      </c>
      <c r="I81" s="2">
        <v>41915</v>
      </c>
      <c r="J81" s="2">
        <v>41932</v>
      </c>
      <c r="K81">
        <v>396</v>
      </c>
    </row>
    <row r="82" spans="1:11" x14ac:dyDescent="0.25">
      <c r="A82" t="str">
        <f>"Z081139DAB"</f>
        <v>Z081139DAB</v>
      </c>
      <c r="B82" t="str">
        <f t="shared" si="1"/>
        <v>06363391001</v>
      </c>
      <c r="C82" t="s">
        <v>15</v>
      </c>
      <c r="D82" t="s">
        <v>178</v>
      </c>
      <c r="E82" t="s">
        <v>17</v>
      </c>
      <c r="F82" s="1" t="s">
        <v>179</v>
      </c>
      <c r="G82" t="s">
        <v>180</v>
      </c>
      <c r="H82">
        <v>7675.38</v>
      </c>
      <c r="I82" s="2">
        <v>41933</v>
      </c>
      <c r="J82" s="2">
        <v>41943</v>
      </c>
      <c r="K82">
        <v>7675.38</v>
      </c>
    </row>
    <row r="83" spans="1:11" x14ac:dyDescent="0.25">
      <c r="A83" t="str">
        <f>"ZFA0F9A5A0"</f>
        <v>ZFA0F9A5A0</v>
      </c>
      <c r="B83" t="str">
        <f t="shared" si="1"/>
        <v>06363391001</v>
      </c>
      <c r="C83" t="s">
        <v>15</v>
      </c>
      <c r="D83" t="s">
        <v>181</v>
      </c>
      <c r="E83" t="s">
        <v>17</v>
      </c>
      <c r="F83" s="1" t="s">
        <v>179</v>
      </c>
      <c r="G83" t="s">
        <v>180</v>
      </c>
      <c r="H83">
        <v>2482.71</v>
      </c>
      <c r="I83" s="2">
        <v>41801</v>
      </c>
      <c r="J83" s="2">
        <v>41820</v>
      </c>
      <c r="K83">
        <v>2482.71</v>
      </c>
    </row>
    <row r="84" spans="1:11" x14ac:dyDescent="0.25">
      <c r="A84" t="str">
        <f>"ZBC0E54387"</f>
        <v>ZBC0E54387</v>
      </c>
      <c r="B84" t="str">
        <f t="shared" si="1"/>
        <v>06363391001</v>
      </c>
      <c r="C84" t="s">
        <v>15</v>
      </c>
      <c r="D84" t="s">
        <v>182</v>
      </c>
      <c r="E84" t="s">
        <v>17</v>
      </c>
      <c r="F84" s="1" t="s">
        <v>28</v>
      </c>
      <c r="G84" t="s">
        <v>29</v>
      </c>
      <c r="H84">
        <v>619.25</v>
      </c>
      <c r="I84" s="2">
        <v>41717</v>
      </c>
      <c r="J84" s="2">
        <v>41746</v>
      </c>
      <c r="K84">
        <v>619.25</v>
      </c>
    </row>
    <row r="85" spans="1:11" x14ac:dyDescent="0.25">
      <c r="A85" t="str">
        <f>"ZAC0F730B6"</f>
        <v>ZAC0F730B6</v>
      </c>
      <c r="B85" t="str">
        <f t="shared" si="1"/>
        <v>06363391001</v>
      </c>
      <c r="C85" t="s">
        <v>15</v>
      </c>
      <c r="D85" t="s">
        <v>183</v>
      </c>
      <c r="E85" t="s">
        <v>17</v>
      </c>
      <c r="F85" s="1" t="s">
        <v>28</v>
      </c>
      <c r="G85" t="s">
        <v>29</v>
      </c>
      <c r="H85">
        <v>1348.53</v>
      </c>
      <c r="I85" s="2">
        <v>41789</v>
      </c>
      <c r="J85" s="2">
        <v>41801</v>
      </c>
      <c r="K85">
        <v>0</v>
      </c>
    </row>
    <row r="86" spans="1:11" x14ac:dyDescent="0.25">
      <c r="A86" t="str">
        <f>"Z2A0F71F52"</f>
        <v>Z2A0F71F52</v>
      </c>
      <c r="B86" t="str">
        <f t="shared" si="1"/>
        <v>06363391001</v>
      </c>
      <c r="C86" t="s">
        <v>15</v>
      </c>
      <c r="D86" t="s">
        <v>184</v>
      </c>
      <c r="E86" t="s">
        <v>17</v>
      </c>
      <c r="F86" s="1" t="s">
        <v>185</v>
      </c>
      <c r="G86" t="s">
        <v>186</v>
      </c>
      <c r="H86">
        <v>518</v>
      </c>
      <c r="I86" s="2">
        <v>41738</v>
      </c>
      <c r="J86" s="2">
        <v>41759</v>
      </c>
      <c r="K86">
        <v>518</v>
      </c>
    </row>
    <row r="87" spans="1:11" x14ac:dyDescent="0.25">
      <c r="A87" t="str">
        <f>"Z2810C5985"</f>
        <v>Z2810C5985</v>
      </c>
      <c r="B87" t="str">
        <f t="shared" si="1"/>
        <v>06363391001</v>
      </c>
      <c r="C87" t="s">
        <v>15</v>
      </c>
      <c r="D87" t="s">
        <v>187</v>
      </c>
      <c r="E87" t="s">
        <v>17</v>
      </c>
      <c r="F87" s="1" t="s">
        <v>28</v>
      </c>
      <c r="G87" t="s">
        <v>29</v>
      </c>
      <c r="H87">
        <v>3938.03</v>
      </c>
      <c r="I87" s="2">
        <v>41900</v>
      </c>
      <c r="J87" s="2">
        <v>41901</v>
      </c>
      <c r="K87">
        <v>0</v>
      </c>
    </row>
    <row r="88" spans="1:11" x14ac:dyDescent="0.25">
      <c r="A88" t="str">
        <f>"Z10107DBD3"</f>
        <v>Z10107DBD3</v>
      </c>
      <c r="B88" t="str">
        <f t="shared" si="1"/>
        <v>06363391001</v>
      </c>
      <c r="C88" t="s">
        <v>15</v>
      </c>
      <c r="D88" t="s">
        <v>188</v>
      </c>
      <c r="E88" t="s">
        <v>17</v>
      </c>
      <c r="F88" s="1" t="s">
        <v>150</v>
      </c>
      <c r="G88" t="s">
        <v>151</v>
      </c>
      <c r="H88">
        <v>1134.7</v>
      </c>
      <c r="I88" s="2">
        <v>41871</v>
      </c>
      <c r="J88" s="2">
        <v>41880</v>
      </c>
      <c r="K88">
        <v>1134.69</v>
      </c>
    </row>
    <row r="89" spans="1:11" x14ac:dyDescent="0.25">
      <c r="A89" t="str">
        <f>"Z3B11722BD"</f>
        <v>Z3B11722BD</v>
      </c>
      <c r="B89" t="str">
        <f t="shared" si="1"/>
        <v>06363391001</v>
      </c>
      <c r="C89" t="s">
        <v>15</v>
      </c>
      <c r="D89" t="s">
        <v>189</v>
      </c>
      <c r="E89" t="s">
        <v>17</v>
      </c>
      <c r="F89" s="1" t="s">
        <v>190</v>
      </c>
      <c r="G89" t="s">
        <v>91</v>
      </c>
      <c r="H89">
        <v>2100</v>
      </c>
      <c r="I89" s="2">
        <v>41943</v>
      </c>
      <c r="J89" s="2">
        <v>41943</v>
      </c>
      <c r="K89">
        <v>2100</v>
      </c>
    </row>
    <row r="90" spans="1:11" x14ac:dyDescent="0.25">
      <c r="A90" t="str">
        <f>"Z8E1134B26"</f>
        <v>Z8E1134B26</v>
      </c>
      <c r="B90" t="str">
        <f t="shared" si="1"/>
        <v>06363391001</v>
      </c>
      <c r="C90" t="s">
        <v>15</v>
      </c>
      <c r="D90" t="s">
        <v>191</v>
      </c>
      <c r="E90" t="s">
        <v>17</v>
      </c>
      <c r="F90" s="1" t="s">
        <v>192</v>
      </c>
      <c r="G90" t="s">
        <v>160</v>
      </c>
      <c r="H90">
        <v>75</v>
      </c>
      <c r="I90" s="2">
        <v>41929</v>
      </c>
      <c r="J90" s="2">
        <v>41943</v>
      </c>
      <c r="K90">
        <v>0</v>
      </c>
    </row>
    <row r="91" spans="1:11" x14ac:dyDescent="0.25">
      <c r="A91" t="str">
        <f>"ZF20F9FFA2"</f>
        <v>ZF20F9FFA2</v>
      </c>
      <c r="B91" t="str">
        <f t="shared" si="1"/>
        <v>06363391001</v>
      </c>
      <c r="C91" t="s">
        <v>15</v>
      </c>
      <c r="D91" t="s">
        <v>193</v>
      </c>
      <c r="E91" t="s">
        <v>17</v>
      </c>
      <c r="F91" s="1" t="s">
        <v>28</v>
      </c>
      <c r="G91" t="s">
        <v>29</v>
      </c>
      <c r="H91">
        <v>1250</v>
      </c>
      <c r="I91" s="2">
        <v>41801</v>
      </c>
      <c r="J91" s="2">
        <v>41815</v>
      </c>
      <c r="K91">
        <v>1250</v>
      </c>
    </row>
    <row r="92" spans="1:11" x14ac:dyDescent="0.25">
      <c r="A92" t="str">
        <f>"Z9D0EF420A"</f>
        <v>Z9D0EF420A</v>
      </c>
      <c r="B92" t="str">
        <f t="shared" si="1"/>
        <v>06363391001</v>
      </c>
      <c r="C92" t="s">
        <v>15</v>
      </c>
      <c r="D92" t="s">
        <v>194</v>
      </c>
      <c r="E92" t="s">
        <v>17</v>
      </c>
      <c r="F92" s="1" t="s">
        <v>172</v>
      </c>
      <c r="G92" t="s">
        <v>173</v>
      </c>
      <c r="H92">
        <v>660</v>
      </c>
      <c r="I92" s="2">
        <v>41757</v>
      </c>
      <c r="J92" s="2">
        <v>41803</v>
      </c>
      <c r="K92">
        <v>660</v>
      </c>
    </row>
    <row r="93" spans="1:11" x14ac:dyDescent="0.25">
      <c r="A93" t="str">
        <f>"ZC61079739"</f>
        <v>ZC61079739</v>
      </c>
      <c r="B93" t="str">
        <f t="shared" si="1"/>
        <v>06363391001</v>
      </c>
      <c r="C93" t="s">
        <v>15</v>
      </c>
      <c r="D93" t="s">
        <v>195</v>
      </c>
      <c r="E93" t="s">
        <v>17</v>
      </c>
      <c r="F93" s="1" t="s">
        <v>150</v>
      </c>
      <c r="G93" t="s">
        <v>151</v>
      </c>
      <c r="H93">
        <v>636.79999999999995</v>
      </c>
      <c r="I93" s="2">
        <v>41870</v>
      </c>
      <c r="J93" s="2">
        <v>41880</v>
      </c>
      <c r="K93">
        <v>636.79999999999995</v>
      </c>
    </row>
    <row r="94" spans="1:11" x14ac:dyDescent="0.25">
      <c r="A94" t="str">
        <f>"Z470F730F1"</f>
        <v>Z470F730F1</v>
      </c>
      <c r="B94" t="str">
        <f t="shared" si="1"/>
        <v>06363391001</v>
      </c>
      <c r="C94" t="s">
        <v>15</v>
      </c>
      <c r="D94" t="s">
        <v>196</v>
      </c>
      <c r="E94" t="s">
        <v>17</v>
      </c>
      <c r="F94" s="1" t="s">
        <v>28</v>
      </c>
      <c r="G94" t="s">
        <v>29</v>
      </c>
      <c r="H94">
        <v>1737.79</v>
      </c>
      <c r="I94" s="2">
        <v>41789</v>
      </c>
      <c r="J94" s="2">
        <v>41801</v>
      </c>
      <c r="K94">
        <v>1737.79</v>
      </c>
    </row>
    <row r="95" spans="1:11" x14ac:dyDescent="0.25">
      <c r="A95" t="str">
        <f>"Z760F2A50C"</f>
        <v>Z760F2A50C</v>
      </c>
      <c r="B95" t="str">
        <f t="shared" si="1"/>
        <v>06363391001</v>
      </c>
      <c r="C95" t="s">
        <v>15</v>
      </c>
      <c r="D95" t="s">
        <v>197</v>
      </c>
      <c r="E95" t="s">
        <v>17</v>
      </c>
      <c r="F95" s="1" t="s">
        <v>198</v>
      </c>
      <c r="G95" t="s">
        <v>199</v>
      </c>
      <c r="H95">
        <v>100</v>
      </c>
      <c r="I95" s="2">
        <v>41676</v>
      </c>
      <c r="J95" s="2">
        <v>41676</v>
      </c>
      <c r="K95">
        <v>100</v>
      </c>
    </row>
    <row r="96" spans="1:11" x14ac:dyDescent="0.25">
      <c r="A96" t="str">
        <f>"Z86116A4DD"</f>
        <v>Z86116A4DD</v>
      </c>
      <c r="B96" t="str">
        <f t="shared" si="1"/>
        <v>06363391001</v>
      </c>
      <c r="C96" t="s">
        <v>15</v>
      </c>
      <c r="D96" t="s">
        <v>200</v>
      </c>
      <c r="E96" t="s">
        <v>17</v>
      </c>
      <c r="F96" s="1" t="s">
        <v>201</v>
      </c>
      <c r="G96" t="s">
        <v>202</v>
      </c>
      <c r="H96">
        <v>470</v>
      </c>
      <c r="I96" s="2">
        <v>41940</v>
      </c>
      <c r="J96" s="2">
        <v>41943</v>
      </c>
      <c r="K96">
        <v>470</v>
      </c>
    </row>
    <row r="97" spans="1:11" x14ac:dyDescent="0.25">
      <c r="A97" t="str">
        <f>"ZBD0EF42D2"</f>
        <v>ZBD0EF42D2</v>
      </c>
      <c r="B97" t="str">
        <f t="shared" si="1"/>
        <v>06363391001</v>
      </c>
      <c r="C97" t="s">
        <v>15</v>
      </c>
      <c r="D97" t="s">
        <v>203</v>
      </c>
      <c r="E97" t="s">
        <v>17</v>
      </c>
      <c r="F97" s="1" t="s">
        <v>172</v>
      </c>
      <c r="G97" t="s">
        <v>173</v>
      </c>
      <c r="H97">
        <v>1320</v>
      </c>
      <c r="I97" s="2">
        <v>41773</v>
      </c>
      <c r="J97" s="2">
        <v>41773</v>
      </c>
      <c r="K97">
        <v>1320</v>
      </c>
    </row>
    <row r="98" spans="1:11" x14ac:dyDescent="0.25">
      <c r="A98" t="str">
        <f>"5756786A15"</f>
        <v>5756786A15</v>
      </c>
      <c r="B98" t="str">
        <f t="shared" si="1"/>
        <v>06363391001</v>
      </c>
      <c r="C98" t="s">
        <v>15</v>
      </c>
      <c r="D98" t="s">
        <v>204</v>
      </c>
      <c r="E98" t="s">
        <v>62</v>
      </c>
      <c r="F98" s="1" t="s">
        <v>205</v>
      </c>
      <c r="G98" t="s">
        <v>206</v>
      </c>
      <c r="H98">
        <v>0</v>
      </c>
      <c r="I98" s="2">
        <v>41821</v>
      </c>
      <c r="J98" s="2">
        <v>42185</v>
      </c>
      <c r="K98">
        <v>1342583.86</v>
      </c>
    </row>
    <row r="99" spans="1:11" x14ac:dyDescent="0.25">
      <c r="A99" t="str">
        <f>"Z560DB1858"</f>
        <v>Z560DB1858</v>
      </c>
      <c r="B99" t="str">
        <f t="shared" si="1"/>
        <v>06363391001</v>
      </c>
      <c r="C99" t="s">
        <v>15</v>
      </c>
      <c r="D99" t="s">
        <v>207</v>
      </c>
      <c r="E99" t="s">
        <v>17</v>
      </c>
      <c r="F99" s="1" t="s">
        <v>208</v>
      </c>
      <c r="G99" t="s">
        <v>209</v>
      </c>
      <c r="H99">
        <v>900</v>
      </c>
      <c r="I99" s="2">
        <v>41690</v>
      </c>
      <c r="J99" s="2">
        <v>42004</v>
      </c>
      <c r="K99">
        <v>900</v>
      </c>
    </row>
    <row r="100" spans="1:11" x14ac:dyDescent="0.25">
      <c r="A100" t="str">
        <f>"Z770E830A3"</f>
        <v>Z770E830A3</v>
      </c>
      <c r="B100" t="str">
        <f t="shared" si="1"/>
        <v>06363391001</v>
      </c>
      <c r="C100" t="s">
        <v>15</v>
      </c>
      <c r="D100" t="s">
        <v>210</v>
      </c>
      <c r="E100" t="s">
        <v>17</v>
      </c>
      <c r="F100" s="1" t="s">
        <v>211</v>
      </c>
      <c r="G100" t="s">
        <v>212</v>
      </c>
      <c r="H100">
        <v>3632.81</v>
      </c>
      <c r="I100" s="2">
        <v>41730</v>
      </c>
      <c r="J100" s="2">
        <v>42094</v>
      </c>
      <c r="K100">
        <v>1554.06</v>
      </c>
    </row>
    <row r="101" spans="1:11" x14ac:dyDescent="0.25">
      <c r="A101" t="str">
        <f>"Z4A0D4C451"</f>
        <v>Z4A0D4C451</v>
      </c>
      <c r="B101" t="str">
        <f t="shared" si="1"/>
        <v>06363391001</v>
      </c>
      <c r="C101" t="s">
        <v>15</v>
      </c>
      <c r="D101" t="s">
        <v>213</v>
      </c>
      <c r="E101" t="s">
        <v>17</v>
      </c>
      <c r="F101" s="1" t="s">
        <v>28</v>
      </c>
      <c r="G101" t="s">
        <v>29</v>
      </c>
      <c r="H101">
        <v>410</v>
      </c>
      <c r="I101" s="2">
        <v>41653</v>
      </c>
      <c r="J101" s="2">
        <v>41688</v>
      </c>
      <c r="K101">
        <v>410</v>
      </c>
    </row>
    <row r="102" spans="1:11" x14ac:dyDescent="0.25">
      <c r="A102" t="str">
        <f>"Z260E172C0"</f>
        <v>Z260E172C0</v>
      </c>
      <c r="B102" t="str">
        <f t="shared" si="1"/>
        <v>06363391001</v>
      </c>
      <c r="C102" t="s">
        <v>15</v>
      </c>
      <c r="D102" t="s">
        <v>214</v>
      </c>
      <c r="E102" t="s">
        <v>17</v>
      </c>
      <c r="F102" s="1" t="s">
        <v>215</v>
      </c>
      <c r="G102" t="s">
        <v>216</v>
      </c>
      <c r="H102">
        <v>1000</v>
      </c>
      <c r="I102" s="2">
        <v>41701</v>
      </c>
      <c r="J102" s="2">
        <v>41726</v>
      </c>
      <c r="K102">
        <v>1000</v>
      </c>
    </row>
    <row r="103" spans="1:11" x14ac:dyDescent="0.25">
      <c r="A103" t="str">
        <f>"ZD70DFCDCB"</f>
        <v>ZD70DFCDCB</v>
      </c>
      <c r="B103" t="str">
        <f t="shared" si="1"/>
        <v>06363391001</v>
      </c>
      <c r="C103" t="s">
        <v>15</v>
      </c>
      <c r="D103" t="s">
        <v>217</v>
      </c>
      <c r="E103" t="s">
        <v>62</v>
      </c>
      <c r="F103" s="1" t="s">
        <v>96</v>
      </c>
      <c r="G103" t="s">
        <v>97</v>
      </c>
      <c r="H103">
        <v>2361.6</v>
      </c>
      <c r="I103" s="2">
        <v>41741</v>
      </c>
      <c r="J103" s="2">
        <v>43566</v>
      </c>
      <c r="K103">
        <v>2125.2600000000002</v>
      </c>
    </row>
    <row r="104" spans="1:11" x14ac:dyDescent="0.25">
      <c r="A104" t="str">
        <f>"Z010DFDF9C"</f>
        <v>Z010DFDF9C</v>
      </c>
      <c r="B104" t="str">
        <f t="shared" si="1"/>
        <v>06363391001</v>
      </c>
      <c r="C104" t="s">
        <v>15</v>
      </c>
      <c r="D104" t="s">
        <v>218</v>
      </c>
      <c r="E104" t="s">
        <v>62</v>
      </c>
      <c r="F104" s="1" t="s">
        <v>96</v>
      </c>
      <c r="G104" t="s">
        <v>97</v>
      </c>
      <c r="H104">
        <v>2361.6</v>
      </c>
      <c r="I104" s="2">
        <v>41745</v>
      </c>
      <c r="J104" s="2">
        <v>43570</v>
      </c>
      <c r="K104">
        <v>2125.2600000000002</v>
      </c>
    </row>
    <row r="105" spans="1:11" x14ac:dyDescent="0.25">
      <c r="A105" t="str">
        <f>"ZE50E547B7"</f>
        <v>ZE50E547B7</v>
      </c>
      <c r="B105" t="str">
        <f t="shared" si="1"/>
        <v>06363391001</v>
      </c>
      <c r="C105" t="s">
        <v>15</v>
      </c>
      <c r="D105" t="s">
        <v>219</v>
      </c>
      <c r="E105" t="s">
        <v>17</v>
      </c>
      <c r="F105" s="1" t="s">
        <v>34</v>
      </c>
      <c r="G105" t="s">
        <v>35</v>
      </c>
      <c r="H105">
        <v>1054.2</v>
      </c>
      <c r="I105" s="2">
        <v>41717</v>
      </c>
      <c r="J105" s="2">
        <v>42063</v>
      </c>
      <c r="K105">
        <v>334.2</v>
      </c>
    </row>
    <row r="106" spans="1:11" x14ac:dyDescent="0.25">
      <c r="A106" t="str">
        <f>"ZEC0DFCB9C"</f>
        <v>ZEC0DFCB9C</v>
      </c>
      <c r="B106" t="str">
        <f t="shared" si="1"/>
        <v>06363391001</v>
      </c>
      <c r="C106" t="s">
        <v>15</v>
      </c>
      <c r="D106" t="s">
        <v>220</v>
      </c>
      <c r="E106" t="s">
        <v>62</v>
      </c>
      <c r="F106" s="1" t="s">
        <v>96</v>
      </c>
      <c r="G106" t="s">
        <v>97</v>
      </c>
      <c r="H106">
        <v>1920</v>
      </c>
      <c r="I106" s="2">
        <v>41739</v>
      </c>
      <c r="J106" s="2">
        <v>43564</v>
      </c>
      <c r="K106">
        <v>1728</v>
      </c>
    </row>
    <row r="107" spans="1:11" x14ac:dyDescent="0.25">
      <c r="A107" t="str">
        <f>"Z280F28929"</f>
        <v>Z280F28929</v>
      </c>
      <c r="B107" t="str">
        <f t="shared" si="1"/>
        <v>06363391001</v>
      </c>
      <c r="C107" t="s">
        <v>15</v>
      </c>
      <c r="D107" t="s">
        <v>221</v>
      </c>
      <c r="E107" t="s">
        <v>17</v>
      </c>
      <c r="F107" s="1" t="s">
        <v>222</v>
      </c>
      <c r="G107" t="s">
        <v>223</v>
      </c>
      <c r="H107">
        <v>18535</v>
      </c>
      <c r="I107" s="2">
        <v>41866</v>
      </c>
      <c r="J107" s="2">
        <v>42191</v>
      </c>
      <c r="K107">
        <v>18488.650000000001</v>
      </c>
    </row>
    <row r="108" spans="1:11" x14ac:dyDescent="0.25">
      <c r="A108" t="str">
        <f>"Z9C0E96E7A"</f>
        <v>Z9C0E96E7A</v>
      </c>
      <c r="B108" t="str">
        <f t="shared" si="1"/>
        <v>06363391001</v>
      </c>
      <c r="C108" t="s">
        <v>15</v>
      </c>
      <c r="D108" t="s">
        <v>224</v>
      </c>
      <c r="E108" t="s">
        <v>17</v>
      </c>
      <c r="F108" s="1" t="s">
        <v>225</v>
      </c>
      <c r="G108" t="s">
        <v>226</v>
      </c>
      <c r="H108">
        <v>890</v>
      </c>
      <c r="I108" s="2">
        <v>41737</v>
      </c>
      <c r="J108" s="2">
        <v>41737</v>
      </c>
      <c r="K108">
        <v>890</v>
      </c>
    </row>
    <row r="109" spans="1:11" x14ac:dyDescent="0.25">
      <c r="A109" t="str">
        <f>"ZA0114B3E9"</f>
        <v>ZA0114B3E9</v>
      </c>
      <c r="B109" t="str">
        <f t="shared" si="1"/>
        <v>06363391001</v>
      </c>
      <c r="C109" t="s">
        <v>15</v>
      </c>
      <c r="D109" t="s">
        <v>227</v>
      </c>
      <c r="E109" t="s">
        <v>17</v>
      </c>
      <c r="F109" s="1" t="s">
        <v>146</v>
      </c>
      <c r="G109" t="s">
        <v>147</v>
      </c>
      <c r="H109">
        <v>363</v>
      </c>
      <c r="I109" s="2">
        <v>41932</v>
      </c>
      <c r="J109" s="2">
        <v>41950</v>
      </c>
      <c r="K109">
        <v>363</v>
      </c>
    </row>
    <row r="110" spans="1:11" x14ac:dyDescent="0.25">
      <c r="A110" t="str">
        <f>"ZE20DE9607"</f>
        <v>ZE20DE9607</v>
      </c>
      <c r="B110" t="str">
        <f t="shared" si="1"/>
        <v>06363391001</v>
      </c>
      <c r="C110" t="s">
        <v>15</v>
      </c>
      <c r="D110" t="s">
        <v>228</v>
      </c>
      <c r="E110" t="s">
        <v>17</v>
      </c>
      <c r="F110" s="1" t="s">
        <v>28</v>
      </c>
      <c r="G110" t="s">
        <v>29</v>
      </c>
      <c r="H110">
        <v>421.24</v>
      </c>
      <c r="I110" s="2">
        <v>41688</v>
      </c>
      <c r="J110" s="2">
        <v>41696</v>
      </c>
      <c r="K110">
        <v>421.24</v>
      </c>
    </row>
    <row r="111" spans="1:11" x14ac:dyDescent="0.25">
      <c r="A111" t="str">
        <f>"ZEC0DE9566"</f>
        <v>ZEC0DE9566</v>
      </c>
      <c r="B111" t="str">
        <f t="shared" si="1"/>
        <v>06363391001</v>
      </c>
      <c r="C111" t="s">
        <v>15</v>
      </c>
      <c r="D111" t="s">
        <v>229</v>
      </c>
      <c r="E111" t="s">
        <v>17</v>
      </c>
      <c r="F111" s="1" t="s">
        <v>28</v>
      </c>
      <c r="G111" t="s">
        <v>29</v>
      </c>
      <c r="H111">
        <v>739.88</v>
      </c>
      <c r="I111" s="2">
        <v>41688</v>
      </c>
      <c r="J111" s="2">
        <v>41696</v>
      </c>
      <c r="K111">
        <v>739.88</v>
      </c>
    </row>
    <row r="112" spans="1:11" x14ac:dyDescent="0.25">
      <c r="A112" t="str">
        <f>"ZCB0E08FA2"</f>
        <v>ZCB0E08FA2</v>
      </c>
      <c r="B112" t="str">
        <f t="shared" si="1"/>
        <v>06363391001</v>
      </c>
      <c r="C112" t="s">
        <v>15</v>
      </c>
      <c r="D112" t="s">
        <v>230</v>
      </c>
      <c r="E112" t="s">
        <v>17</v>
      </c>
      <c r="F112" s="1" t="s">
        <v>28</v>
      </c>
      <c r="G112" t="s">
        <v>29</v>
      </c>
      <c r="H112">
        <v>1066.9000000000001</v>
      </c>
      <c r="I112" s="2">
        <v>41696</v>
      </c>
      <c r="J112" s="2">
        <v>41704</v>
      </c>
      <c r="K112">
        <v>1066.9000000000001</v>
      </c>
    </row>
    <row r="113" spans="1:11" x14ac:dyDescent="0.25">
      <c r="A113" t="str">
        <f>"ZF0107221A"</f>
        <v>ZF0107221A</v>
      </c>
      <c r="B113" t="str">
        <f t="shared" si="1"/>
        <v>06363391001</v>
      </c>
      <c r="C113" t="s">
        <v>15</v>
      </c>
      <c r="D113" t="s">
        <v>231</v>
      </c>
      <c r="E113" t="s">
        <v>17</v>
      </c>
      <c r="F113" s="1" t="s">
        <v>24</v>
      </c>
      <c r="G113" t="s">
        <v>25</v>
      </c>
      <c r="H113">
        <v>450</v>
      </c>
      <c r="I113" s="2">
        <v>41892</v>
      </c>
      <c r="J113" s="2">
        <v>41904</v>
      </c>
      <c r="K113">
        <v>0</v>
      </c>
    </row>
    <row r="114" spans="1:11" x14ac:dyDescent="0.25">
      <c r="A114" t="str">
        <f>"Z5C0D84B47"</f>
        <v>Z5C0D84B47</v>
      </c>
      <c r="B114" t="str">
        <f t="shared" si="1"/>
        <v>06363391001</v>
      </c>
      <c r="C114" t="s">
        <v>15</v>
      </c>
      <c r="D114" t="s">
        <v>232</v>
      </c>
      <c r="E114" t="s">
        <v>17</v>
      </c>
      <c r="F114" s="1" t="s">
        <v>233</v>
      </c>
      <c r="G114" t="s">
        <v>234</v>
      </c>
      <c r="H114">
        <v>1416</v>
      </c>
      <c r="I114" s="2">
        <v>41666</v>
      </c>
      <c r="J114" s="2">
        <v>41677</v>
      </c>
      <c r="K114">
        <v>1416</v>
      </c>
    </row>
    <row r="115" spans="1:11" x14ac:dyDescent="0.25">
      <c r="A115" t="str">
        <f>"Z670D611A6"</f>
        <v>Z670D611A6</v>
      </c>
      <c r="B115" t="str">
        <f t="shared" si="1"/>
        <v>06363391001</v>
      </c>
      <c r="C115" t="s">
        <v>15</v>
      </c>
      <c r="D115" t="s">
        <v>235</v>
      </c>
      <c r="E115" t="s">
        <v>17</v>
      </c>
      <c r="F115" s="1" t="s">
        <v>28</v>
      </c>
      <c r="G115" t="s">
        <v>29</v>
      </c>
      <c r="H115">
        <v>5350</v>
      </c>
      <c r="I115" s="2">
        <v>41659</v>
      </c>
      <c r="J115" s="2">
        <v>41690</v>
      </c>
      <c r="K115">
        <v>5350</v>
      </c>
    </row>
    <row r="116" spans="1:11" x14ac:dyDescent="0.25">
      <c r="A116" t="str">
        <f>"Z2F0DBDEAC"</f>
        <v>Z2F0DBDEAC</v>
      </c>
      <c r="B116" t="str">
        <f t="shared" si="1"/>
        <v>06363391001</v>
      </c>
      <c r="C116" t="s">
        <v>15</v>
      </c>
      <c r="D116" t="s">
        <v>236</v>
      </c>
      <c r="E116" t="s">
        <v>17</v>
      </c>
      <c r="F116" s="1" t="s">
        <v>237</v>
      </c>
      <c r="G116" t="s">
        <v>238</v>
      </c>
      <c r="H116">
        <v>146.6</v>
      </c>
      <c r="I116" s="2">
        <v>41681</v>
      </c>
      <c r="J116" s="2">
        <v>41695</v>
      </c>
      <c r="K116">
        <v>146.6</v>
      </c>
    </row>
    <row r="117" spans="1:11" x14ac:dyDescent="0.25">
      <c r="A117" t="str">
        <f>"Z8A0DE95D7"</f>
        <v>Z8A0DE95D7</v>
      </c>
      <c r="B117" t="str">
        <f t="shared" si="1"/>
        <v>06363391001</v>
      </c>
      <c r="C117" t="s">
        <v>15</v>
      </c>
      <c r="D117" t="s">
        <v>239</v>
      </c>
      <c r="E117" t="s">
        <v>17</v>
      </c>
      <c r="F117" s="1" t="s">
        <v>28</v>
      </c>
      <c r="G117" t="s">
        <v>29</v>
      </c>
      <c r="H117">
        <v>1663.18</v>
      </c>
      <c r="I117" s="2">
        <v>41688</v>
      </c>
      <c r="J117" s="2">
        <v>41696</v>
      </c>
      <c r="K117">
        <v>1663.18</v>
      </c>
    </row>
    <row r="118" spans="1:11" x14ac:dyDescent="0.25">
      <c r="A118" t="str">
        <f>"Z7B0DE95B8"</f>
        <v>Z7B0DE95B8</v>
      </c>
      <c r="B118" t="str">
        <f t="shared" si="1"/>
        <v>06363391001</v>
      </c>
      <c r="C118" t="s">
        <v>15</v>
      </c>
      <c r="D118" t="s">
        <v>240</v>
      </c>
      <c r="E118" t="s">
        <v>17</v>
      </c>
      <c r="F118" s="1" t="s">
        <v>28</v>
      </c>
      <c r="G118" t="s">
        <v>29</v>
      </c>
      <c r="H118">
        <v>750</v>
      </c>
      <c r="I118" s="2">
        <v>41688</v>
      </c>
      <c r="J118" s="2">
        <v>41696</v>
      </c>
      <c r="K118">
        <v>750</v>
      </c>
    </row>
    <row r="119" spans="1:11" x14ac:dyDescent="0.25">
      <c r="A119" t="str">
        <f>"Z130DB2995"</f>
        <v>Z130DB2995</v>
      </c>
      <c r="B119" t="str">
        <f t="shared" si="1"/>
        <v>06363391001</v>
      </c>
      <c r="C119" t="s">
        <v>15</v>
      </c>
      <c r="D119" t="s">
        <v>241</v>
      </c>
      <c r="E119" t="s">
        <v>17</v>
      </c>
      <c r="F119" s="1" t="s">
        <v>242</v>
      </c>
      <c r="G119" t="s">
        <v>243</v>
      </c>
      <c r="H119">
        <v>1080.5999999999999</v>
      </c>
      <c r="I119" s="2">
        <v>41680</v>
      </c>
      <c r="J119" s="2">
        <v>41698</v>
      </c>
      <c r="K119">
        <v>1080.5999999999999</v>
      </c>
    </row>
    <row r="120" spans="1:11" x14ac:dyDescent="0.25">
      <c r="A120" t="str">
        <f>"ZD90DF7326"</f>
        <v>ZD90DF7326</v>
      </c>
      <c r="B120" t="str">
        <f t="shared" si="1"/>
        <v>06363391001</v>
      </c>
      <c r="C120" t="s">
        <v>15</v>
      </c>
      <c r="D120" t="s">
        <v>244</v>
      </c>
      <c r="E120" t="s">
        <v>17</v>
      </c>
      <c r="F120" s="1" t="s">
        <v>245</v>
      </c>
      <c r="G120" t="s">
        <v>246</v>
      </c>
      <c r="H120">
        <v>340</v>
      </c>
      <c r="I120" s="2">
        <v>41691</v>
      </c>
      <c r="J120" s="2">
        <v>41698</v>
      </c>
      <c r="K120">
        <v>340</v>
      </c>
    </row>
    <row r="121" spans="1:11" x14ac:dyDescent="0.25">
      <c r="A121" t="str">
        <f>"ZBB0DC2D96"</f>
        <v>ZBB0DC2D96</v>
      </c>
      <c r="B121" t="str">
        <f t="shared" si="1"/>
        <v>06363391001</v>
      </c>
      <c r="C121" t="s">
        <v>15</v>
      </c>
      <c r="D121" t="s">
        <v>247</v>
      </c>
      <c r="E121" t="s">
        <v>17</v>
      </c>
      <c r="F121" s="1" t="s">
        <v>28</v>
      </c>
      <c r="G121" t="s">
        <v>29</v>
      </c>
      <c r="H121">
        <v>3668.95</v>
      </c>
      <c r="I121" s="2">
        <v>41684</v>
      </c>
      <c r="J121" s="2">
        <v>41698</v>
      </c>
      <c r="K121">
        <v>3668.95</v>
      </c>
    </row>
    <row r="122" spans="1:11" x14ac:dyDescent="0.25">
      <c r="A122" t="str">
        <f>"Z450DBA5DA"</f>
        <v>Z450DBA5DA</v>
      </c>
      <c r="B122" t="str">
        <f t="shared" si="1"/>
        <v>06363391001</v>
      </c>
      <c r="C122" t="s">
        <v>15</v>
      </c>
      <c r="D122" t="s">
        <v>248</v>
      </c>
      <c r="E122" t="s">
        <v>17</v>
      </c>
      <c r="F122" s="1" t="s">
        <v>249</v>
      </c>
      <c r="G122" t="s">
        <v>250</v>
      </c>
      <c r="H122">
        <v>745</v>
      </c>
      <c r="I122" s="2">
        <v>41690</v>
      </c>
      <c r="J122" s="2">
        <v>41705</v>
      </c>
      <c r="K122">
        <v>745</v>
      </c>
    </row>
    <row r="123" spans="1:11" x14ac:dyDescent="0.25">
      <c r="A123" t="str">
        <f>"ZA60E28672"</f>
        <v>ZA60E28672</v>
      </c>
      <c r="B123" t="str">
        <f t="shared" si="1"/>
        <v>06363391001</v>
      </c>
      <c r="C123" t="s">
        <v>15</v>
      </c>
      <c r="D123" t="s">
        <v>251</v>
      </c>
      <c r="E123" t="s">
        <v>17</v>
      </c>
      <c r="F123" s="1" t="s">
        <v>24</v>
      </c>
      <c r="G123" t="s">
        <v>25</v>
      </c>
      <c r="H123">
        <v>780</v>
      </c>
      <c r="I123" s="2">
        <v>41712</v>
      </c>
      <c r="J123" s="2">
        <v>41736</v>
      </c>
      <c r="K123">
        <v>0</v>
      </c>
    </row>
    <row r="124" spans="1:11" x14ac:dyDescent="0.25">
      <c r="A124" t="str">
        <f>"ZB90E090AA"</f>
        <v>ZB90E090AA</v>
      </c>
      <c r="B124" t="str">
        <f t="shared" si="1"/>
        <v>06363391001</v>
      </c>
      <c r="C124" t="s">
        <v>15</v>
      </c>
      <c r="D124" t="s">
        <v>252</v>
      </c>
      <c r="E124" t="s">
        <v>17</v>
      </c>
      <c r="F124" s="1" t="s">
        <v>253</v>
      </c>
      <c r="G124" t="s">
        <v>19</v>
      </c>
      <c r="H124">
        <v>8565.8700000000008</v>
      </c>
      <c r="I124" s="2">
        <v>41696</v>
      </c>
      <c r="J124" s="2">
        <v>41713</v>
      </c>
      <c r="K124">
        <v>8565.8700000000008</v>
      </c>
    </row>
    <row r="125" spans="1:11" x14ac:dyDescent="0.25">
      <c r="A125" t="str">
        <f>"Z080E1F2F3"</f>
        <v>Z080E1F2F3</v>
      </c>
      <c r="B125" t="str">
        <f t="shared" si="1"/>
        <v>06363391001</v>
      </c>
      <c r="C125" t="s">
        <v>15</v>
      </c>
      <c r="D125" t="s">
        <v>254</v>
      </c>
      <c r="E125" t="s">
        <v>17</v>
      </c>
      <c r="F125" s="1" t="s">
        <v>172</v>
      </c>
      <c r="G125" t="s">
        <v>173</v>
      </c>
      <c r="H125">
        <v>1135</v>
      </c>
      <c r="I125" s="2">
        <v>41702</v>
      </c>
      <c r="J125" s="2">
        <v>41717</v>
      </c>
      <c r="K125">
        <v>1135</v>
      </c>
    </row>
    <row r="126" spans="1:11" x14ac:dyDescent="0.25">
      <c r="A126" t="str">
        <f>"Z7F0E2B0E1"</f>
        <v>Z7F0E2B0E1</v>
      </c>
      <c r="B126" t="str">
        <f t="shared" si="1"/>
        <v>06363391001</v>
      </c>
      <c r="C126" t="s">
        <v>15</v>
      </c>
      <c r="D126" t="s">
        <v>255</v>
      </c>
      <c r="E126" t="s">
        <v>17</v>
      </c>
      <c r="F126" s="1" t="s">
        <v>172</v>
      </c>
      <c r="G126" t="s">
        <v>173</v>
      </c>
      <c r="H126">
        <v>1936</v>
      </c>
      <c r="I126" s="2">
        <v>41708</v>
      </c>
      <c r="J126" s="2">
        <v>41723</v>
      </c>
      <c r="K126">
        <v>1936</v>
      </c>
    </row>
    <row r="127" spans="1:11" x14ac:dyDescent="0.25">
      <c r="A127" t="str">
        <f>"Z7F0E32A75"</f>
        <v>Z7F0E32A75</v>
      </c>
      <c r="B127" t="str">
        <f t="shared" si="1"/>
        <v>06363391001</v>
      </c>
      <c r="C127" t="s">
        <v>15</v>
      </c>
      <c r="D127" t="s">
        <v>256</v>
      </c>
      <c r="E127" t="s">
        <v>17</v>
      </c>
      <c r="F127" s="1" t="s">
        <v>172</v>
      </c>
      <c r="G127" t="s">
        <v>173</v>
      </c>
      <c r="H127">
        <v>1290</v>
      </c>
      <c r="I127" s="2">
        <v>41709</v>
      </c>
      <c r="J127" s="2">
        <v>41724</v>
      </c>
      <c r="K127">
        <v>1290</v>
      </c>
    </row>
    <row r="128" spans="1:11" x14ac:dyDescent="0.25">
      <c r="A128" t="str">
        <f>"ZCF0E4B499"</f>
        <v>ZCF0E4B499</v>
      </c>
      <c r="B128" t="str">
        <f t="shared" si="1"/>
        <v>06363391001</v>
      </c>
      <c r="C128" t="s">
        <v>15</v>
      </c>
      <c r="D128" t="s">
        <v>257</v>
      </c>
      <c r="E128" t="s">
        <v>17</v>
      </c>
      <c r="F128" s="1" t="s">
        <v>172</v>
      </c>
      <c r="G128" t="s">
        <v>173</v>
      </c>
      <c r="H128">
        <v>630</v>
      </c>
      <c r="I128" s="2">
        <v>41712</v>
      </c>
      <c r="J128" s="2">
        <v>41726</v>
      </c>
      <c r="K128">
        <v>630</v>
      </c>
    </row>
    <row r="129" spans="1:11" x14ac:dyDescent="0.25">
      <c r="A129" t="str">
        <f>"ZD50E61539"</f>
        <v>ZD50E61539</v>
      </c>
      <c r="B129" t="str">
        <f t="shared" si="1"/>
        <v>06363391001</v>
      </c>
      <c r="C129" t="s">
        <v>15</v>
      </c>
      <c r="D129" t="s">
        <v>258</v>
      </c>
      <c r="E129" t="s">
        <v>17</v>
      </c>
      <c r="F129" s="1" t="s">
        <v>172</v>
      </c>
      <c r="G129" t="s">
        <v>173</v>
      </c>
      <c r="H129">
        <v>280</v>
      </c>
      <c r="I129" s="2">
        <v>41718</v>
      </c>
      <c r="J129" s="2">
        <v>41729</v>
      </c>
      <c r="K129">
        <v>280</v>
      </c>
    </row>
    <row r="130" spans="1:11" x14ac:dyDescent="0.25">
      <c r="A130" t="str">
        <f>"Z5A0E4B470"</f>
        <v>Z5A0E4B470</v>
      </c>
      <c r="B130" t="str">
        <f t="shared" si="1"/>
        <v>06363391001</v>
      </c>
      <c r="C130" t="s">
        <v>15</v>
      </c>
      <c r="D130" t="s">
        <v>259</v>
      </c>
      <c r="E130" t="s">
        <v>62</v>
      </c>
      <c r="F130" s="1" t="s">
        <v>96</v>
      </c>
      <c r="G130" t="s">
        <v>97</v>
      </c>
      <c r="H130">
        <v>900</v>
      </c>
      <c r="I130" s="2">
        <v>41715</v>
      </c>
      <c r="J130" s="2">
        <v>41729</v>
      </c>
      <c r="K130">
        <v>900</v>
      </c>
    </row>
    <row r="131" spans="1:11" x14ac:dyDescent="0.25">
      <c r="A131" t="str">
        <f>"Z9F0E61560"</f>
        <v>Z9F0E61560</v>
      </c>
      <c r="B131" t="str">
        <f t="shared" ref="B131:B194" si="2">"06363391001"</f>
        <v>06363391001</v>
      </c>
      <c r="C131" t="s">
        <v>15</v>
      </c>
      <c r="D131" t="s">
        <v>260</v>
      </c>
      <c r="E131" t="s">
        <v>17</v>
      </c>
      <c r="F131" s="1" t="s">
        <v>172</v>
      </c>
      <c r="G131" t="s">
        <v>173</v>
      </c>
      <c r="H131">
        <v>280</v>
      </c>
      <c r="I131" s="2">
        <v>41718</v>
      </c>
      <c r="J131" s="2">
        <v>41733</v>
      </c>
      <c r="K131">
        <v>280</v>
      </c>
    </row>
    <row r="132" spans="1:11" x14ac:dyDescent="0.25">
      <c r="A132" t="str">
        <f>"Z430E90FE5"</f>
        <v>Z430E90FE5</v>
      </c>
      <c r="B132" t="str">
        <f t="shared" si="2"/>
        <v>06363391001</v>
      </c>
      <c r="C132" t="s">
        <v>15</v>
      </c>
      <c r="D132" t="s">
        <v>261</v>
      </c>
      <c r="E132" t="s">
        <v>17</v>
      </c>
      <c r="F132" s="1" t="s">
        <v>24</v>
      </c>
      <c r="G132" t="s">
        <v>25</v>
      </c>
      <c r="H132">
        <v>600</v>
      </c>
      <c r="I132" s="2">
        <v>41759</v>
      </c>
      <c r="J132" s="2">
        <v>41764</v>
      </c>
      <c r="K132">
        <v>0</v>
      </c>
    </row>
    <row r="133" spans="1:11" x14ac:dyDescent="0.25">
      <c r="A133" t="str">
        <f>"Z960E7CC29"</f>
        <v>Z960E7CC29</v>
      </c>
      <c r="B133" t="str">
        <f t="shared" si="2"/>
        <v>06363391001</v>
      </c>
      <c r="C133" t="s">
        <v>15</v>
      </c>
      <c r="D133" t="s">
        <v>262</v>
      </c>
      <c r="E133" t="s">
        <v>17</v>
      </c>
      <c r="F133" s="1" t="s">
        <v>172</v>
      </c>
      <c r="G133" t="s">
        <v>173</v>
      </c>
      <c r="H133">
        <v>972</v>
      </c>
      <c r="I133" s="2">
        <v>41724</v>
      </c>
      <c r="J133" s="2">
        <v>41740</v>
      </c>
      <c r="K133">
        <v>972</v>
      </c>
    </row>
    <row r="134" spans="1:11" x14ac:dyDescent="0.25">
      <c r="A134" t="str">
        <f>"Z720E1F120"</f>
        <v>Z720E1F120</v>
      </c>
      <c r="B134" t="str">
        <f t="shared" si="2"/>
        <v>06363391001</v>
      </c>
      <c r="C134" t="s">
        <v>15</v>
      </c>
      <c r="D134" t="s">
        <v>263</v>
      </c>
      <c r="E134" t="s">
        <v>58</v>
      </c>
      <c r="F134" s="1" t="s">
        <v>264</v>
      </c>
      <c r="G134" t="s">
        <v>60</v>
      </c>
      <c r="H134">
        <v>9860</v>
      </c>
      <c r="I134" s="2">
        <v>41730</v>
      </c>
      <c r="J134" s="2">
        <v>41744</v>
      </c>
      <c r="K134">
        <v>9860</v>
      </c>
    </row>
    <row r="135" spans="1:11" x14ac:dyDescent="0.25">
      <c r="A135" t="str">
        <f>"Z910E541BE"</f>
        <v>Z910E541BE</v>
      </c>
      <c r="B135" t="str">
        <f t="shared" si="2"/>
        <v>06363391001</v>
      </c>
      <c r="C135" t="s">
        <v>15</v>
      </c>
      <c r="D135" t="s">
        <v>265</v>
      </c>
      <c r="E135" t="s">
        <v>58</v>
      </c>
      <c r="F135" s="1" t="s">
        <v>266</v>
      </c>
      <c r="G135" t="s">
        <v>267</v>
      </c>
      <c r="H135">
        <v>12320</v>
      </c>
      <c r="I135" s="2">
        <v>41730</v>
      </c>
      <c r="J135" s="2">
        <v>41744</v>
      </c>
      <c r="K135">
        <v>12320</v>
      </c>
    </row>
    <row r="136" spans="1:11" x14ac:dyDescent="0.25">
      <c r="A136" t="str">
        <f>"Z180E5AA65"</f>
        <v>Z180E5AA65</v>
      </c>
      <c r="B136" t="str">
        <f t="shared" si="2"/>
        <v>06363391001</v>
      </c>
      <c r="C136" t="s">
        <v>15</v>
      </c>
      <c r="D136" t="s">
        <v>268</v>
      </c>
      <c r="E136" t="s">
        <v>17</v>
      </c>
      <c r="F136" s="1" t="s">
        <v>28</v>
      </c>
      <c r="G136" t="s">
        <v>29</v>
      </c>
      <c r="H136">
        <v>1872.27</v>
      </c>
      <c r="I136" s="2">
        <v>41717</v>
      </c>
      <c r="J136" s="2">
        <v>41746</v>
      </c>
      <c r="K136">
        <v>1872.27</v>
      </c>
    </row>
    <row r="137" spans="1:11" x14ac:dyDescent="0.25">
      <c r="A137" t="str">
        <f>"ZE40ECDAD0"</f>
        <v>ZE40ECDAD0</v>
      </c>
      <c r="B137" t="str">
        <f t="shared" si="2"/>
        <v>06363391001</v>
      </c>
      <c r="C137" t="s">
        <v>15</v>
      </c>
      <c r="D137" t="s">
        <v>269</v>
      </c>
      <c r="E137" t="s">
        <v>17</v>
      </c>
      <c r="F137" s="1" t="s">
        <v>242</v>
      </c>
      <c r="G137" t="s">
        <v>243</v>
      </c>
      <c r="H137">
        <v>420</v>
      </c>
      <c r="I137" s="2">
        <v>41743</v>
      </c>
      <c r="J137" s="2">
        <v>41747</v>
      </c>
      <c r="K137">
        <v>420</v>
      </c>
    </row>
    <row r="138" spans="1:11" x14ac:dyDescent="0.25">
      <c r="A138" t="str">
        <f>"Z430ED5619"</f>
        <v>Z430ED5619</v>
      </c>
      <c r="B138" t="str">
        <f t="shared" si="2"/>
        <v>06363391001</v>
      </c>
      <c r="C138" t="s">
        <v>15</v>
      </c>
      <c r="D138" t="s">
        <v>270</v>
      </c>
      <c r="E138" t="s">
        <v>17</v>
      </c>
      <c r="F138" s="1" t="s">
        <v>242</v>
      </c>
      <c r="G138" t="s">
        <v>243</v>
      </c>
      <c r="H138">
        <v>1515</v>
      </c>
      <c r="I138" s="2">
        <v>41744</v>
      </c>
      <c r="J138" s="2">
        <v>41749</v>
      </c>
      <c r="K138">
        <v>1515</v>
      </c>
    </row>
    <row r="139" spans="1:11" x14ac:dyDescent="0.25">
      <c r="A139" t="str">
        <f>"Z160E159D9"</f>
        <v>Z160E159D9</v>
      </c>
      <c r="B139" t="str">
        <f t="shared" si="2"/>
        <v>06363391001</v>
      </c>
      <c r="C139" t="s">
        <v>15</v>
      </c>
      <c r="D139" t="s">
        <v>271</v>
      </c>
      <c r="E139" t="s">
        <v>17</v>
      </c>
      <c r="F139" s="1" t="s">
        <v>272</v>
      </c>
      <c r="G139" t="s">
        <v>243</v>
      </c>
      <c r="H139">
        <v>9549</v>
      </c>
      <c r="I139" s="2">
        <v>41725</v>
      </c>
      <c r="J139" s="2">
        <v>41753</v>
      </c>
      <c r="K139">
        <v>9549</v>
      </c>
    </row>
    <row r="140" spans="1:11" x14ac:dyDescent="0.25">
      <c r="A140" t="str">
        <f>"Z3B0ED55E7"</f>
        <v>Z3B0ED55E7</v>
      </c>
      <c r="B140" t="str">
        <f t="shared" si="2"/>
        <v>06363391001</v>
      </c>
      <c r="C140" t="s">
        <v>15</v>
      </c>
      <c r="D140" t="s">
        <v>273</v>
      </c>
      <c r="E140" t="s">
        <v>17</v>
      </c>
      <c r="F140" s="1" t="s">
        <v>242</v>
      </c>
      <c r="G140" t="s">
        <v>243</v>
      </c>
      <c r="H140">
        <v>620</v>
      </c>
      <c r="I140" s="2">
        <v>41744</v>
      </c>
      <c r="J140" s="2">
        <v>41759</v>
      </c>
      <c r="K140">
        <v>620</v>
      </c>
    </row>
    <row r="141" spans="1:11" x14ac:dyDescent="0.25">
      <c r="A141" t="str">
        <f>"568452064C"</f>
        <v>568452064C</v>
      </c>
      <c r="B141" t="str">
        <f t="shared" si="2"/>
        <v>06363391001</v>
      </c>
      <c r="C141" t="s">
        <v>15</v>
      </c>
      <c r="D141" t="s">
        <v>274</v>
      </c>
      <c r="E141" t="s">
        <v>58</v>
      </c>
      <c r="F141" s="1" t="s">
        <v>275</v>
      </c>
      <c r="G141" t="s">
        <v>163</v>
      </c>
      <c r="H141">
        <v>39702.550000000003</v>
      </c>
      <c r="I141" s="2">
        <v>41738</v>
      </c>
      <c r="J141" s="2">
        <v>41759</v>
      </c>
      <c r="K141">
        <v>39702.550000000003</v>
      </c>
    </row>
    <row r="142" spans="1:11" x14ac:dyDescent="0.25">
      <c r="A142" t="str">
        <f>"Z4A0E88593"</f>
        <v>Z4A0E88593</v>
      </c>
      <c r="B142" t="str">
        <f t="shared" si="2"/>
        <v>06363391001</v>
      </c>
      <c r="C142" t="s">
        <v>15</v>
      </c>
      <c r="D142" t="s">
        <v>276</v>
      </c>
      <c r="E142" t="s">
        <v>17</v>
      </c>
      <c r="F142" s="1" t="s">
        <v>277</v>
      </c>
      <c r="G142" t="s">
        <v>278</v>
      </c>
      <c r="H142">
        <v>1580</v>
      </c>
      <c r="I142" s="2">
        <v>41729</v>
      </c>
      <c r="J142" s="2">
        <v>41759</v>
      </c>
      <c r="K142">
        <v>1580</v>
      </c>
    </row>
    <row r="143" spans="1:11" x14ac:dyDescent="0.25">
      <c r="A143" t="str">
        <f>"Z4F0EDBA66"</f>
        <v>Z4F0EDBA66</v>
      </c>
      <c r="B143" t="str">
        <f t="shared" si="2"/>
        <v>06363391001</v>
      </c>
      <c r="C143" t="s">
        <v>15</v>
      </c>
      <c r="D143" t="s">
        <v>279</v>
      </c>
      <c r="E143" t="s">
        <v>17</v>
      </c>
      <c r="F143" s="1" t="s">
        <v>242</v>
      </c>
      <c r="G143" t="s">
        <v>243</v>
      </c>
      <c r="H143">
        <v>575</v>
      </c>
      <c r="I143" s="2">
        <v>41752</v>
      </c>
      <c r="J143" s="2">
        <v>41759</v>
      </c>
      <c r="K143">
        <v>575</v>
      </c>
    </row>
    <row r="144" spans="1:11" x14ac:dyDescent="0.25">
      <c r="A144" t="str">
        <f>"Z890E54287"</f>
        <v>Z890E54287</v>
      </c>
      <c r="B144" t="str">
        <f t="shared" si="2"/>
        <v>06363391001</v>
      </c>
      <c r="C144" t="s">
        <v>15</v>
      </c>
      <c r="D144" t="s">
        <v>280</v>
      </c>
      <c r="E144" t="s">
        <v>17</v>
      </c>
      <c r="F144" s="1" t="s">
        <v>24</v>
      </c>
      <c r="G144" t="s">
        <v>25</v>
      </c>
      <c r="H144">
        <v>1350</v>
      </c>
      <c r="I144" s="2">
        <v>41730</v>
      </c>
      <c r="J144" s="2">
        <v>41764</v>
      </c>
      <c r="K144">
        <v>0</v>
      </c>
    </row>
    <row r="145" spans="1:11" x14ac:dyDescent="0.25">
      <c r="A145" t="str">
        <f>"ZBF0F50501"</f>
        <v>ZBF0F50501</v>
      </c>
      <c r="B145" t="str">
        <f t="shared" si="2"/>
        <v>06363391001</v>
      </c>
      <c r="C145" t="s">
        <v>15</v>
      </c>
      <c r="D145" t="s">
        <v>281</v>
      </c>
      <c r="E145" t="s">
        <v>17</v>
      </c>
      <c r="F145" s="1" t="s">
        <v>143</v>
      </c>
      <c r="G145" t="s">
        <v>144</v>
      </c>
      <c r="H145">
        <v>1040</v>
      </c>
      <c r="I145" s="2">
        <v>41764</v>
      </c>
      <c r="J145" s="2">
        <v>41779</v>
      </c>
      <c r="K145">
        <v>1040</v>
      </c>
    </row>
    <row r="146" spans="1:11" x14ac:dyDescent="0.25">
      <c r="A146" t="str">
        <f>"ZDF0F3CB0E"</f>
        <v>ZDF0F3CB0E</v>
      </c>
      <c r="B146" t="str">
        <f t="shared" si="2"/>
        <v>06363391001</v>
      </c>
      <c r="C146" t="s">
        <v>15</v>
      </c>
      <c r="D146" t="s">
        <v>282</v>
      </c>
      <c r="E146" t="s">
        <v>17</v>
      </c>
      <c r="F146" s="1" t="s">
        <v>245</v>
      </c>
      <c r="G146" t="s">
        <v>246</v>
      </c>
      <c r="H146">
        <v>1875</v>
      </c>
      <c r="I146" s="2">
        <v>41778</v>
      </c>
      <c r="J146" s="2">
        <v>41793</v>
      </c>
      <c r="K146">
        <v>1875</v>
      </c>
    </row>
    <row r="147" spans="1:11" x14ac:dyDescent="0.25">
      <c r="A147" t="str">
        <f>"Z170F2A9D6"</f>
        <v>Z170F2A9D6</v>
      </c>
      <c r="B147" t="str">
        <f t="shared" si="2"/>
        <v>06363391001</v>
      </c>
      <c r="C147" t="s">
        <v>15</v>
      </c>
      <c r="D147" t="s">
        <v>283</v>
      </c>
      <c r="E147" t="s">
        <v>17</v>
      </c>
      <c r="F147" s="1" t="s">
        <v>28</v>
      </c>
      <c r="G147" t="s">
        <v>29</v>
      </c>
      <c r="H147">
        <v>1416.8</v>
      </c>
      <c r="I147" s="2">
        <v>41772</v>
      </c>
      <c r="J147" s="2">
        <v>41794</v>
      </c>
      <c r="K147">
        <v>1416.8</v>
      </c>
    </row>
    <row r="148" spans="1:11" x14ac:dyDescent="0.25">
      <c r="A148" t="str">
        <f>"Z4A0F564EE"</f>
        <v>Z4A0F564EE</v>
      </c>
      <c r="B148" t="str">
        <f t="shared" si="2"/>
        <v>06363391001</v>
      </c>
      <c r="C148" t="s">
        <v>15</v>
      </c>
      <c r="D148" t="s">
        <v>284</v>
      </c>
      <c r="E148" t="s">
        <v>17</v>
      </c>
      <c r="F148" s="1" t="s">
        <v>150</v>
      </c>
      <c r="G148" t="s">
        <v>151</v>
      </c>
      <c r="H148">
        <v>3485.3</v>
      </c>
      <c r="I148" s="2">
        <v>41781</v>
      </c>
      <c r="J148" s="2">
        <v>41796</v>
      </c>
      <c r="K148">
        <v>3485.3</v>
      </c>
    </row>
    <row r="149" spans="1:11" x14ac:dyDescent="0.25">
      <c r="A149" t="str">
        <f>"ZCD0F565EC"</f>
        <v>ZCD0F565EC</v>
      </c>
      <c r="B149" t="str">
        <f t="shared" si="2"/>
        <v>06363391001</v>
      </c>
      <c r="C149" t="s">
        <v>15</v>
      </c>
      <c r="D149" t="s">
        <v>285</v>
      </c>
      <c r="E149" t="s">
        <v>17</v>
      </c>
      <c r="F149" s="1" t="s">
        <v>150</v>
      </c>
      <c r="G149" t="s">
        <v>151</v>
      </c>
      <c r="H149">
        <v>497.9</v>
      </c>
      <c r="I149" s="2">
        <v>41781</v>
      </c>
      <c r="J149" s="2">
        <v>41796</v>
      </c>
      <c r="K149">
        <v>497.9</v>
      </c>
    </row>
    <row r="150" spans="1:11" x14ac:dyDescent="0.25">
      <c r="A150" t="str">
        <f>"ZEF0FC086F"</f>
        <v>ZEF0FC086F</v>
      </c>
      <c r="B150" t="str">
        <f t="shared" si="2"/>
        <v>06363391001</v>
      </c>
      <c r="C150" t="s">
        <v>15</v>
      </c>
      <c r="D150" t="s">
        <v>286</v>
      </c>
      <c r="E150" t="s">
        <v>17</v>
      </c>
      <c r="F150" s="1" t="s">
        <v>287</v>
      </c>
      <c r="G150" t="s">
        <v>288</v>
      </c>
      <c r="H150">
        <v>1559.7</v>
      </c>
      <c r="I150" s="2">
        <v>41810</v>
      </c>
      <c r="J150" s="2">
        <v>41820</v>
      </c>
      <c r="K150">
        <v>1559.69</v>
      </c>
    </row>
    <row r="151" spans="1:11" x14ac:dyDescent="0.25">
      <c r="A151" t="str">
        <f>"F080FC07F1"</f>
        <v>F080FC07F1</v>
      </c>
      <c r="B151" t="str">
        <f t="shared" si="2"/>
        <v>06363391001</v>
      </c>
      <c r="C151" t="s">
        <v>15</v>
      </c>
      <c r="D151" t="s">
        <v>289</v>
      </c>
      <c r="E151" t="s">
        <v>17</v>
      </c>
      <c r="F151" s="1" t="s">
        <v>150</v>
      </c>
      <c r="G151" t="s">
        <v>151</v>
      </c>
      <c r="H151">
        <v>1493.7</v>
      </c>
      <c r="I151" s="2">
        <v>41810</v>
      </c>
      <c r="J151" s="2">
        <v>41824</v>
      </c>
      <c r="K151">
        <v>1493.7</v>
      </c>
    </row>
    <row r="152" spans="1:11" x14ac:dyDescent="0.25">
      <c r="A152" t="str">
        <f>"Z720FC0814"</f>
        <v>Z720FC0814</v>
      </c>
      <c r="B152" t="str">
        <f t="shared" si="2"/>
        <v>06363391001</v>
      </c>
      <c r="C152" t="s">
        <v>15</v>
      </c>
      <c r="D152" t="s">
        <v>290</v>
      </c>
      <c r="E152" t="s">
        <v>17</v>
      </c>
      <c r="F152" s="1" t="s">
        <v>150</v>
      </c>
      <c r="G152" t="s">
        <v>151</v>
      </c>
      <c r="H152">
        <v>2987.4</v>
      </c>
      <c r="I152" s="2">
        <v>41810</v>
      </c>
      <c r="J152" s="2">
        <v>41824</v>
      </c>
      <c r="K152">
        <v>2987.4</v>
      </c>
    </row>
    <row r="153" spans="1:11" x14ac:dyDescent="0.25">
      <c r="A153" t="str">
        <f>"Z320FA01CF"</f>
        <v>Z320FA01CF</v>
      </c>
      <c r="B153" t="str">
        <f t="shared" si="2"/>
        <v>06363391001</v>
      </c>
      <c r="C153" t="s">
        <v>15</v>
      </c>
      <c r="D153" t="s">
        <v>291</v>
      </c>
      <c r="E153" t="s">
        <v>17</v>
      </c>
      <c r="F153" s="1" t="s">
        <v>28</v>
      </c>
      <c r="G153" t="s">
        <v>29</v>
      </c>
      <c r="H153">
        <v>1730</v>
      </c>
      <c r="I153" s="2">
        <v>41802</v>
      </c>
      <c r="J153" s="2">
        <v>41824</v>
      </c>
      <c r="K153">
        <v>1730</v>
      </c>
    </row>
    <row r="154" spans="1:11" x14ac:dyDescent="0.25">
      <c r="A154" t="str">
        <f>"Z5D0FFE3A2"</f>
        <v>Z5D0FFE3A2</v>
      </c>
      <c r="B154" t="str">
        <f t="shared" si="2"/>
        <v>06363391001</v>
      </c>
      <c r="C154" t="s">
        <v>15</v>
      </c>
      <c r="D154" t="s">
        <v>292</v>
      </c>
      <c r="E154" t="s">
        <v>17</v>
      </c>
      <c r="F154" s="1" t="s">
        <v>28</v>
      </c>
      <c r="G154" t="s">
        <v>29</v>
      </c>
      <c r="H154">
        <v>2896.02</v>
      </c>
      <c r="I154" s="2">
        <v>41822</v>
      </c>
      <c r="J154" s="2">
        <v>41830</v>
      </c>
      <c r="K154">
        <v>2896.02</v>
      </c>
    </row>
    <row r="155" spans="1:11" x14ac:dyDescent="0.25">
      <c r="A155" t="str">
        <f>"Z5B0F8FD45"</f>
        <v>Z5B0F8FD45</v>
      </c>
      <c r="B155" t="str">
        <f t="shared" si="2"/>
        <v>06363391001</v>
      </c>
      <c r="C155" t="s">
        <v>15</v>
      </c>
      <c r="D155" t="s">
        <v>293</v>
      </c>
      <c r="E155" t="s">
        <v>17</v>
      </c>
      <c r="F155" s="1" t="s">
        <v>28</v>
      </c>
      <c r="G155" t="s">
        <v>29</v>
      </c>
      <c r="H155">
        <v>1980</v>
      </c>
      <c r="I155" s="2">
        <v>41799</v>
      </c>
      <c r="J155" s="2">
        <v>41831</v>
      </c>
      <c r="K155">
        <v>1980</v>
      </c>
    </row>
    <row r="156" spans="1:11" x14ac:dyDescent="0.25">
      <c r="A156" t="str">
        <f>"Z120F8FD34"</f>
        <v>Z120F8FD34</v>
      </c>
      <c r="B156" t="str">
        <f t="shared" si="2"/>
        <v>06363391001</v>
      </c>
      <c r="C156" t="s">
        <v>15</v>
      </c>
      <c r="D156" t="s">
        <v>294</v>
      </c>
      <c r="E156" t="s">
        <v>17</v>
      </c>
      <c r="F156" s="1" t="s">
        <v>28</v>
      </c>
      <c r="G156" t="s">
        <v>29</v>
      </c>
      <c r="H156">
        <v>1550</v>
      </c>
      <c r="I156" s="2">
        <v>41799</v>
      </c>
      <c r="J156" s="2">
        <v>41835</v>
      </c>
      <c r="K156">
        <v>1550</v>
      </c>
    </row>
    <row r="157" spans="1:11" x14ac:dyDescent="0.25">
      <c r="A157" t="str">
        <f>"Z030FC1F1B"</f>
        <v>Z030FC1F1B</v>
      </c>
      <c r="B157" t="str">
        <f t="shared" si="2"/>
        <v>06363391001</v>
      </c>
      <c r="C157" t="s">
        <v>15</v>
      </c>
      <c r="D157" t="s">
        <v>295</v>
      </c>
      <c r="E157" t="s">
        <v>17</v>
      </c>
      <c r="F157" s="1" t="s">
        <v>28</v>
      </c>
      <c r="G157" t="s">
        <v>29</v>
      </c>
      <c r="H157">
        <v>4880</v>
      </c>
      <c r="I157" s="2">
        <v>41814</v>
      </c>
      <c r="J157" s="2">
        <v>41845</v>
      </c>
      <c r="K157">
        <v>4880</v>
      </c>
    </row>
    <row r="158" spans="1:11" x14ac:dyDescent="0.25">
      <c r="A158" t="str">
        <f>"58474257C1"</f>
        <v>58474257C1</v>
      </c>
      <c r="B158" t="str">
        <f t="shared" si="2"/>
        <v>06363391001</v>
      </c>
      <c r="C158" t="s">
        <v>15</v>
      </c>
      <c r="D158" t="s">
        <v>296</v>
      </c>
      <c r="E158" t="s">
        <v>58</v>
      </c>
      <c r="F158" s="1" t="s">
        <v>297</v>
      </c>
      <c r="G158" t="s">
        <v>298</v>
      </c>
      <c r="H158">
        <v>43842.65</v>
      </c>
      <c r="I158" s="2">
        <v>41841</v>
      </c>
      <c r="J158" s="2">
        <v>41865</v>
      </c>
      <c r="K158">
        <v>43842.63</v>
      </c>
    </row>
    <row r="159" spans="1:11" x14ac:dyDescent="0.25">
      <c r="A159" t="str">
        <f>"Z74107200E"</f>
        <v>Z74107200E</v>
      </c>
      <c r="B159" t="str">
        <f t="shared" si="2"/>
        <v>06363391001</v>
      </c>
      <c r="C159" t="s">
        <v>15</v>
      </c>
      <c r="D159" t="s">
        <v>299</v>
      </c>
      <c r="E159" t="s">
        <v>17</v>
      </c>
      <c r="F159" s="1" t="s">
        <v>28</v>
      </c>
      <c r="G159" t="s">
        <v>29</v>
      </c>
      <c r="H159">
        <v>238.21</v>
      </c>
      <c r="I159" s="2">
        <v>41862</v>
      </c>
      <c r="J159" s="2">
        <v>41880</v>
      </c>
      <c r="K159">
        <v>238.1</v>
      </c>
    </row>
    <row r="160" spans="1:11" x14ac:dyDescent="0.25">
      <c r="A160" t="str">
        <f>"Z641079748"</f>
        <v>Z641079748</v>
      </c>
      <c r="B160" t="str">
        <f t="shared" si="2"/>
        <v>06363391001</v>
      </c>
      <c r="C160" t="s">
        <v>15</v>
      </c>
      <c r="D160" t="s">
        <v>300</v>
      </c>
      <c r="E160" t="s">
        <v>17</v>
      </c>
      <c r="F160" s="1" t="s">
        <v>150</v>
      </c>
      <c r="G160" t="s">
        <v>151</v>
      </c>
      <c r="H160">
        <v>636.79999999999995</v>
      </c>
      <c r="I160" s="2">
        <v>41870</v>
      </c>
      <c r="J160" s="2">
        <v>41880</v>
      </c>
      <c r="K160">
        <v>636.79999999999995</v>
      </c>
    </row>
    <row r="161" spans="1:11" x14ac:dyDescent="0.25">
      <c r="A161" t="str">
        <f>"ZBF1071FAE"</f>
        <v>ZBF1071FAE</v>
      </c>
      <c r="B161" t="str">
        <f t="shared" si="2"/>
        <v>06363391001</v>
      </c>
      <c r="C161" t="s">
        <v>15</v>
      </c>
      <c r="D161" t="s">
        <v>301</v>
      </c>
      <c r="E161" t="s">
        <v>17</v>
      </c>
      <c r="F161" s="1" t="s">
        <v>302</v>
      </c>
      <c r="G161" t="s">
        <v>303</v>
      </c>
      <c r="H161">
        <v>1209</v>
      </c>
      <c r="I161" s="2">
        <v>41871</v>
      </c>
      <c r="J161" s="2">
        <v>41897</v>
      </c>
      <c r="K161">
        <v>1209</v>
      </c>
    </row>
    <row r="162" spans="1:11" x14ac:dyDescent="0.25">
      <c r="A162" t="str">
        <f>"ZF310952C2"</f>
        <v>ZF310952C2</v>
      </c>
      <c r="B162" t="str">
        <f t="shared" si="2"/>
        <v>06363391001</v>
      </c>
      <c r="C162" t="s">
        <v>15</v>
      </c>
      <c r="D162" t="s">
        <v>304</v>
      </c>
      <c r="E162" t="s">
        <v>17</v>
      </c>
      <c r="F162" s="1" t="s">
        <v>146</v>
      </c>
      <c r="G162" t="s">
        <v>147</v>
      </c>
      <c r="H162">
        <v>883</v>
      </c>
      <c r="I162" s="2">
        <v>41883</v>
      </c>
      <c r="J162" s="2">
        <v>41898</v>
      </c>
      <c r="K162">
        <v>883</v>
      </c>
    </row>
    <row r="163" spans="1:11" x14ac:dyDescent="0.25">
      <c r="A163" t="str">
        <f>"ZD7109E525"</f>
        <v>ZD7109E525</v>
      </c>
      <c r="B163" t="str">
        <f t="shared" si="2"/>
        <v>06363391001</v>
      </c>
      <c r="C163" t="s">
        <v>15</v>
      </c>
      <c r="D163" t="s">
        <v>305</v>
      </c>
      <c r="E163" t="s">
        <v>17</v>
      </c>
      <c r="F163" s="1" t="s">
        <v>146</v>
      </c>
      <c r="G163" t="s">
        <v>147</v>
      </c>
      <c r="H163">
        <v>6420</v>
      </c>
      <c r="I163" s="2">
        <v>41886</v>
      </c>
      <c r="J163" s="2">
        <v>41901</v>
      </c>
      <c r="K163">
        <v>6420</v>
      </c>
    </row>
    <row r="164" spans="1:11" x14ac:dyDescent="0.25">
      <c r="A164" t="str">
        <f>"Z4A108A4C4"</f>
        <v>Z4A108A4C4</v>
      </c>
      <c r="B164" t="str">
        <f t="shared" si="2"/>
        <v>06363391001</v>
      </c>
      <c r="C164" t="s">
        <v>15</v>
      </c>
      <c r="D164" t="s">
        <v>306</v>
      </c>
      <c r="E164" t="s">
        <v>17</v>
      </c>
      <c r="F164" s="1" t="s">
        <v>245</v>
      </c>
      <c r="G164" t="s">
        <v>246</v>
      </c>
      <c r="H164">
        <v>340</v>
      </c>
      <c r="I164" s="2">
        <v>41883</v>
      </c>
      <c r="J164" s="2">
        <v>41912</v>
      </c>
      <c r="K164">
        <v>340</v>
      </c>
    </row>
    <row r="165" spans="1:11" x14ac:dyDescent="0.25">
      <c r="A165" t="str">
        <f>"Z5310C8381"</f>
        <v>Z5310C8381</v>
      </c>
      <c r="B165" t="str">
        <f t="shared" si="2"/>
        <v>06363391001</v>
      </c>
      <c r="C165" t="s">
        <v>15</v>
      </c>
      <c r="D165" t="s">
        <v>307</v>
      </c>
      <c r="E165" t="s">
        <v>17</v>
      </c>
      <c r="F165" s="1" t="s">
        <v>146</v>
      </c>
      <c r="G165" t="s">
        <v>147</v>
      </c>
      <c r="H165">
        <v>1045.2</v>
      </c>
      <c r="I165" s="2">
        <v>41898</v>
      </c>
      <c r="J165" s="2">
        <v>41912</v>
      </c>
      <c r="K165">
        <v>1045.2</v>
      </c>
    </row>
    <row r="166" spans="1:11" x14ac:dyDescent="0.25">
      <c r="A166" t="str">
        <f>"Z9710D25F6"</f>
        <v>Z9710D25F6</v>
      </c>
      <c r="B166" t="str">
        <f t="shared" si="2"/>
        <v>06363391001</v>
      </c>
      <c r="C166" t="s">
        <v>15</v>
      </c>
      <c r="D166" t="s">
        <v>308</v>
      </c>
      <c r="E166" t="s">
        <v>17</v>
      </c>
      <c r="F166" s="1" t="s">
        <v>146</v>
      </c>
      <c r="G166" t="s">
        <v>147</v>
      </c>
      <c r="H166">
        <v>682.5</v>
      </c>
      <c r="I166" s="2">
        <v>41900</v>
      </c>
      <c r="J166" s="2">
        <v>41915</v>
      </c>
      <c r="K166">
        <v>682.5</v>
      </c>
    </row>
    <row r="167" spans="1:11" x14ac:dyDescent="0.25">
      <c r="A167" t="str">
        <f>"Z9B110657F"</f>
        <v>Z9B110657F</v>
      </c>
      <c r="B167" t="str">
        <f t="shared" si="2"/>
        <v>06363391001</v>
      </c>
      <c r="C167" t="s">
        <v>15</v>
      </c>
      <c r="D167" t="s">
        <v>309</v>
      </c>
      <c r="E167" t="s">
        <v>17</v>
      </c>
      <c r="F167" s="1" t="s">
        <v>28</v>
      </c>
      <c r="G167" t="s">
        <v>29</v>
      </c>
      <c r="H167">
        <v>840.08</v>
      </c>
      <c r="I167" s="2">
        <v>41913</v>
      </c>
      <c r="J167" s="2">
        <v>41932</v>
      </c>
      <c r="K167">
        <v>840.08</v>
      </c>
    </row>
    <row r="168" spans="1:11" x14ac:dyDescent="0.25">
      <c r="A168" t="str">
        <f>"Z9A1134B71"</f>
        <v>Z9A1134B71</v>
      </c>
      <c r="B168" t="str">
        <f t="shared" si="2"/>
        <v>06363391001</v>
      </c>
      <c r="C168" t="s">
        <v>15</v>
      </c>
      <c r="D168" t="s">
        <v>310</v>
      </c>
      <c r="E168" t="s">
        <v>17</v>
      </c>
      <c r="F168" s="1" t="s">
        <v>146</v>
      </c>
      <c r="G168" t="s">
        <v>147</v>
      </c>
      <c r="H168">
        <v>856</v>
      </c>
      <c r="I168" s="2">
        <v>41933</v>
      </c>
      <c r="J168" s="2">
        <v>41933</v>
      </c>
      <c r="K168">
        <v>856</v>
      </c>
    </row>
    <row r="169" spans="1:11" x14ac:dyDescent="0.25">
      <c r="A169" t="str">
        <f>"Z6E1113CD6"</f>
        <v>Z6E1113CD6</v>
      </c>
      <c r="B169" t="str">
        <f t="shared" si="2"/>
        <v>06363391001</v>
      </c>
      <c r="C169" t="s">
        <v>15</v>
      </c>
      <c r="D169" t="s">
        <v>311</v>
      </c>
      <c r="E169" t="s">
        <v>17</v>
      </c>
      <c r="F169" s="1" t="s">
        <v>146</v>
      </c>
      <c r="G169" t="s">
        <v>147</v>
      </c>
      <c r="H169">
        <v>455</v>
      </c>
      <c r="I169" s="2">
        <v>41919</v>
      </c>
      <c r="J169" s="2">
        <v>41934</v>
      </c>
      <c r="K169">
        <v>455</v>
      </c>
    </row>
    <row r="170" spans="1:11" x14ac:dyDescent="0.25">
      <c r="A170" t="str">
        <f>"Z0A111AA2B"</f>
        <v>Z0A111AA2B</v>
      </c>
      <c r="B170" t="str">
        <f t="shared" si="2"/>
        <v>06363391001</v>
      </c>
      <c r="C170" t="s">
        <v>15</v>
      </c>
      <c r="D170" t="s">
        <v>312</v>
      </c>
      <c r="E170" t="s">
        <v>17</v>
      </c>
      <c r="F170" s="1" t="s">
        <v>313</v>
      </c>
      <c r="G170" t="s">
        <v>314</v>
      </c>
      <c r="H170">
        <v>450</v>
      </c>
      <c r="I170" s="2">
        <v>41919</v>
      </c>
      <c r="J170" s="2">
        <v>41934</v>
      </c>
      <c r="K170">
        <v>450</v>
      </c>
    </row>
    <row r="171" spans="1:11" x14ac:dyDescent="0.25">
      <c r="A171" t="str">
        <f>"Z7A1113E1C"</f>
        <v>Z7A1113E1C</v>
      </c>
      <c r="B171" t="str">
        <f t="shared" si="2"/>
        <v>06363391001</v>
      </c>
      <c r="C171" t="s">
        <v>15</v>
      </c>
      <c r="D171" t="s">
        <v>315</v>
      </c>
      <c r="E171" t="s">
        <v>17</v>
      </c>
      <c r="F171" s="1" t="s">
        <v>146</v>
      </c>
      <c r="G171" t="s">
        <v>147</v>
      </c>
      <c r="H171">
        <v>261.2</v>
      </c>
      <c r="I171" s="2">
        <v>41919</v>
      </c>
      <c r="J171" s="2">
        <v>41934</v>
      </c>
      <c r="K171">
        <v>261.2</v>
      </c>
    </row>
    <row r="172" spans="1:11" x14ac:dyDescent="0.25">
      <c r="A172" t="str">
        <f>"ZD01139CAB"</f>
        <v>ZD01139CAB</v>
      </c>
      <c r="B172" t="str">
        <f t="shared" si="2"/>
        <v>06363391001</v>
      </c>
      <c r="C172" t="s">
        <v>15</v>
      </c>
      <c r="D172" t="s">
        <v>310</v>
      </c>
      <c r="E172" t="s">
        <v>17</v>
      </c>
      <c r="F172" s="1" t="s">
        <v>146</v>
      </c>
      <c r="G172" t="s">
        <v>147</v>
      </c>
      <c r="H172">
        <v>225</v>
      </c>
      <c r="I172" s="2">
        <v>41936</v>
      </c>
      <c r="J172" s="2">
        <v>41936</v>
      </c>
      <c r="K172">
        <v>225</v>
      </c>
    </row>
    <row r="173" spans="1:11" x14ac:dyDescent="0.25">
      <c r="A173" t="str">
        <f>"Z0F112CFB2"</f>
        <v>Z0F112CFB2</v>
      </c>
      <c r="B173" t="str">
        <f t="shared" si="2"/>
        <v>06363391001</v>
      </c>
      <c r="C173" t="s">
        <v>15</v>
      </c>
      <c r="D173" t="s">
        <v>316</v>
      </c>
      <c r="E173" t="s">
        <v>17</v>
      </c>
      <c r="F173" s="1" t="s">
        <v>146</v>
      </c>
      <c r="G173" t="s">
        <v>147</v>
      </c>
      <c r="H173">
        <v>428</v>
      </c>
      <c r="I173" s="2">
        <v>41925</v>
      </c>
      <c r="J173" s="2">
        <v>41940</v>
      </c>
      <c r="K173">
        <v>428</v>
      </c>
    </row>
    <row r="174" spans="1:11" x14ac:dyDescent="0.25">
      <c r="A174" t="str">
        <f>"ZAC1139CC5"</f>
        <v>ZAC1139CC5</v>
      </c>
      <c r="B174" t="str">
        <f t="shared" si="2"/>
        <v>06363391001</v>
      </c>
      <c r="C174" t="s">
        <v>15</v>
      </c>
      <c r="D174" t="s">
        <v>317</v>
      </c>
      <c r="E174" t="s">
        <v>17</v>
      </c>
      <c r="F174" s="1" t="s">
        <v>146</v>
      </c>
      <c r="G174" t="s">
        <v>147</v>
      </c>
      <c r="H174">
        <v>642</v>
      </c>
      <c r="I174" s="2">
        <v>41927</v>
      </c>
      <c r="J174" s="2">
        <v>41942</v>
      </c>
      <c r="K174">
        <v>642</v>
      </c>
    </row>
    <row r="175" spans="1:11" x14ac:dyDescent="0.25">
      <c r="A175" t="str">
        <f>"Z391151C83"</f>
        <v>Z391151C83</v>
      </c>
      <c r="B175" t="str">
        <f t="shared" si="2"/>
        <v>06363391001</v>
      </c>
      <c r="C175" t="s">
        <v>15</v>
      </c>
      <c r="D175" t="s">
        <v>318</v>
      </c>
      <c r="E175" t="s">
        <v>17</v>
      </c>
      <c r="F175" s="1" t="s">
        <v>84</v>
      </c>
      <c r="G175" t="s">
        <v>85</v>
      </c>
      <c r="H175">
        <v>193.78</v>
      </c>
      <c r="I175" s="2">
        <v>41933</v>
      </c>
      <c r="J175" s="2">
        <v>41943</v>
      </c>
      <c r="K175">
        <v>193.78</v>
      </c>
    </row>
    <row r="176" spans="1:11" x14ac:dyDescent="0.25">
      <c r="A176" t="str">
        <f>"ZB511259AE"</f>
        <v>ZB511259AE</v>
      </c>
      <c r="B176" t="str">
        <f t="shared" si="2"/>
        <v>06363391001</v>
      </c>
      <c r="C176" t="s">
        <v>15</v>
      </c>
      <c r="D176" t="s">
        <v>319</v>
      </c>
      <c r="E176" t="s">
        <v>62</v>
      </c>
      <c r="F176" s="1" t="s">
        <v>96</v>
      </c>
      <c r="G176" t="s">
        <v>97</v>
      </c>
      <c r="H176">
        <v>900</v>
      </c>
      <c r="I176" s="2">
        <v>41926</v>
      </c>
      <c r="J176" s="2">
        <v>41943</v>
      </c>
      <c r="K176">
        <v>900</v>
      </c>
    </row>
    <row r="177" spans="1:11" x14ac:dyDescent="0.25">
      <c r="A177" t="str">
        <f>"Z1B1145D14"</f>
        <v>Z1B1145D14</v>
      </c>
      <c r="B177" t="str">
        <f t="shared" si="2"/>
        <v>06363391001</v>
      </c>
      <c r="C177" t="s">
        <v>15</v>
      </c>
      <c r="D177" t="s">
        <v>320</v>
      </c>
      <c r="E177" t="s">
        <v>62</v>
      </c>
      <c r="F177" s="1" t="s">
        <v>96</v>
      </c>
      <c r="G177" t="s">
        <v>97</v>
      </c>
      <c r="H177">
        <v>953.54</v>
      </c>
      <c r="I177" s="2">
        <v>41929</v>
      </c>
      <c r="J177" s="2">
        <v>41943</v>
      </c>
      <c r="K177">
        <v>953.54</v>
      </c>
    </row>
    <row r="178" spans="1:11" x14ac:dyDescent="0.25">
      <c r="A178" t="str">
        <f>"ZCF1145D8D"</f>
        <v>ZCF1145D8D</v>
      </c>
      <c r="B178" t="str">
        <f t="shared" si="2"/>
        <v>06363391001</v>
      </c>
      <c r="C178" t="s">
        <v>15</v>
      </c>
      <c r="D178" t="s">
        <v>321</v>
      </c>
      <c r="E178" t="s">
        <v>17</v>
      </c>
      <c r="F178" s="1" t="s">
        <v>146</v>
      </c>
      <c r="G178" t="s">
        <v>147</v>
      </c>
      <c r="H178">
        <v>1651</v>
      </c>
      <c r="I178" s="2">
        <v>41929</v>
      </c>
      <c r="J178" s="2">
        <v>41943</v>
      </c>
      <c r="K178">
        <v>1651</v>
      </c>
    </row>
    <row r="179" spans="1:11" x14ac:dyDescent="0.25">
      <c r="A179" t="str">
        <f>"Z7F10FB163"</f>
        <v>Z7F10FB163</v>
      </c>
      <c r="B179" t="str">
        <f t="shared" si="2"/>
        <v>06363391001</v>
      </c>
      <c r="C179" t="s">
        <v>15</v>
      </c>
      <c r="D179" t="s">
        <v>322</v>
      </c>
      <c r="E179" t="s">
        <v>17</v>
      </c>
      <c r="F179" s="1" t="s">
        <v>277</v>
      </c>
      <c r="G179" t="s">
        <v>278</v>
      </c>
      <c r="H179">
        <v>1429.65</v>
      </c>
      <c r="I179" s="2">
        <v>41913</v>
      </c>
      <c r="J179" s="2">
        <v>41943</v>
      </c>
      <c r="K179">
        <v>1429.65</v>
      </c>
    </row>
    <row r="180" spans="1:11" x14ac:dyDescent="0.25">
      <c r="A180" t="str">
        <f>"Z06115C03B"</f>
        <v>Z06115C03B</v>
      </c>
      <c r="B180" t="str">
        <f t="shared" si="2"/>
        <v>06363391001</v>
      </c>
      <c r="C180" t="s">
        <v>15</v>
      </c>
      <c r="D180" t="s">
        <v>323</v>
      </c>
      <c r="E180" t="s">
        <v>17</v>
      </c>
      <c r="F180" s="1" t="s">
        <v>146</v>
      </c>
      <c r="G180" t="s">
        <v>147</v>
      </c>
      <c r="H180">
        <v>519</v>
      </c>
      <c r="I180" s="2">
        <v>41935</v>
      </c>
      <c r="J180" s="2">
        <v>41950</v>
      </c>
      <c r="K180">
        <v>519</v>
      </c>
    </row>
    <row r="181" spans="1:11" x14ac:dyDescent="0.25">
      <c r="A181" t="str">
        <f>"Z1A115C0B8"</f>
        <v>Z1A115C0B8</v>
      </c>
      <c r="B181" t="str">
        <f t="shared" si="2"/>
        <v>06363391001</v>
      </c>
      <c r="C181" t="s">
        <v>15</v>
      </c>
      <c r="D181" t="s">
        <v>324</v>
      </c>
      <c r="E181" t="s">
        <v>17</v>
      </c>
      <c r="F181" s="1" t="s">
        <v>146</v>
      </c>
      <c r="G181" t="s">
        <v>147</v>
      </c>
      <c r="H181">
        <v>1053</v>
      </c>
      <c r="I181" s="2">
        <v>41935</v>
      </c>
      <c r="J181" s="2">
        <v>41950</v>
      </c>
      <c r="K181">
        <v>1053</v>
      </c>
    </row>
    <row r="182" spans="1:11" x14ac:dyDescent="0.25">
      <c r="A182" t="str">
        <f>"ZB6115C09B"</f>
        <v>ZB6115C09B</v>
      </c>
      <c r="B182" t="str">
        <f t="shared" si="2"/>
        <v>06363391001</v>
      </c>
      <c r="C182" t="s">
        <v>15</v>
      </c>
      <c r="D182" t="s">
        <v>325</v>
      </c>
      <c r="E182" t="s">
        <v>17</v>
      </c>
      <c r="F182" s="1" t="s">
        <v>146</v>
      </c>
      <c r="G182" t="s">
        <v>147</v>
      </c>
      <c r="H182">
        <v>2056.4</v>
      </c>
      <c r="I182" s="2">
        <v>41935</v>
      </c>
      <c r="J182" s="2">
        <v>41950</v>
      </c>
      <c r="K182">
        <v>2056.4</v>
      </c>
    </row>
    <row r="183" spans="1:11" x14ac:dyDescent="0.25">
      <c r="A183" t="str">
        <f>"Z98115C05D"</f>
        <v>Z98115C05D</v>
      </c>
      <c r="B183" t="str">
        <f t="shared" si="2"/>
        <v>06363391001</v>
      </c>
      <c r="C183" t="s">
        <v>15</v>
      </c>
      <c r="D183" t="s">
        <v>326</v>
      </c>
      <c r="E183" t="s">
        <v>17</v>
      </c>
      <c r="F183" s="1" t="s">
        <v>146</v>
      </c>
      <c r="G183" t="s">
        <v>147</v>
      </c>
      <c r="H183">
        <v>433.4</v>
      </c>
      <c r="I183" s="2">
        <v>41935</v>
      </c>
      <c r="J183" s="2">
        <v>41950</v>
      </c>
      <c r="K183">
        <v>433.4</v>
      </c>
    </row>
    <row r="184" spans="1:11" x14ac:dyDescent="0.25">
      <c r="A184" t="str">
        <f>"Z51118C572"</f>
        <v>Z51118C572</v>
      </c>
      <c r="B184" t="str">
        <f t="shared" si="2"/>
        <v>06363391001</v>
      </c>
      <c r="C184" t="s">
        <v>15</v>
      </c>
      <c r="D184" t="s">
        <v>327</v>
      </c>
      <c r="E184" t="s">
        <v>17</v>
      </c>
      <c r="F184" s="1" t="s">
        <v>328</v>
      </c>
      <c r="G184" t="s">
        <v>329</v>
      </c>
      <c r="H184">
        <v>1585.5</v>
      </c>
      <c r="I184" s="2">
        <v>41947</v>
      </c>
      <c r="J184" s="2">
        <v>41962</v>
      </c>
      <c r="K184">
        <v>1585.5</v>
      </c>
    </row>
    <row r="185" spans="1:11" x14ac:dyDescent="0.25">
      <c r="A185" t="str">
        <f>"ZBD11A7878"</f>
        <v>ZBD11A7878</v>
      </c>
      <c r="B185" t="str">
        <f t="shared" si="2"/>
        <v>06363391001</v>
      </c>
      <c r="C185" t="s">
        <v>15</v>
      </c>
      <c r="D185" t="s">
        <v>330</v>
      </c>
      <c r="E185" t="s">
        <v>17</v>
      </c>
      <c r="F185" s="1" t="s">
        <v>28</v>
      </c>
      <c r="G185" t="s">
        <v>29</v>
      </c>
      <c r="H185">
        <v>1139.46</v>
      </c>
      <c r="I185" s="2">
        <v>41953</v>
      </c>
      <c r="J185" s="2">
        <v>41978</v>
      </c>
      <c r="K185">
        <v>1139.46</v>
      </c>
    </row>
    <row r="186" spans="1:11" x14ac:dyDescent="0.25">
      <c r="A186" t="str">
        <f>"ZDF0DB3E40"</f>
        <v>ZDF0DB3E40</v>
      </c>
      <c r="B186" t="str">
        <f t="shared" si="2"/>
        <v>06363391001</v>
      </c>
      <c r="C186" t="s">
        <v>15</v>
      </c>
      <c r="D186" t="s">
        <v>331</v>
      </c>
      <c r="E186" t="s">
        <v>17</v>
      </c>
      <c r="F186" s="1" t="s">
        <v>332</v>
      </c>
      <c r="G186" t="s">
        <v>333</v>
      </c>
      <c r="H186">
        <v>349.98</v>
      </c>
      <c r="I186" s="2">
        <v>41676</v>
      </c>
      <c r="J186" s="2">
        <v>42004</v>
      </c>
      <c r="K186">
        <v>319.33</v>
      </c>
    </row>
    <row r="187" spans="1:11" x14ac:dyDescent="0.25">
      <c r="A187" t="str">
        <f>"Z350DB3E83"</f>
        <v>Z350DB3E83</v>
      </c>
      <c r="B187" t="str">
        <f t="shared" si="2"/>
        <v>06363391001</v>
      </c>
      <c r="C187" t="s">
        <v>15</v>
      </c>
      <c r="D187" t="s">
        <v>334</v>
      </c>
      <c r="E187" t="s">
        <v>17</v>
      </c>
      <c r="F187" s="1" t="s">
        <v>335</v>
      </c>
      <c r="G187" t="s">
        <v>336</v>
      </c>
      <c r="H187">
        <v>135</v>
      </c>
      <c r="I187" s="2">
        <v>41676</v>
      </c>
      <c r="J187" s="2">
        <v>42004</v>
      </c>
      <c r="K187">
        <v>135</v>
      </c>
    </row>
    <row r="188" spans="1:11" x14ac:dyDescent="0.25">
      <c r="A188" t="str">
        <f>"ZEB117F4EF"</f>
        <v>ZEB117F4EF</v>
      </c>
      <c r="B188" t="str">
        <f t="shared" si="2"/>
        <v>06363391001</v>
      </c>
      <c r="C188" t="s">
        <v>15</v>
      </c>
      <c r="D188" t="s">
        <v>337</v>
      </c>
      <c r="E188" t="s">
        <v>17</v>
      </c>
      <c r="F188" s="1" t="s">
        <v>28</v>
      </c>
      <c r="G188" t="s">
        <v>29</v>
      </c>
      <c r="H188">
        <v>1230</v>
      </c>
      <c r="I188" s="2">
        <v>41947</v>
      </c>
      <c r="J188" s="2">
        <v>42035</v>
      </c>
      <c r="K188">
        <v>1230</v>
      </c>
    </row>
    <row r="189" spans="1:11" x14ac:dyDescent="0.25">
      <c r="A189" t="str">
        <f>"Z8410D1BF0"</f>
        <v>Z8410D1BF0</v>
      </c>
      <c r="B189" t="str">
        <f t="shared" si="2"/>
        <v>06363391001</v>
      </c>
      <c r="C189" t="s">
        <v>15</v>
      </c>
      <c r="D189" t="s">
        <v>338</v>
      </c>
      <c r="E189" t="s">
        <v>17</v>
      </c>
      <c r="F189" s="1" t="s">
        <v>339</v>
      </c>
      <c r="G189" t="s">
        <v>340</v>
      </c>
      <c r="H189">
        <v>6220</v>
      </c>
      <c r="I189" s="2">
        <v>41900</v>
      </c>
      <c r="J189" s="2">
        <v>42630</v>
      </c>
      <c r="K189">
        <v>5347.03</v>
      </c>
    </row>
    <row r="190" spans="1:11" x14ac:dyDescent="0.25">
      <c r="A190" t="str">
        <f>"Z460E4FB86"</f>
        <v>Z460E4FB86</v>
      </c>
      <c r="B190" t="str">
        <f t="shared" si="2"/>
        <v>06363391001</v>
      </c>
      <c r="C190" t="s">
        <v>15</v>
      </c>
      <c r="D190" t="s">
        <v>341</v>
      </c>
      <c r="E190" t="s">
        <v>58</v>
      </c>
      <c r="F190" s="1" t="s">
        <v>342</v>
      </c>
      <c r="G190" t="s">
        <v>314</v>
      </c>
      <c r="H190">
        <v>6000</v>
      </c>
      <c r="I190" s="2">
        <v>41738</v>
      </c>
      <c r="J190" s="2">
        <v>41943</v>
      </c>
      <c r="K190">
        <v>4513.1499999999996</v>
      </c>
    </row>
    <row r="191" spans="1:11" x14ac:dyDescent="0.25">
      <c r="A191" t="str">
        <f>"Z381266905"</f>
        <v>Z381266905</v>
      </c>
      <c r="B191" t="str">
        <f t="shared" si="2"/>
        <v>06363391001</v>
      </c>
      <c r="C191" t="s">
        <v>15</v>
      </c>
      <c r="D191" t="s">
        <v>343</v>
      </c>
      <c r="E191" t="s">
        <v>17</v>
      </c>
      <c r="F191" s="1" t="s">
        <v>84</v>
      </c>
      <c r="G191" t="s">
        <v>85</v>
      </c>
      <c r="H191">
        <v>179.38</v>
      </c>
      <c r="I191" s="2">
        <v>41995</v>
      </c>
      <c r="J191" s="2">
        <v>42004</v>
      </c>
      <c r="K191">
        <v>179.38</v>
      </c>
    </row>
    <row r="192" spans="1:11" x14ac:dyDescent="0.25">
      <c r="A192" t="str">
        <f>"Z04125FFD2"</f>
        <v>Z04125FFD2</v>
      </c>
      <c r="B192" t="str">
        <f t="shared" si="2"/>
        <v>06363391001</v>
      </c>
      <c r="C192" t="s">
        <v>15</v>
      </c>
      <c r="D192" t="s">
        <v>344</v>
      </c>
      <c r="E192" t="s">
        <v>62</v>
      </c>
      <c r="F192" s="1" t="s">
        <v>81</v>
      </c>
      <c r="G192" t="s">
        <v>82</v>
      </c>
      <c r="H192">
        <v>2225</v>
      </c>
      <c r="I192" s="2">
        <v>41995</v>
      </c>
      <c r="J192" s="2">
        <v>42004</v>
      </c>
      <c r="K192">
        <v>2225</v>
      </c>
    </row>
    <row r="193" spans="1:11" x14ac:dyDescent="0.25">
      <c r="A193" t="str">
        <f>"ZED12738A4"</f>
        <v>ZED12738A4</v>
      </c>
      <c r="B193" t="str">
        <f t="shared" si="2"/>
        <v>06363391001</v>
      </c>
      <c r="C193" t="s">
        <v>15</v>
      </c>
      <c r="D193" t="s">
        <v>345</v>
      </c>
      <c r="E193" t="s">
        <v>17</v>
      </c>
      <c r="F193" s="1" t="s">
        <v>346</v>
      </c>
      <c r="G193" t="s">
        <v>347</v>
      </c>
      <c r="H193">
        <v>710</v>
      </c>
      <c r="I193" s="2">
        <v>41996</v>
      </c>
      <c r="J193" s="2">
        <v>42004</v>
      </c>
      <c r="K193">
        <v>0</v>
      </c>
    </row>
    <row r="194" spans="1:11" x14ac:dyDescent="0.25">
      <c r="A194" t="str">
        <f>"Z32125FF79"</f>
        <v>Z32125FF79</v>
      </c>
      <c r="B194" t="str">
        <f t="shared" si="2"/>
        <v>06363391001</v>
      </c>
      <c r="C194" t="s">
        <v>15</v>
      </c>
      <c r="D194" t="s">
        <v>348</v>
      </c>
      <c r="E194" t="s">
        <v>62</v>
      </c>
      <c r="F194" s="1" t="s">
        <v>81</v>
      </c>
      <c r="G194" t="s">
        <v>82</v>
      </c>
      <c r="H194">
        <v>976.5</v>
      </c>
      <c r="I194" s="2">
        <v>41995</v>
      </c>
      <c r="J194" s="2">
        <v>42004</v>
      </c>
      <c r="K194">
        <v>976.5</v>
      </c>
    </row>
    <row r="195" spans="1:11" x14ac:dyDescent="0.25">
      <c r="A195" t="str">
        <f>"Z7A125FF45"</f>
        <v>Z7A125FF45</v>
      </c>
      <c r="B195" t="str">
        <f t="shared" ref="B195:B256" si="3">"06363391001"</f>
        <v>06363391001</v>
      </c>
      <c r="C195" t="s">
        <v>15</v>
      </c>
      <c r="D195" t="s">
        <v>349</v>
      </c>
      <c r="E195" t="s">
        <v>62</v>
      </c>
      <c r="F195" s="1" t="s">
        <v>81</v>
      </c>
      <c r="G195" t="s">
        <v>82</v>
      </c>
      <c r="H195">
        <v>1845</v>
      </c>
      <c r="I195" s="2">
        <v>41995</v>
      </c>
      <c r="J195" s="2">
        <v>42004</v>
      </c>
      <c r="K195">
        <v>1845</v>
      </c>
    </row>
    <row r="196" spans="1:11" x14ac:dyDescent="0.25">
      <c r="A196" t="str">
        <f>"Z87113C5C8"</f>
        <v>Z87113C5C8</v>
      </c>
      <c r="B196" t="str">
        <f t="shared" si="3"/>
        <v>06363391001</v>
      </c>
      <c r="C196" t="s">
        <v>15</v>
      </c>
      <c r="D196" t="s">
        <v>350</v>
      </c>
      <c r="E196" t="s">
        <v>17</v>
      </c>
      <c r="F196" s="1" t="s">
        <v>253</v>
      </c>
      <c r="G196" t="s">
        <v>19</v>
      </c>
      <c r="H196">
        <v>4030</v>
      </c>
      <c r="I196" s="2">
        <v>41928</v>
      </c>
      <c r="J196" s="2">
        <v>41964</v>
      </c>
      <c r="K196">
        <v>4030</v>
      </c>
    </row>
    <row r="197" spans="1:11" x14ac:dyDescent="0.25">
      <c r="A197" t="str">
        <f>"ZBA0D4300F"</f>
        <v>ZBA0D4300F</v>
      </c>
      <c r="B197" t="str">
        <f t="shared" si="3"/>
        <v>06363391001</v>
      </c>
      <c r="C197" t="s">
        <v>15</v>
      </c>
      <c r="D197" t="s">
        <v>351</v>
      </c>
      <c r="E197" t="s">
        <v>17</v>
      </c>
      <c r="F197" s="1" t="s">
        <v>352</v>
      </c>
      <c r="G197" t="s">
        <v>340</v>
      </c>
      <c r="H197">
        <v>12456</v>
      </c>
      <c r="I197" s="2">
        <v>41640</v>
      </c>
      <c r="J197" s="2">
        <v>42369</v>
      </c>
      <c r="K197">
        <v>11714.19</v>
      </c>
    </row>
    <row r="198" spans="1:11" x14ac:dyDescent="0.25">
      <c r="A198" t="str">
        <f>"ZF510E5F8E"</f>
        <v>ZF510E5F8E</v>
      </c>
      <c r="B198" t="str">
        <f t="shared" si="3"/>
        <v>06363391001</v>
      </c>
      <c r="C198" t="s">
        <v>15</v>
      </c>
      <c r="D198" t="s">
        <v>353</v>
      </c>
      <c r="E198" t="s">
        <v>17</v>
      </c>
      <c r="F198" s="1" t="s">
        <v>245</v>
      </c>
      <c r="G198" t="s">
        <v>246</v>
      </c>
      <c r="H198">
        <v>340</v>
      </c>
      <c r="I198" s="2">
        <v>41906</v>
      </c>
      <c r="J198" s="2">
        <v>41922</v>
      </c>
      <c r="K198">
        <v>340</v>
      </c>
    </row>
    <row r="199" spans="1:11" x14ac:dyDescent="0.25">
      <c r="A199" t="str">
        <f>"ZEB11E3CE7"</f>
        <v>ZEB11E3CE7</v>
      </c>
      <c r="B199" t="str">
        <f t="shared" si="3"/>
        <v>06363391001</v>
      </c>
      <c r="C199" t="s">
        <v>15</v>
      </c>
      <c r="D199" t="s">
        <v>354</v>
      </c>
      <c r="E199" t="s">
        <v>17</v>
      </c>
      <c r="F199" s="1" t="s">
        <v>355</v>
      </c>
      <c r="G199" t="s">
        <v>356</v>
      </c>
      <c r="H199">
        <v>731.92</v>
      </c>
      <c r="I199" s="2">
        <v>41969</v>
      </c>
      <c r="J199" s="2">
        <v>42124</v>
      </c>
      <c r="K199">
        <v>183.26</v>
      </c>
    </row>
    <row r="200" spans="1:11" x14ac:dyDescent="0.25">
      <c r="A200" t="str">
        <f>"ZA60F64D96"</f>
        <v>ZA60F64D96</v>
      </c>
      <c r="B200" t="str">
        <f t="shared" si="3"/>
        <v>06363391001</v>
      </c>
      <c r="C200" t="s">
        <v>15</v>
      </c>
      <c r="D200" t="s">
        <v>357</v>
      </c>
      <c r="E200" t="s">
        <v>17</v>
      </c>
      <c r="F200" s="1" t="s">
        <v>96</v>
      </c>
      <c r="G200" t="s">
        <v>97</v>
      </c>
      <c r="H200">
        <v>1440</v>
      </c>
      <c r="I200" s="2">
        <v>41786</v>
      </c>
      <c r="J200" s="2">
        <v>42177</v>
      </c>
      <c r="K200">
        <v>1440</v>
      </c>
    </row>
    <row r="201" spans="1:11" x14ac:dyDescent="0.25">
      <c r="A201" t="str">
        <f>"Z4E115C102"</f>
        <v>Z4E115C102</v>
      </c>
      <c r="B201" t="str">
        <f t="shared" si="3"/>
        <v>06363391001</v>
      </c>
      <c r="C201" t="s">
        <v>15</v>
      </c>
      <c r="D201" t="s">
        <v>358</v>
      </c>
      <c r="E201" t="s">
        <v>62</v>
      </c>
      <c r="F201" s="1" t="s">
        <v>81</v>
      </c>
      <c r="G201" t="s">
        <v>82</v>
      </c>
      <c r="H201">
        <v>1780</v>
      </c>
      <c r="I201" s="2">
        <v>41935</v>
      </c>
      <c r="J201" s="2">
        <v>41973</v>
      </c>
      <c r="K201">
        <v>1780</v>
      </c>
    </row>
    <row r="202" spans="1:11" x14ac:dyDescent="0.25">
      <c r="A202" t="str">
        <f>"Z9211A78A5"</f>
        <v>Z9211A78A5</v>
      </c>
      <c r="B202" t="str">
        <f t="shared" si="3"/>
        <v>06363391001</v>
      </c>
      <c r="C202" t="s">
        <v>15</v>
      </c>
      <c r="D202" t="s">
        <v>359</v>
      </c>
      <c r="E202" t="s">
        <v>62</v>
      </c>
      <c r="F202" s="1" t="s">
        <v>96</v>
      </c>
      <c r="G202" t="s">
        <v>97</v>
      </c>
      <c r="H202">
        <v>1080</v>
      </c>
      <c r="I202" s="2">
        <v>41954</v>
      </c>
      <c r="J202" s="2">
        <v>41973</v>
      </c>
      <c r="K202">
        <v>1080</v>
      </c>
    </row>
    <row r="203" spans="1:11" x14ac:dyDescent="0.25">
      <c r="A203" t="str">
        <f>"Z6E11A78BF"</f>
        <v>Z6E11A78BF</v>
      </c>
      <c r="B203" t="str">
        <f t="shared" si="3"/>
        <v>06363391001</v>
      </c>
      <c r="C203" t="s">
        <v>15</v>
      </c>
      <c r="D203" t="s">
        <v>360</v>
      </c>
      <c r="E203" t="s">
        <v>62</v>
      </c>
      <c r="F203" s="1" t="s">
        <v>81</v>
      </c>
      <c r="G203" t="s">
        <v>82</v>
      </c>
      <c r="H203">
        <v>675</v>
      </c>
      <c r="I203" s="2">
        <v>41954</v>
      </c>
      <c r="J203" s="2">
        <v>41973</v>
      </c>
      <c r="K203">
        <v>675</v>
      </c>
    </row>
    <row r="204" spans="1:11" x14ac:dyDescent="0.25">
      <c r="A204" t="str">
        <f>"ZB1120A2BB"</f>
        <v>ZB1120A2BB</v>
      </c>
      <c r="B204" t="str">
        <f t="shared" si="3"/>
        <v>06363391001</v>
      </c>
      <c r="C204" t="s">
        <v>15</v>
      </c>
      <c r="D204" t="s">
        <v>361</v>
      </c>
      <c r="E204" t="s">
        <v>62</v>
      </c>
      <c r="F204" s="1" t="s">
        <v>81</v>
      </c>
      <c r="G204" t="s">
        <v>82</v>
      </c>
      <c r="H204">
        <v>360</v>
      </c>
      <c r="I204" s="2">
        <v>41976</v>
      </c>
      <c r="J204" s="2">
        <v>42004</v>
      </c>
      <c r="K204">
        <v>360</v>
      </c>
    </row>
    <row r="205" spans="1:11" x14ac:dyDescent="0.25">
      <c r="A205" t="str">
        <f>"ZF511E872C"</f>
        <v>ZF511E872C</v>
      </c>
      <c r="B205" t="str">
        <f t="shared" si="3"/>
        <v>06363391001</v>
      </c>
      <c r="C205" t="s">
        <v>15</v>
      </c>
      <c r="D205" t="s">
        <v>362</v>
      </c>
      <c r="E205" t="s">
        <v>62</v>
      </c>
      <c r="F205" s="1" t="s">
        <v>81</v>
      </c>
      <c r="G205" t="s">
        <v>82</v>
      </c>
      <c r="H205">
        <v>1395</v>
      </c>
      <c r="I205" s="2">
        <v>41969</v>
      </c>
      <c r="J205" s="2">
        <v>42004</v>
      </c>
      <c r="K205">
        <v>1395</v>
      </c>
    </row>
    <row r="206" spans="1:11" x14ac:dyDescent="0.25">
      <c r="A206" t="str">
        <f>"Z3A11E86C6"</f>
        <v>Z3A11E86C6</v>
      </c>
      <c r="B206" t="str">
        <f t="shared" si="3"/>
        <v>06363391001</v>
      </c>
      <c r="C206" t="s">
        <v>15</v>
      </c>
      <c r="D206" t="s">
        <v>363</v>
      </c>
      <c r="E206" t="s">
        <v>62</v>
      </c>
      <c r="F206" s="1" t="s">
        <v>81</v>
      </c>
      <c r="G206" t="s">
        <v>82</v>
      </c>
      <c r="H206">
        <v>697.5</v>
      </c>
      <c r="I206" s="2">
        <v>41969</v>
      </c>
      <c r="J206" s="2">
        <v>42004</v>
      </c>
      <c r="K206">
        <v>697.5</v>
      </c>
    </row>
    <row r="207" spans="1:11" x14ac:dyDescent="0.25">
      <c r="A207" t="str">
        <f>"Z72120A366"</f>
        <v>Z72120A366</v>
      </c>
      <c r="B207" t="str">
        <f t="shared" si="3"/>
        <v>06363391001</v>
      </c>
      <c r="C207" t="s">
        <v>15</v>
      </c>
      <c r="D207" t="s">
        <v>364</v>
      </c>
      <c r="E207" t="s">
        <v>62</v>
      </c>
      <c r="F207" s="1" t="s">
        <v>81</v>
      </c>
      <c r="G207" t="s">
        <v>82</v>
      </c>
      <c r="H207">
        <v>9495</v>
      </c>
      <c r="I207" s="2">
        <v>41976</v>
      </c>
      <c r="J207" s="2">
        <v>42004</v>
      </c>
      <c r="K207">
        <v>9495</v>
      </c>
    </row>
    <row r="208" spans="1:11" x14ac:dyDescent="0.25">
      <c r="A208" t="str">
        <f>"ZB411E8652"</f>
        <v>ZB411E8652</v>
      </c>
      <c r="B208" t="str">
        <f t="shared" si="3"/>
        <v>06363391001</v>
      </c>
      <c r="C208" t="s">
        <v>15</v>
      </c>
      <c r="D208" t="s">
        <v>365</v>
      </c>
      <c r="E208" t="s">
        <v>62</v>
      </c>
      <c r="F208" s="1" t="s">
        <v>81</v>
      </c>
      <c r="G208" t="s">
        <v>82</v>
      </c>
      <c r="H208">
        <v>1341</v>
      </c>
      <c r="I208" s="2">
        <v>41969</v>
      </c>
      <c r="J208" s="2">
        <v>42004</v>
      </c>
      <c r="K208">
        <v>1341</v>
      </c>
    </row>
    <row r="209" spans="1:11" x14ac:dyDescent="0.25">
      <c r="A209" t="str">
        <f>"ZAA120A1D3"</f>
        <v>ZAA120A1D3</v>
      </c>
      <c r="B209" t="str">
        <f t="shared" si="3"/>
        <v>06363391001</v>
      </c>
      <c r="C209" t="s">
        <v>15</v>
      </c>
      <c r="D209" t="s">
        <v>366</v>
      </c>
      <c r="E209" t="s">
        <v>62</v>
      </c>
      <c r="F209" s="1" t="s">
        <v>96</v>
      </c>
      <c r="G209" t="s">
        <v>97</v>
      </c>
      <c r="H209">
        <v>3600</v>
      </c>
      <c r="I209" s="2">
        <v>41976</v>
      </c>
      <c r="J209" s="2">
        <v>42004</v>
      </c>
      <c r="K209">
        <v>3600</v>
      </c>
    </row>
    <row r="210" spans="1:11" x14ac:dyDescent="0.25">
      <c r="A210" t="str">
        <f>"Z1E120A159"</f>
        <v>Z1E120A159</v>
      </c>
      <c r="B210" t="str">
        <f t="shared" si="3"/>
        <v>06363391001</v>
      </c>
      <c r="C210" t="s">
        <v>15</v>
      </c>
      <c r="D210" t="s">
        <v>367</v>
      </c>
      <c r="E210" t="s">
        <v>62</v>
      </c>
      <c r="F210" s="1" t="s">
        <v>96</v>
      </c>
      <c r="G210" t="s">
        <v>97</v>
      </c>
      <c r="H210">
        <v>1702.75</v>
      </c>
      <c r="I210" s="2">
        <v>41976</v>
      </c>
      <c r="J210" s="2">
        <v>42004</v>
      </c>
      <c r="K210">
        <v>1702.75</v>
      </c>
    </row>
    <row r="211" spans="1:11" x14ac:dyDescent="0.25">
      <c r="A211" t="str">
        <f>"6022774654"</f>
        <v>6022774654</v>
      </c>
      <c r="B211" t="str">
        <f t="shared" si="3"/>
        <v>06363391001</v>
      </c>
      <c r="C211" t="s">
        <v>15</v>
      </c>
      <c r="D211" t="s">
        <v>368</v>
      </c>
      <c r="E211" t="s">
        <v>62</v>
      </c>
      <c r="F211" s="1" t="s">
        <v>369</v>
      </c>
      <c r="G211" t="s">
        <v>370</v>
      </c>
      <c r="H211">
        <v>0</v>
      </c>
      <c r="I211" s="2">
        <v>42036</v>
      </c>
      <c r="J211" s="2">
        <v>42400</v>
      </c>
      <c r="K211">
        <v>178578.03</v>
      </c>
    </row>
    <row r="212" spans="1:11" x14ac:dyDescent="0.25">
      <c r="A212" t="str">
        <f>"Z1F118C0CB"</f>
        <v>Z1F118C0CB</v>
      </c>
      <c r="B212" t="str">
        <f t="shared" si="3"/>
        <v>06363391001</v>
      </c>
      <c r="C212" t="s">
        <v>15</v>
      </c>
      <c r="D212" t="s">
        <v>371</v>
      </c>
      <c r="E212" t="s">
        <v>17</v>
      </c>
      <c r="F212" s="1" t="s">
        <v>31</v>
      </c>
      <c r="G212" t="s">
        <v>32</v>
      </c>
      <c r="H212">
        <v>402.5</v>
      </c>
      <c r="I212" s="2">
        <v>41949</v>
      </c>
      <c r="J212" s="2">
        <v>41973</v>
      </c>
      <c r="K212">
        <v>402.5</v>
      </c>
    </row>
    <row r="213" spans="1:11" x14ac:dyDescent="0.25">
      <c r="A213" t="str">
        <f>"ZF311A1B2C"</f>
        <v>ZF311A1B2C</v>
      </c>
      <c r="B213" t="str">
        <f t="shared" si="3"/>
        <v>06363391001</v>
      </c>
      <c r="C213" t="s">
        <v>15</v>
      </c>
      <c r="D213" t="s">
        <v>372</v>
      </c>
      <c r="E213" t="s">
        <v>17</v>
      </c>
      <c r="F213" s="1" t="s">
        <v>84</v>
      </c>
      <c r="G213" t="s">
        <v>85</v>
      </c>
      <c r="H213">
        <v>1463.35</v>
      </c>
      <c r="I213" s="2">
        <v>41953</v>
      </c>
      <c r="J213" s="2">
        <v>41973</v>
      </c>
      <c r="K213">
        <v>1453.47</v>
      </c>
    </row>
    <row r="214" spans="1:11" x14ac:dyDescent="0.25">
      <c r="A214" t="str">
        <f>"ZA211B76FA"</f>
        <v>ZA211B76FA</v>
      </c>
      <c r="B214" t="str">
        <f t="shared" si="3"/>
        <v>06363391001</v>
      </c>
      <c r="C214" t="s">
        <v>15</v>
      </c>
      <c r="D214" t="s">
        <v>373</v>
      </c>
      <c r="E214" t="s">
        <v>17</v>
      </c>
      <c r="F214" s="1" t="s">
        <v>374</v>
      </c>
      <c r="G214" t="s">
        <v>375</v>
      </c>
      <c r="H214">
        <v>571.33000000000004</v>
      </c>
      <c r="I214" s="2">
        <v>41956</v>
      </c>
      <c r="J214" s="2">
        <v>41973</v>
      </c>
      <c r="K214">
        <v>571.33000000000004</v>
      </c>
    </row>
    <row r="215" spans="1:11" x14ac:dyDescent="0.25">
      <c r="A215" t="str">
        <f>"Z9A11A78D7"</f>
        <v>Z9A11A78D7</v>
      </c>
      <c r="B215" t="str">
        <f t="shared" si="3"/>
        <v>06363391001</v>
      </c>
      <c r="C215" t="s">
        <v>15</v>
      </c>
      <c r="D215" t="s">
        <v>376</v>
      </c>
      <c r="E215" t="s">
        <v>17</v>
      </c>
      <c r="F215" s="1" t="s">
        <v>146</v>
      </c>
      <c r="G215" t="s">
        <v>147</v>
      </c>
      <c r="H215">
        <v>1284</v>
      </c>
      <c r="I215" s="2">
        <v>41954</v>
      </c>
      <c r="J215" s="2">
        <v>41973</v>
      </c>
      <c r="K215">
        <v>1284</v>
      </c>
    </row>
    <row r="216" spans="1:11" x14ac:dyDescent="0.25">
      <c r="A216" t="str">
        <f>"ZAC11B5A4C"</f>
        <v>ZAC11B5A4C</v>
      </c>
      <c r="B216" t="str">
        <f t="shared" si="3"/>
        <v>06363391001</v>
      </c>
      <c r="C216" t="s">
        <v>15</v>
      </c>
      <c r="D216" t="s">
        <v>377</v>
      </c>
      <c r="E216" t="s">
        <v>17</v>
      </c>
      <c r="F216" s="1" t="s">
        <v>328</v>
      </c>
      <c r="G216" t="s">
        <v>329</v>
      </c>
      <c r="H216">
        <v>762.5</v>
      </c>
      <c r="I216" s="2">
        <v>41956</v>
      </c>
      <c r="J216" s="2">
        <v>41973</v>
      </c>
      <c r="K216">
        <v>762.5</v>
      </c>
    </row>
    <row r="217" spans="1:11" x14ac:dyDescent="0.25">
      <c r="A217" t="str">
        <f>"Z5C11DF6FC"</f>
        <v>Z5C11DF6FC</v>
      </c>
      <c r="B217" t="str">
        <f t="shared" si="3"/>
        <v>06363391001</v>
      </c>
      <c r="C217" t="s">
        <v>15</v>
      </c>
      <c r="D217" t="s">
        <v>378</v>
      </c>
      <c r="E217" t="s">
        <v>58</v>
      </c>
      <c r="F217" s="1" t="s">
        <v>379</v>
      </c>
      <c r="G217" t="s">
        <v>147</v>
      </c>
      <c r="H217">
        <v>13693.4</v>
      </c>
      <c r="I217" s="2">
        <v>41977</v>
      </c>
      <c r="J217" s="2">
        <v>42006</v>
      </c>
      <c r="K217">
        <v>13693.4</v>
      </c>
    </row>
    <row r="218" spans="1:11" x14ac:dyDescent="0.25">
      <c r="A218" t="str">
        <f>"ZC61263EE5"</f>
        <v>ZC61263EE5</v>
      </c>
      <c r="B218" t="str">
        <f t="shared" si="3"/>
        <v>06363391001</v>
      </c>
      <c r="C218" t="s">
        <v>15</v>
      </c>
      <c r="D218" t="s">
        <v>380</v>
      </c>
      <c r="E218" t="s">
        <v>58</v>
      </c>
      <c r="F218" s="1" t="s">
        <v>381</v>
      </c>
      <c r="G218" t="s">
        <v>382</v>
      </c>
      <c r="H218">
        <v>13125</v>
      </c>
      <c r="I218" s="2">
        <v>42003</v>
      </c>
      <c r="J218" s="2">
        <v>42369</v>
      </c>
      <c r="K218">
        <v>13125</v>
      </c>
    </row>
    <row r="219" spans="1:11" x14ac:dyDescent="0.25">
      <c r="A219" t="str">
        <f>"Z1A1263DA3"</f>
        <v>Z1A1263DA3</v>
      </c>
      <c r="B219" t="str">
        <f t="shared" si="3"/>
        <v>06363391001</v>
      </c>
      <c r="C219" t="s">
        <v>15</v>
      </c>
      <c r="D219" t="s">
        <v>383</v>
      </c>
      <c r="E219" t="s">
        <v>58</v>
      </c>
      <c r="F219" s="1" t="s">
        <v>384</v>
      </c>
      <c r="G219" t="s">
        <v>385</v>
      </c>
      <c r="H219">
        <v>6494</v>
      </c>
      <c r="I219" s="2">
        <v>42003</v>
      </c>
      <c r="J219" s="2">
        <v>42369</v>
      </c>
      <c r="K219">
        <v>6494</v>
      </c>
    </row>
    <row r="220" spans="1:11" x14ac:dyDescent="0.25">
      <c r="A220" t="str">
        <f>"ZF711E384B"</f>
        <v>ZF711E384B</v>
      </c>
      <c r="B220" t="str">
        <f t="shared" si="3"/>
        <v>06363391001</v>
      </c>
      <c r="C220" t="s">
        <v>15</v>
      </c>
      <c r="D220" t="s">
        <v>386</v>
      </c>
      <c r="E220" t="s">
        <v>58</v>
      </c>
      <c r="F220" s="1" t="s">
        <v>384</v>
      </c>
      <c r="G220" t="s">
        <v>387</v>
      </c>
      <c r="H220">
        <v>25007</v>
      </c>
      <c r="I220" s="2">
        <v>41977</v>
      </c>
      <c r="J220" s="2">
        <v>42369</v>
      </c>
      <c r="K220">
        <v>25007</v>
      </c>
    </row>
    <row r="221" spans="1:11" x14ac:dyDescent="0.25">
      <c r="A221" t="str">
        <f>"6022804F13"</f>
        <v>6022804F13</v>
      </c>
      <c r="B221" t="str">
        <f t="shared" si="3"/>
        <v>06363391001</v>
      </c>
      <c r="C221" t="s">
        <v>15</v>
      </c>
      <c r="D221" t="s">
        <v>388</v>
      </c>
      <c r="E221" t="s">
        <v>58</v>
      </c>
      <c r="F221" s="1" t="s">
        <v>389</v>
      </c>
      <c r="G221" t="s">
        <v>382</v>
      </c>
      <c r="H221">
        <v>36850</v>
      </c>
      <c r="I221" s="2">
        <v>41977</v>
      </c>
      <c r="J221" s="2">
        <v>42369</v>
      </c>
      <c r="K221">
        <v>36850</v>
      </c>
    </row>
    <row r="222" spans="1:11" x14ac:dyDescent="0.25">
      <c r="A222" t="str">
        <f>"Z0C127DD81"</f>
        <v>Z0C127DD81</v>
      </c>
      <c r="B222" t="str">
        <f t="shared" si="3"/>
        <v>06363391001</v>
      </c>
      <c r="C222" t="s">
        <v>15</v>
      </c>
      <c r="D222" t="s">
        <v>390</v>
      </c>
      <c r="E222" t="s">
        <v>17</v>
      </c>
      <c r="F222" s="1" t="s">
        <v>313</v>
      </c>
      <c r="G222" t="s">
        <v>314</v>
      </c>
      <c r="H222">
        <v>1684.57</v>
      </c>
      <c r="I222" s="2">
        <v>41997</v>
      </c>
      <c r="J222" s="2">
        <v>42014</v>
      </c>
      <c r="K222">
        <v>1684.57</v>
      </c>
    </row>
    <row r="223" spans="1:11" x14ac:dyDescent="0.25">
      <c r="A223" t="str">
        <f>"ZE71275761"</f>
        <v>ZE71275761</v>
      </c>
      <c r="B223" t="str">
        <f t="shared" si="3"/>
        <v>06363391001</v>
      </c>
      <c r="C223" t="s">
        <v>15</v>
      </c>
      <c r="D223" t="s">
        <v>391</v>
      </c>
      <c r="E223" t="s">
        <v>17</v>
      </c>
      <c r="F223" s="1" t="s">
        <v>392</v>
      </c>
      <c r="G223" t="s">
        <v>393</v>
      </c>
      <c r="H223">
        <v>183.54</v>
      </c>
      <c r="I223" s="2">
        <v>41996</v>
      </c>
      <c r="J223" s="2">
        <v>42013</v>
      </c>
      <c r="K223">
        <v>183.54</v>
      </c>
    </row>
    <row r="224" spans="1:11" x14ac:dyDescent="0.25">
      <c r="A224" t="str">
        <f>"ZE71275761"</f>
        <v>ZE71275761</v>
      </c>
      <c r="B224" t="str">
        <f t="shared" si="3"/>
        <v>06363391001</v>
      </c>
      <c r="C224" t="s">
        <v>15</v>
      </c>
      <c r="D224" t="s">
        <v>394</v>
      </c>
      <c r="E224" t="s">
        <v>17</v>
      </c>
      <c r="F224" s="1" t="s">
        <v>395</v>
      </c>
      <c r="G224" t="s">
        <v>396</v>
      </c>
      <c r="H224">
        <v>172</v>
      </c>
      <c r="I224" s="2">
        <v>41997</v>
      </c>
      <c r="J224" s="2">
        <v>42013</v>
      </c>
      <c r="K224">
        <v>172</v>
      </c>
    </row>
    <row r="225" spans="1:11" x14ac:dyDescent="0.25">
      <c r="A225" t="str">
        <f>"ZE71211741"</f>
        <v>ZE71211741</v>
      </c>
      <c r="B225" t="str">
        <f t="shared" si="3"/>
        <v>06363391001</v>
      </c>
      <c r="C225" t="s">
        <v>15</v>
      </c>
      <c r="D225" t="s">
        <v>397</v>
      </c>
      <c r="E225" t="s">
        <v>17</v>
      </c>
      <c r="F225" s="1" t="s">
        <v>245</v>
      </c>
      <c r="G225" t="s">
        <v>246</v>
      </c>
      <c r="H225">
        <v>1875</v>
      </c>
      <c r="I225" s="2">
        <v>41977</v>
      </c>
      <c r="J225" s="2">
        <v>42003</v>
      </c>
      <c r="K225">
        <v>1875</v>
      </c>
    </row>
    <row r="226" spans="1:11" x14ac:dyDescent="0.25">
      <c r="A226" t="str">
        <f>"Z5211E05F0"</f>
        <v>Z5211E05F0</v>
      </c>
      <c r="B226" t="str">
        <f t="shared" si="3"/>
        <v>06363391001</v>
      </c>
      <c r="C226" t="s">
        <v>15</v>
      </c>
      <c r="D226" t="s">
        <v>398</v>
      </c>
      <c r="E226" t="s">
        <v>17</v>
      </c>
      <c r="F226" s="1" t="s">
        <v>190</v>
      </c>
      <c r="G226" t="s">
        <v>91</v>
      </c>
      <c r="H226">
        <v>1881.59</v>
      </c>
      <c r="I226" s="2">
        <v>41962</v>
      </c>
      <c r="J226" s="2">
        <v>41992</v>
      </c>
      <c r="K226">
        <v>1881.59</v>
      </c>
    </row>
    <row r="227" spans="1:11" x14ac:dyDescent="0.25">
      <c r="A227" t="str">
        <f>"Z2C10FBA64"</f>
        <v>Z2C10FBA64</v>
      </c>
      <c r="B227" t="str">
        <f t="shared" si="3"/>
        <v>06363391001</v>
      </c>
      <c r="C227" t="s">
        <v>15</v>
      </c>
      <c r="D227" t="s">
        <v>399</v>
      </c>
      <c r="E227" t="s">
        <v>17</v>
      </c>
      <c r="F227" s="1" t="s">
        <v>400</v>
      </c>
      <c r="G227" t="s">
        <v>401</v>
      </c>
      <c r="H227">
        <v>820</v>
      </c>
      <c r="I227" s="2">
        <v>41949</v>
      </c>
      <c r="J227" s="2">
        <v>41981</v>
      </c>
      <c r="K227">
        <v>820</v>
      </c>
    </row>
    <row r="228" spans="1:11" x14ac:dyDescent="0.25">
      <c r="A228" t="str">
        <f>"Z721148532"</f>
        <v>Z721148532</v>
      </c>
      <c r="B228" t="str">
        <f t="shared" si="3"/>
        <v>06363391001</v>
      </c>
      <c r="C228" t="s">
        <v>15</v>
      </c>
      <c r="D228" t="s">
        <v>402</v>
      </c>
      <c r="E228" t="s">
        <v>17</v>
      </c>
      <c r="F228" s="1" t="s">
        <v>28</v>
      </c>
      <c r="G228" t="s">
        <v>29</v>
      </c>
      <c r="H228">
        <v>114.27</v>
      </c>
      <c r="I228" s="2">
        <v>41939</v>
      </c>
      <c r="J228" s="2">
        <v>41927</v>
      </c>
      <c r="K228">
        <v>114.27</v>
      </c>
    </row>
    <row r="229" spans="1:11" x14ac:dyDescent="0.25">
      <c r="A229" t="str">
        <f>"Z7E1139E19"</f>
        <v>Z7E1139E19</v>
      </c>
      <c r="B229" t="str">
        <f t="shared" si="3"/>
        <v>06363391001</v>
      </c>
      <c r="C229" t="s">
        <v>15</v>
      </c>
      <c r="D229" t="s">
        <v>403</v>
      </c>
      <c r="E229" t="s">
        <v>17</v>
      </c>
      <c r="F229" s="1" t="s">
        <v>179</v>
      </c>
      <c r="G229" t="s">
        <v>180</v>
      </c>
      <c r="H229">
        <v>4980.6099999999997</v>
      </c>
      <c r="I229" s="2">
        <v>41933</v>
      </c>
      <c r="J229" s="2">
        <v>41943</v>
      </c>
      <c r="K229">
        <v>4980.6099999999997</v>
      </c>
    </row>
    <row r="230" spans="1:11" x14ac:dyDescent="0.25">
      <c r="A230" t="str">
        <f>"Z7A117F9C6"</f>
        <v>Z7A117F9C6</v>
      </c>
      <c r="B230" t="str">
        <f t="shared" si="3"/>
        <v>06363391001</v>
      </c>
      <c r="C230" t="s">
        <v>15</v>
      </c>
      <c r="D230" t="s">
        <v>404</v>
      </c>
      <c r="E230" t="s">
        <v>17</v>
      </c>
      <c r="F230" s="1" t="s">
        <v>28</v>
      </c>
      <c r="G230" t="s">
        <v>29</v>
      </c>
      <c r="H230">
        <v>1689</v>
      </c>
      <c r="I230" s="2">
        <v>41946</v>
      </c>
      <c r="J230" s="2">
        <v>41967</v>
      </c>
      <c r="K230">
        <v>0</v>
      </c>
    </row>
    <row r="231" spans="1:11" x14ac:dyDescent="0.25">
      <c r="A231" t="str">
        <f>"ZB91182249"</f>
        <v>ZB91182249</v>
      </c>
      <c r="B231" t="str">
        <f t="shared" si="3"/>
        <v>06363391001</v>
      </c>
      <c r="C231" t="s">
        <v>15</v>
      </c>
      <c r="D231" t="s">
        <v>405</v>
      </c>
      <c r="E231" t="s">
        <v>62</v>
      </c>
      <c r="F231" s="1" t="s">
        <v>406</v>
      </c>
      <c r="G231" t="s">
        <v>407</v>
      </c>
      <c r="H231">
        <v>4780.3100000000004</v>
      </c>
      <c r="I231" s="2">
        <v>41943</v>
      </c>
      <c r="J231" s="2">
        <v>41953</v>
      </c>
      <c r="K231">
        <v>4780.3100000000004</v>
      </c>
    </row>
    <row r="232" spans="1:11" x14ac:dyDescent="0.25">
      <c r="A232" t="str">
        <f>"ZE8100E5B4"</f>
        <v>ZE8100E5B4</v>
      </c>
      <c r="B232" t="str">
        <f t="shared" si="3"/>
        <v>06363391001</v>
      </c>
      <c r="C232" t="s">
        <v>15</v>
      </c>
      <c r="D232" t="s">
        <v>408</v>
      </c>
      <c r="E232" t="s">
        <v>58</v>
      </c>
      <c r="F232" s="1" t="s">
        <v>409</v>
      </c>
      <c r="G232" t="s">
        <v>173</v>
      </c>
      <c r="H232">
        <v>3990</v>
      </c>
      <c r="I232" s="2">
        <v>41828</v>
      </c>
      <c r="J232" s="2">
        <v>41855</v>
      </c>
      <c r="K232">
        <v>1250</v>
      </c>
    </row>
    <row r="233" spans="1:11" x14ac:dyDescent="0.25">
      <c r="A233" t="str">
        <f>"Z1011ED6A3"</f>
        <v>Z1011ED6A3</v>
      </c>
      <c r="B233" t="str">
        <f t="shared" si="3"/>
        <v>06363391001</v>
      </c>
      <c r="C233" t="s">
        <v>15</v>
      </c>
      <c r="D233" t="s">
        <v>410</v>
      </c>
      <c r="E233" t="s">
        <v>17</v>
      </c>
      <c r="F233" s="1" t="s">
        <v>28</v>
      </c>
      <c r="G233" t="s">
        <v>29</v>
      </c>
      <c r="H233">
        <v>805.74</v>
      </c>
      <c r="I233" s="2">
        <v>41976</v>
      </c>
      <c r="J233" s="2">
        <v>41997</v>
      </c>
      <c r="K233">
        <v>805.74</v>
      </c>
    </row>
    <row r="234" spans="1:11" x14ac:dyDescent="0.25">
      <c r="A234" t="str">
        <f>"ZF81210B2B"</f>
        <v>ZF81210B2B</v>
      </c>
      <c r="B234" t="str">
        <f t="shared" si="3"/>
        <v>06363391001</v>
      </c>
      <c r="C234" t="s">
        <v>15</v>
      </c>
      <c r="D234" t="s">
        <v>411</v>
      </c>
      <c r="E234" t="s">
        <v>17</v>
      </c>
      <c r="F234" s="1" t="s">
        <v>28</v>
      </c>
      <c r="G234" t="s">
        <v>29</v>
      </c>
      <c r="H234">
        <v>1499.06</v>
      </c>
      <c r="I234" s="2">
        <v>41976</v>
      </c>
      <c r="J234" s="2">
        <v>41976</v>
      </c>
      <c r="K234">
        <v>1499.06</v>
      </c>
    </row>
    <row r="235" spans="1:11" x14ac:dyDescent="0.25">
      <c r="A235" t="str">
        <f>"Z5F1210A21"</f>
        <v>Z5F1210A21</v>
      </c>
      <c r="B235" t="str">
        <f t="shared" si="3"/>
        <v>06363391001</v>
      </c>
      <c r="C235" t="s">
        <v>15</v>
      </c>
      <c r="D235" t="s">
        <v>412</v>
      </c>
      <c r="E235" t="s">
        <v>17</v>
      </c>
      <c r="F235" s="1" t="s">
        <v>28</v>
      </c>
      <c r="G235" t="s">
        <v>29</v>
      </c>
      <c r="H235">
        <v>459.82</v>
      </c>
      <c r="I235" s="2">
        <v>41976</v>
      </c>
      <c r="J235" s="2">
        <v>41976</v>
      </c>
      <c r="K235">
        <v>459.82</v>
      </c>
    </row>
    <row r="236" spans="1:11" x14ac:dyDescent="0.25">
      <c r="A236" t="str">
        <f>"Z431210A73"</f>
        <v>Z431210A73</v>
      </c>
      <c r="B236" t="str">
        <f t="shared" si="3"/>
        <v>06363391001</v>
      </c>
      <c r="C236" t="s">
        <v>15</v>
      </c>
      <c r="D236" t="s">
        <v>413</v>
      </c>
      <c r="E236" t="s">
        <v>17</v>
      </c>
      <c r="F236" s="1" t="s">
        <v>28</v>
      </c>
      <c r="G236" t="s">
        <v>29</v>
      </c>
      <c r="H236">
        <v>451.75</v>
      </c>
      <c r="I236" s="2">
        <v>41976</v>
      </c>
      <c r="J236" s="2">
        <v>41976</v>
      </c>
      <c r="K236">
        <v>451.75</v>
      </c>
    </row>
    <row r="237" spans="1:11" x14ac:dyDescent="0.25">
      <c r="A237" t="str">
        <f>"Z611106979"</f>
        <v>Z611106979</v>
      </c>
      <c r="B237" t="str">
        <f t="shared" si="3"/>
        <v>06363391001</v>
      </c>
      <c r="C237" t="s">
        <v>15</v>
      </c>
      <c r="D237" t="s">
        <v>414</v>
      </c>
      <c r="E237" t="s">
        <v>17</v>
      </c>
      <c r="F237" s="1" t="s">
        <v>24</v>
      </c>
      <c r="G237" t="s">
        <v>25</v>
      </c>
      <c r="H237">
        <v>1200</v>
      </c>
      <c r="I237" s="2">
        <v>41915</v>
      </c>
      <c r="J237" s="2">
        <v>41927</v>
      </c>
      <c r="K237">
        <v>0</v>
      </c>
    </row>
    <row r="238" spans="1:11" x14ac:dyDescent="0.25">
      <c r="A238" t="str">
        <f>"Z2710176C2"</f>
        <v>Z2710176C2</v>
      </c>
      <c r="B238" t="str">
        <f t="shared" si="3"/>
        <v>06363391001</v>
      </c>
      <c r="C238" t="s">
        <v>15</v>
      </c>
      <c r="D238" t="s">
        <v>415</v>
      </c>
      <c r="E238" t="s">
        <v>17</v>
      </c>
      <c r="F238" s="1" t="s">
        <v>416</v>
      </c>
      <c r="G238" t="s">
        <v>417</v>
      </c>
      <c r="H238">
        <v>15480</v>
      </c>
      <c r="I238" s="2">
        <v>41829</v>
      </c>
      <c r="J238" s="2">
        <v>42124</v>
      </c>
      <c r="K238">
        <v>13464.29</v>
      </c>
    </row>
    <row r="239" spans="1:11" x14ac:dyDescent="0.25">
      <c r="A239" t="str">
        <f>"Z90BDB3D92"</f>
        <v>Z90BDB3D92</v>
      </c>
      <c r="B239" t="str">
        <f t="shared" si="3"/>
        <v>06363391001</v>
      </c>
      <c r="C239" t="s">
        <v>15</v>
      </c>
      <c r="D239" t="s">
        <v>418</v>
      </c>
      <c r="E239" t="s">
        <v>17</v>
      </c>
      <c r="F239" s="1" t="s">
        <v>419</v>
      </c>
      <c r="G239" t="s">
        <v>420</v>
      </c>
      <c r="H239">
        <v>100</v>
      </c>
      <c r="I239" s="2">
        <v>41676</v>
      </c>
      <c r="J239" s="2">
        <v>42004</v>
      </c>
      <c r="K239">
        <v>100</v>
      </c>
    </row>
    <row r="240" spans="1:11" x14ac:dyDescent="0.25">
      <c r="A240" t="str">
        <f>"ZF411C861E"</f>
        <v>ZF411C861E</v>
      </c>
      <c r="B240" t="str">
        <f t="shared" si="3"/>
        <v>06363391001</v>
      </c>
      <c r="C240" t="s">
        <v>15</v>
      </c>
      <c r="D240" t="s">
        <v>421</v>
      </c>
      <c r="E240" t="s">
        <v>58</v>
      </c>
      <c r="F240" s="1" t="s">
        <v>422</v>
      </c>
      <c r="G240" t="s">
        <v>423</v>
      </c>
      <c r="H240">
        <v>35578.44</v>
      </c>
      <c r="I240" s="2">
        <v>41976</v>
      </c>
      <c r="J240" s="2">
        <v>41991</v>
      </c>
      <c r="K240">
        <v>0</v>
      </c>
    </row>
    <row r="241" spans="1:11" x14ac:dyDescent="0.25">
      <c r="A241" t="str">
        <f>"Z930F730D6"</f>
        <v>Z930F730D6</v>
      </c>
      <c r="B241" t="str">
        <f t="shared" si="3"/>
        <v>06363391001</v>
      </c>
      <c r="C241" t="s">
        <v>15</v>
      </c>
      <c r="D241" t="s">
        <v>424</v>
      </c>
      <c r="E241" t="s">
        <v>17</v>
      </c>
      <c r="F241" s="1" t="s">
        <v>28</v>
      </c>
      <c r="G241" t="s">
        <v>29</v>
      </c>
      <c r="H241">
        <v>1822.83</v>
      </c>
      <c r="I241" s="2">
        <v>41789</v>
      </c>
      <c r="J241" s="2">
        <v>41801</v>
      </c>
      <c r="K241">
        <v>1822.83</v>
      </c>
    </row>
    <row r="242" spans="1:11" x14ac:dyDescent="0.25">
      <c r="A242" t="str">
        <f>"ZD70E5D608"</f>
        <v>ZD70E5D608</v>
      </c>
      <c r="B242" t="str">
        <f t="shared" si="3"/>
        <v>06363391001</v>
      </c>
      <c r="C242" t="s">
        <v>15</v>
      </c>
      <c r="D242" t="s">
        <v>425</v>
      </c>
      <c r="E242" t="s">
        <v>17</v>
      </c>
      <c r="F242" s="1" t="s">
        <v>24</v>
      </c>
      <c r="G242" t="s">
        <v>25</v>
      </c>
      <c r="H242">
        <v>600</v>
      </c>
      <c r="I242" s="2">
        <v>41717</v>
      </c>
      <c r="J242" s="2">
        <v>41736</v>
      </c>
      <c r="K242">
        <v>0</v>
      </c>
    </row>
    <row r="243" spans="1:11" x14ac:dyDescent="0.25">
      <c r="A243" t="str">
        <f>"ZD71182382"</f>
        <v>ZD71182382</v>
      </c>
      <c r="B243" t="str">
        <f t="shared" si="3"/>
        <v>06363391001</v>
      </c>
      <c r="C243" t="s">
        <v>15</v>
      </c>
      <c r="D243" t="s">
        <v>426</v>
      </c>
      <c r="E243" t="s">
        <v>17</v>
      </c>
      <c r="F243" s="1" t="s">
        <v>427</v>
      </c>
      <c r="G243" t="s">
        <v>428</v>
      </c>
      <c r="H243">
        <v>1310</v>
      </c>
      <c r="I243" s="2">
        <v>41956</v>
      </c>
      <c r="J243" s="2">
        <v>42101</v>
      </c>
      <c r="K243">
        <v>488.7</v>
      </c>
    </row>
    <row r="244" spans="1:11" x14ac:dyDescent="0.25">
      <c r="A244" t="str">
        <f>"ZEA1097597"</f>
        <v>ZEA1097597</v>
      </c>
      <c r="B244" t="str">
        <f t="shared" si="3"/>
        <v>06363391001</v>
      </c>
      <c r="C244" t="s">
        <v>15</v>
      </c>
      <c r="D244" t="s">
        <v>429</v>
      </c>
      <c r="E244" t="s">
        <v>58</v>
      </c>
      <c r="F244" s="1" t="s">
        <v>313</v>
      </c>
      <c r="G244" t="s">
        <v>314</v>
      </c>
      <c r="H244">
        <v>2769</v>
      </c>
      <c r="I244" s="2">
        <v>41858</v>
      </c>
      <c r="J244" s="2">
        <v>41873</v>
      </c>
      <c r="K244">
        <v>2769</v>
      </c>
    </row>
    <row r="245" spans="1:11" x14ac:dyDescent="0.25">
      <c r="A245" t="str">
        <f>"ZE410A877C"</f>
        <v>ZE410A877C</v>
      </c>
      <c r="B245" t="str">
        <f t="shared" si="3"/>
        <v>06363391001</v>
      </c>
      <c r="C245" t="s">
        <v>15</v>
      </c>
      <c r="D245" t="s">
        <v>430</v>
      </c>
      <c r="E245" t="s">
        <v>58</v>
      </c>
      <c r="F245" s="1" t="s">
        <v>313</v>
      </c>
      <c r="G245" t="s">
        <v>314</v>
      </c>
      <c r="H245">
        <v>29197.05</v>
      </c>
      <c r="I245" s="2">
        <v>41900</v>
      </c>
      <c r="J245" s="2">
        <v>41912</v>
      </c>
      <c r="K245">
        <v>29197.05</v>
      </c>
    </row>
    <row r="246" spans="1:11" x14ac:dyDescent="0.25">
      <c r="A246" t="str">
        <f>"Z7D1315C26"</f>
        <v>Z7D1315C26</v>
      </c>
      <c r="B246" t="str">
        <f t="shared" si="3"/>
        <v>06363391001</v>
      </c>
      <c r="C246" t="s">
        <v>15</v>
      </c>
      <c r="D246" t="s">
        <v>431</v>
      </c>
      <c r="E246" t="s">
        <v>17</v>
      </c>
      <c r="F246" s="1" t="s">
        <v>432</v>
      </c>
      <c r="G246" t="s">
        <v>433</v>
      </c>
      <c r="H246">
        <v>2300</v>
      </c>
      <c r="I246" s="2">
        <v>41991</v>
      </c>
      <c r="J246" s="2">
        <v>42034</v>
      </c>
      <c r="K246">
        <v>2300</v>
      </c>
    </row>
    <row r="247" spans="1:11" x14ac:dyDescent="0.25">
      <c r="A247" t="str">
        <f>"6040883659"</f>
        <v>6040883659</v>
      </c>
      <c r="B247" t="str">
        <f t="shared" si="3"/>
        <v>06363391001</v>
      </c>
      <c r="C247" t="s">
        <v>15</v>
      </c>
      <c r="D247" t="s">
        <v>434</v>
      </c>
      <c r="E247" t="s">
        <v>62</v>
      </c>
      <c r="F247" s="1" t="s">
        <v>205</v>
      </c>
      <c r="G247" t="s">
        <v>206</v>
      </c>
      <c r="H247">
        <v>0</v>
      </c>
      <c r="I247" s="2">
        <v>42036</v>
      </c>
      <c r="J247" s="2">
        <v>42400</v>
      </c>
      <c r="K247">
        <v>239157.69</v>
      </c>
    </row>
    <row r="248" spans="1:11" x14ac:dyDescent="0.25">
      <c r="A248" t="str">
        <f>"ZF4110DF88"</f>
        <v>ZF4110DF88</v>
      </c>
      <c r="B248" t="str">
        <f t="shared" si="3"/>
        <v>06363391001</v>
      </c>
      <c r="C248" t="s">
        <v>15</v>
      </c>
      <c r="D248" t="s">
        <v>435</v>
      </c>
      <c r="E248" t="s">
        <v>17</v>
      </c>
      <c r="F248" s="1" t="s">
        <v>28</v>
      </c>
      <c r="G248" t="s">
        <v>29</v>
      </c>
      <c r="H248">
        <v>1150</v>
      </c>
      <c r="I248" s="2">
        <v>41915</v>
      </c>
      <c r="J248" s="2">
        <v>41929</v>
      </c>
      <c r="K248">
        <v>1150</v>
      </c>
    </row>
    <row r="249" spans="1:11" x14ac:dyDescent="0.25">
      <c r="A249" t="str">
        <f>"Z4D10C7815"</f>
        <v>Z4D10C7815</v>
      </c>
      <c r="B249" t="str">
        <f t="shared" si="3"/>
        <v>06363391001</v>
      </c>
      <c r="C249" t="s">
        <v>15</v>
      </c>
      <c r="D249" t="s">
        <v>436</v>
      </c>
      <c r="E249" t="s">
        <v>58</v>
      </c>
      <c r="F249" s="1" t="s">
        <v>437</v>
      </c>
      <c r="G249" t="s">
        <v>438</v>
      </c>
      <c r="H249">
        <v>22428</v>
      </c>
      <c r="I249" s="2">
        <v>41922</v>
      </c>
      <c r="J249" s="2">
        <v>41957</v>
      </c>
      <c r="K249">
        <v>22428</v>
      </c>
    </row>
    <row r="250" spans="1:11" x14ac:dyDescent="0.25">
      <c r="A250" t="str">
        <f>"Z291122E10"</f>
        <v>Z291122E10</v>
      </c>
      <c r="B250" t="str">
        <f t="shared" si="3"/>
        <v>06363391001</v>
      </c>
      <c r="C250" t="s">
        <v>15</v>
      </c>
      <c r="D250" t="s">
        <v>439</v>
      </c>
      <c r="E250" t="s">
        <v>62</v>
      </c>
      <c r="F250" s="1" t="s">
        <v>96</v>
      </c>
      <c r="G250" t="s">
        <v>97</v>
      </c>
      <c r="H250">
        <v>2199</v>
      </c>
      <c r="I250" s="2">
        <v>42053</v>
      </c>
      <c r="J250" s="2">
        <v>43878</v>
      </c>
      <c r="K250">
        <v>1649.25</v>
      </c>
    </row>
    <row r="251" spans="1:11" x14ac:dyDescent="0.25">
      <c r="A251" t="str">
        <f>"ZD51161A57"</f>
        <v>ZD51161A57</v>
      </c>
      <c r="B251" t="str">
        <f t="shared" si="3"/>
        <v>06363391001</v>
      </c>
      <c r="C251" t="s">
        <v>15</v>
      </c>
      <c r="D251" t="s">
        <v>440</v>
      </c>
      <c r="E251" t="s">
        <v>62</v>
      </c>
      <c r="F251" s="1" t="s">
        <v>96</v>
      </c>
      <c r="G251" t="s">
        <v>97</v>
      </c>
      <c r="H251">
        <v>5292</v>
      </c>
      <c r="I251" s="2">
        <v>42061</v>
      </c>
      <c r="J251" s="2">
        <v>43886</v>
      </c>
      <c r="K251">
        <v>3969</v>
      </c>
    </row>
    <row r="252" spans="1:11" x14ac:dyDescent="0.25">
      <c r="A252" t="str">
        <f>"Z6D1161BB9"</f>
        <v>Z6D1161BB9</v>
      </c>
      <c r="B252" t="str">
        <f t="shared" si="3"/>
        <v>06363391001</v>
      </c>
      <c r="C252" t="s">
        <v>15</v>
      </c>
      <c r="D252" t="s">
        <v>441</v>
      </c>
      <c r="E252" t="s">
        <v>62</v>
      </c>
      <c r="F252" s="1" t="s">
        <v>96</v>
      </c>
      <c r="G252" t="s">
        <v>97</v>
      </c>
      <c r="H252">
        <v>2199</v>
      </c>
      <c r="I252" s="2">
        <v>42061</v>
      </c>
      <c r="J252" s="2">
        <v>43886</v>
      </c>
      <c r="K252">
        <v>1649.25</v>
      </c>
    </row>
    <row r="253" spans="1:11" x14ac:dyDescent="0.25">
      <c r="A253" t="str">
        <f>"Z05120A07E"</f>
        <v>Z05120A07E</v>
      </c>
      <c r="B253" t="str">
        <f t="shared" si="3"/>
        <v>06363391001</v>
      </c>
      <c r="C253" t="s">
        <v>15</v>
      </c>
      <c r="D253" t="s">
        <v>442</v>
      </c>
      <c r="E253" t="s">
        <v>17</v>
      </c>
      <c r="F253" s="1" t="s">
        <v>28</v>
      </c>
      <c r="G253" t="s">
        <v>29</v>
      </c>
      <c r="H253">
        <v>2440</v>
      </c>
      <c r="I253" s="2">
        <v>41976</v>
      </c>
      <c r="J253" s="2">
        <v>42062</v>
      </c>
      <c r="K253">
        <v>2440</v>
      </c>
    </row>
    <row r="254" spans="1:11" x14ac:dyDescent="0.25">
      <c r="A254" t="str">
        <f>"Z16120A60E"</f>
        <v>Z16120A60E</v>
      </c>
      <c r="B254" t="str">
        <f t="shared" si="3"/>
        <v>06363391001</v>
      </c>
      <c r="C254" t="s">
        <v>15</v>
      </c>
      <c r="D254" t="s">
        <v>443</v>
      </c>
      <c r="E254" t="s">
        <v>62</v>
      </c>
      <c r="F254" s="1" t="s">
        <v>96</v>
      </c>
      <c r="G254" t="s">
        <v>97</v>
      </c>
      <c r="H254">
        <v>6597</v>
      </c>
      <c r="I254" s="2">
        <v>42089</v>
      </c>
      <c r="J254" s="2">
        <v>43915</v>
      </c>
      <c r="K254">
        <v>4617.8999999999996</v>
      </c>
    </row>
    <row r="255" spans="1:11" x14ac:dyDescent="0.25">
      <c r="A255" t="str">
        <f>"Z2311E8770"</f>
        <v>Z2311E8770</v>
      </c>
      <c r="B255" t="str">
        <f t="shared" si="3"/>
        <v>06363391001</v>
      </c>
      <c r="C255" t="s">
        <v>15</v>
      </c>
      <c r="D255" t="s">
        <v>444</v>
      </c>
      <c r="E255" t="s">
        <v>17</v>
      </c>
      <c r="F255" s="1" t="s">
        <v>28</v>
      </c>
      <c r="G255" t="s">
        <v>29</v>
      </c>
      <c r="H255">
        <v>22405.360000000001</v>
      </c>
      <c r="I255" s="2">
        <v>41974</v>
      </c>
      <c r="J255" s="2">
        <v>42083</v>
      </c>
      <c r="K255">
        <v>22405.360000000001</v>
      </c>
    </row>
    <row r="256" spans="1:11" x14ac:dyDescent="0.25">
      <c r="A256" t="str">
        <f>"Z600D413E1"</f>
        <v>Z600D413E1</v>
      </c>
      <c r="B256" t="str">
        <f t="shared" si="3"/>
        <v>06363391001</v>
      </c>
      <c r="C256" t="s">
        <v>15</v>
      </c>
      <c r="D256" t="s">
        <v>445</v>
      </c>
      <c r="E256" t="s">
        <v>17</v>
      </c>
      <c r="F256" s="1" t="s">
        <v>157</v>
      </c>
      <c r="G256" t="s">
        <v>446</v>
      </c>
      <c r="H256">
        <v>11520</v>
      </c>
      <c r="I256" s="2">
        <v>41640</v>
      </c>
      <c r="J256" s="2">
        <v>42429</v>
      </c>
      <c r="K256">
        <v>7800</v>
      </c>
    </row>
    <row r="257" spans="1:11" x14ac:dyDescent="0.25">
      <c r="A257" t="str">
        <f>"Z2F0DAC351"</f>
        <v>Z2F0DAC351</v>
      </c>
      <c r="B257" t="str">
        <f t="shared" ref="B257:B266" si="4">"06363391001"</f>
        <v>06363391001</v>
      </c>
      <c r="C257" t="s">
        <v>15</v>
      </c>
      <c r="D257" t="s">
        <v>447</v>
      </c>
      <c r="E257" t="s">
        <v>17</v>
      </c>
      <c r="F257" s="1" t="s">
        <v>448</v>
      </c>
      <c r="G257" t="s">
        <v>449</v>
      </c>
      <c r="H257">
        <v>34740</v>
      </c>
      <c r="I257" s="2">
        <v>41719</v>
      </c>
      <c r="J257" s="2">
        <v>41761</v>
      </c>
      <c r="K257">
        <v>34740</v>
      </c>
    </row>
    <row r="258" spans="1:11" x14ac:dyDescent="0.25">
      <c r="A258" t="str">
        <f>"Z8211D4EC8"</f>
        <v>Z8211D4EC8</v>
      </c>
      <c r="B258" t="str">
        <f t="shared" si="4"/>
        <v>06363391001</v>
      </c>
      <c r="C258" t="s">
        <v>15</v>
      </c>
      <c r="D258" t="s">
        <v>450</v>
      </c>
      <c r="E258" t="s">
        <v>58</v>
      </c>
      <c r="F258" s="1" t="s">
        <v>451</v>
      </c>
      <c r="G258" t="s">
        <v>452</v>
      </c>
      <c r="H258">
        <v>40000</v>
      </c>
      <c r="I258" s="2">
        <v>41974</v>
      </c>
      <c r="J258" s="2">
        <v>42004</v>
      </c>
      <c r="K258">
        <v>33800.94</v>
      </c>
    </row>
    <row r="259" spans="1:11" x14ac:dyDescent="0.25">
      <c r="A259" t="str">
        <f>"Z8C112CE17"</f>
        <v>Z8C112CE17</v>
      </c>
      <c r="B259" t="str">
        <f t="shared" si="4"/>
        <v>06363391001</v>
      </c>
      <c r="C259" t="s">
        <v>15</v>
      </c>
      <c r="D259" t="s">
        <v>453</v>
      </c>
      <c r="E259" t="s">
        <v>17</v>
      </c>
      <c r="F259" s="1" t="s">
        <v>146</v>
      </c>
      <c r="G259" t="s">
        <v>147</v>
      </c>
      <c r="H259">
        <v>1849.5</v>
      </c>
      <c r="I259" s="2">
        <v>41933</v>
      </c>
      <c r="J259" s="2">
        <v>41933</v>
      </c>
      <c r="K259">
        <v>1849.5</v>
      </c>
    </row>
    <row r="260" spans="1:11" x14ac:dyDescent="0.25">
      <c r="A260" t="str">
        <f>"Z820EF429B"</f>
        <v>Z820EF429B</v>
      </c>
      <c r="B260" t="str">
        <f t="shared" si="4"/>
        <v>06363391001</v>
      </c>
      <c r="C260" t="s">
        <v>15</v>
      </c>
      <c r="D260" t="s">
        <v>454</v>
      </c>
      <c r="E260" t="s">
        <v>17</v>
      </c>
      <c r="F260" s="1" t="s">
        <v>172</v>
      </c>
      <c r="G260" t="s">
        <v>173</v>
      </c>
      <c r="H260">
        <v>462</v>
      </c>
      <c r="I260" s="2">
        <v>41768</v>
      </c>
      <c r="J260" s="2">
        <v>41782</v>
      </c>
      <c r="K260">
        <v>462</v>
      </c>
    </row>
    <row r="261" spans="1:11" x14ac:dyDescent="0.25">
      <c r="A261" t="str">
        <f>"Z620E15AB9"</f>
        <v>Z620E15AB9</v>
      </c>
      <c r="B261" t="str">
        <f t="shared" si="4"/>
        <v>06363391001</v>
      </c>
      <c r="C261" t="s">
        <v>15</v>
      </c>
      <c r="D261" t="s">
        <v>455</v>
      </c>
      <c r="E261" t="s">
        <v>17</v>
      </c>
      <c r="F261" s="1" t="s">
        <v>456</v>
      </c>
      <c r="G261" t="s">
        <v>457</v>
      </c>
      <c r="H261">
        <v>19829.04</v>
      </c>
      <c r="I261" s="2">
        <v>41699</v>
      </c>
      <c r="J261" s="2">
        <v>42766</v>
      </c>
      <c r="K261">
        <v>15424.59</v>
      </c>
    </row>
    <row r="262" spans="1:11" x14ac:dyDescent="0.25">
      <c r="A262" t="str">
        <f>"57963470DD"</f>
        <v>57963470DD</v>
      </c>
      <c r="B262" t="str">
        <f t="shared" si="4"/>
        <v>06363391001</v>
      </c>
      <c r="C262" t="s">
        <v>15</v>
      </c>
      <c r="D262" t="s">
        <v>458</v>
      </c>
      <c r="E262" t="s">
        <v>459</v>
      </c>
      <c r="F262" s="1" t="s">
        <v>460</v>
      </c>
      <c r="G262" t="s">
        <v>461</v>
      </c>
      <c r="H262">
        <v>66537.899999999994</v>
      </c>
      <c r="I262" s="2">
        <v>41852</v>
      </c>
      <c r="J262" s="2">
        <v>42338</v>
      </c>
      <c r="K262">
        <v>65454.27</v>
      </c>
    </row>
    <row r="263" spans="1:11" x14ac:dyDescent="0.25">
      <c r="A263" t="str">
        <f>"Z4710C7D54"</f>
        <v>Z4710C7D54</v>
      </c>
      <c r="B263" t="str">
        <f t="shared" si="4"/>
        <v>06363391001</v>
      </c>
      <c r="C263" t="s">
        <v>15</v>
      </c>
      <c r="D263" t="s">
        <v>462</v>
      </c>
      <c r="E263" t="s">
        <v>17</v>
      </c>
      <c r="F263" s="1" t="s">
        <v>463</v>
      </c>
      <c r="G263" t="s">
        <v>464</v>
      </c>
      <c r="H263">
        <v>0</v>
      </c>
      <c r="I263" s="2">
        <v>41898</v>
      </c>
      <c r="J263" s="2">
        <v>42429</v>
      </c>
      <c r="K263">
        <v>93160.98</v>
      </c>
    </row>
    <row r="264" spans="1:11" x14ac:dyDescent="0.25">
      <c r="A264" t="str">
        <f>"Z7A117F9C6"</f>
        <v>Z7A117F9C6</v>
      </c>
      <c r="B264" t="str">
        <f t="shared" si="4"/>
        <v>06363391001</v>
      </c>
      <c r="C264" t="s">
        <v>15</v>
      </c>
      <c r="D264" t="s">
        <v>465</v>
      </c>
      <c r="E264" t="s">
        <v>17</v>
      </c>
      <c r="F264" s="1" t="s">
        <v>28</v>
      </c>
      <c r="G264" t="s">
        <v>29</v>
      </c>
      <c r="H264">
        <v>1689</v>
      </c>
      <c r="I264" s="2">
        <v>41946</v>
      </c>
      <c r="J264" s="2">
        <v>41967</v>
      </c>
      <c r="K264">
        <v>1689</v>
      </c>
    </row>
    <row r="265" spans="1:11" x14ac:dyDescent="0.25">
      <c r="A265" t="str">
        <f>"Z6611B5914"</f>
        <v>Z6611B5914</v>
      </c>
      <c r="B265" t="str">
        <f t="shared" si="4"/>
        <v>06363391001</v>
      </c>
      <c r="C265" t="s">
        <v>15</v>
      </c>
      <c r="D265" t="s">
        <v>466</v>
      </c>
      <c r="E265" t="s">
        <v>17</v>
      </c>
      <c r="F265" s="1" t="s">
        <v>328</v>
      </c>
      <c r="G265" t="s">
        <v>329</v>
      </c>
      <c r="H265">
        <v>610</v>
      </c>
      <c r="I265" s="2">
        <v>41956</v>
      </c>
      <c r="J265" s="2">
        <v>41973</v>
      </c>
      <c r="K265">
        <v>610</v>
      </c>
    </row>
    <row r="266" spans="1:11" x14ac:dyDescent="0.25">
      <c r="A266" t="str">
        <f>"5915969C0C"</f>
        <v>5915969C0C</v>
      </c>
      <c r="B266" t="str">
        <f t="shared" si="4"/>
        <v>06363391001</v>
      </c>
      <c r="C266" t="s">
        <v>15</v>
      </c>
      <c r="D266" t="s">
        <v>467</v>
      </c>
      <c r="E266" t="s">
        <v>459</v>
      </c>
      <c r="F266" s="1" t="s">
        <v>468</v>
      </c>
      <c r="G266" t="s">
        <v>91</v>
      </c>
      <c r="H266">
        <v>190000</v>
      </c>
      <c r="I266" s="2">
        <v>41997</v>
      </c>
      <c r="J266" s="2">
        <v>42361</v>
      </c>
      <c r="K266">
        <v>189970.82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2019-01-29T17:48:51Z</dcterms:created>
  <dcterms:modified xsi:type="dcterms:W3CDTF">2019-01-29T17:48:51Z</dcterms:modified>
</cp:coreProperties>
</file>