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bruzz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</calcChain>
</file>

<file path=xl/sharedStrings.xml><?xml version="1.0" encoding="utf-8"?>
<sst xmlns="http://schemas.openxmlformats.org/spreadsheetml/2006/main" count="596" uniqueCount="286">
  <si>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</si>
  <si>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</si>
  <si>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</si>
  <si>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</si>
  <si>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</si>
  <si>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</si>
  <si>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</si>
  <si>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</si>
  <si>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</si>
  <si>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</si>
  <si>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</si>
  <si>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</si>
  <si>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</si>
  <si>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</si>
  <si>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</si>
  <si>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Abruzzo</t>
  </si>
  <si>
    <t>Fornitura e posa in opera  condizionatori e manut. impianto</t>
  </si>
  <si>
    <t>22-PROCEDURA NEGOZIATA DERIVANTE DA AVVISI CON CUI SI INDICE LA GARA</t>
  </si>
  <si>
    <t xml:space="preserve">B.F. IMPIAMTI ELETTRICI DI BONFIGLI E FABIANI SNC (CF: 01221000431)
BARATTA SRL  (CF: 01071160079)
CMP IMPIANTI BRAND DIVISION GRAND SNC (CF: 09939790011)
EDILTECNOI MPIAMTI DI MESSINA ANTONIO (CF: MSSNNN88H02G273M)
ELETTRO CENTER SRL (CF: 01694480698)
ELETTROMECCANICA VAL DI SANGRO (CF: 02417320690)
GIANSANTE ELETTRICITA'  (CF: GNSGLC79R04C632Q)
S2 SOCIETA' DI SERVIZI PER L'EDILIZIA SRL (CF: 01894190691)
SIEM IMPIANTI SRL (CF: 01983840685)
URBANO GROUP (CF: 03708630714)
</t>
  </si>
  <si>
    <t>ELETTRO CENTER SRL (CF: 01694480698)</t>
  </si>
  <si>
    <t>Adeguamento impianto citofonico</t>
  </si>
  <si>
    <t>23-AFFIDAMENTO IN ECONOMIA - AFFIDAMENTO DIRETTO</t>
  </si>
  <si>
    <t xml:space="preserve">ELETTROIMPIANTI 99 di C.Marcotullio &amp; G.Sebastiani SNC (CF: 01509300669)
</t>
  </si>
  <si>
    <t>ELETTROIMPIANTI 99 di C.Marcotullio &amp; G.Sebastiani SNC (CF: 01509300669)</t>
  </si>
  <si>
    <t>Intervento impianto videocitofono reception DR</t>
  </si>
  <si>
    <t>Noleggio estintori e bombole GPL</t>
  </si>
  <si>
    <t xml:space="preserve">L'ANTINCENDIO DEL GEOM.CORTI GHERARDO (CF: CRTGRR58R04A345Z)
</t>
  </si>
  <si>
    <t>L'ANTINCENDIO DEL GEOM.CORTI GHERARDO (CF: CRTGRR58R04A345Z)</t>
  </si>
  <si>
    <t>UFFICI VARI - FORNITURA CARTA TERMICA PER ELIMINACODE</t>
  </si>
  <si>
    <t xml:space="preserve">SIGMA S.P.A. (CF: 01590580443)
</t>
  </si>
  <si>
    <t>SIGMA S.P.A. (CF: 01590580443)</t>
  </si>
  <si>
    <t>Timbri in gomma DP AQ</t>
  </si>
  <si>
    <t xml:space="preserve">MELCHIORRE di ANDREA MELCHIORRE &amp; C SNC (CF: DSDGDU59E01G482U)
</t>
  </si>
  <si>
    <t>MELCHIORRE di ANDREA MELCHIORRE &amp; C SNC (CF: DSDGDU59E01G482U)</t>
  </si>
  <si>
    <t>Abbonamento annuale rivista "Il lavoro nella giurisprudenza"</t>
  </si>
  <si>
    <t xml:space="preserve">WOLTERS KLUWER ITALIA SRL (CF: 10209790152)
</t>
  </si>
  <si>
    <t>WOLTERS KLUWER ITALIA SRL (CF: 10209790152)</t>
  </si>
  <si>
    <t>UPT CHIETI - Fornitura carta termica per eliminacode</t>
  </si>
  <si>
    <t>Abbonamento anno 2015 "Giurisprudenza Tributaria"</t>
  </si>
  <si>
    <t>DP L'AQUILA - sostituzione vetro rotto</t>
  </si>
  <si>
    <t xml:space="preserve">Ghizzoni Elena (CF: GHZLNE64M64A345A)
</t>
  </si>
  <si>
    <t>Ghizzoni Elena (CF: GHZLNE64M64A345A)</t>
  </si>
  <si>
    <t>DP-CAM-COP PESCARA Via Rio Sparto 21 - riparazioni varie</t>
  </si>
  <si>
    <t xml:space="preserve">Carpal Srl (CF: 01999390683)
</t>
  </si>
  <si>
    <t>Carpal Srl (CF: 01999390683)</t>
  </si>
  <si>
    <t>UP Pescara - Fornitura in comodato gratuito e posa in opera n. 6 periferiche radio allarme</t>
  </si>
  <si>
    <t xml:space="preserve">Vigilantes Group s.r.l. (CF: 01674300676)
</t>
  </si>
  <si>
    <t>Vigilantes Group s.r.l. (CF: 01674300676)</t>
  </si>
  <si>
    <t>UP CHIETI Fornitura componente Argo Mini Lan</t>
  </si>
  <si>
    <t>AVEZZANO - Lavori front-office</t>
  </si>
  <si>
    <t xml:space="preserve">Edil Persichetti A &amp; V (CF: 01879790663)
Edil Tracchia Snc (CF: 02000970695)
MC Costruzioni Srl (CF: 01673230668)
Saggese Spa (CF: 03650400652)
SocietÃ  Italiana Servizi Srl (CF: 02107490696)
</t>
  </si>
  <si>
    <t>MC Costruzioni Srl (CF: 01673230668)</t>
  </si>
  <si>
    <t>Kit reintegro materiale sanitario cassette pronto soccorso</t>
  </si>
  <si>
    <t xml:space="preserve">CENTRO UFFICI SRL (CF: 03095020362)
</t>
  </si>
  <si>
    <t>CENTRO UFFICI SRL (CF: 03095020362)</t>
  </si>
  <si>
    <t>COP PESCARA Via Rio Sparto 21 - spurgo fognature</t>
  </si>
  <si>
    <t xml:space="preserve">Di Michele Giovanni di Invernizi G &amp; C Snc (CF: 01076440682)
</t>
  </si>
  <si>
    <t>Di Michele Giovanni di Invernizi G &amp; C Snc (CF: 01076440682)</t>
  </si>
  <si>
    <t>L'Aquila Centi-Colella - rimozione strada prefabbricati post-sisma</t>
  </si>
  <si>
    <t xml:space="preserve">SO.AL.CO. Srl (CF: 00626240667)
</t>
  </si>
  <si>
    <t>SO.AL.CO. Srl (CF: 00626240667)</t>
  </si>
  <si>
    <t>DP PE - Fornitura di cartelline  stampate</t>
  </si>
  <si>
    <t xml:space="preserve">TIPOLITO 95 di Fulgenzi Pietro&amp;Pesce G. snc (CF: 01372060663)
</t>
  </si>
  <si>
    <t>TIPOLITO 95 di Fulgenzi Pietro&amp;Pesce G. snc (CF: 01372060663)</t>
  </si>
  <si>
    <t>Timbri e biglietti da visita - DR - DPAQ- DP PE</t>
  </si>
  <si>
    <t>UPT CHIETI - Rimozione bancone front-office</t>
  </si>
  <si>
    <t xml:space="preserve">dierre costruzioni srl (CF: 02104420696)
edil 4 due snc (CF: 01486390683)
generalmarmi di liberatoscioli e c (CF: 00060900685)
marmo arredo di di vincenzo sas (CF: 01215040690)
rocci guido e figlio snc (CF: 01348290691)
S2 SOCIETA' DI SERVIZI PER L'EDILIZIA SRL (CF: 01894190691)
talucci costruzioni (CF: 01434840698)
</t>
  </si>
  <si>
    <t>dierre costruzioni srl (CF: 02104420696)</t>
  </si>
  <si>
    <t>C.O. PESCARA - Buste a sacco prestampate due colori</t>
  </si>
  <si>
    <t xml:space="preserve">MODULAR DI LUCIO CAMPANELLA (CF: CMPLCU58M01D763Y)
</t>
  </si>
  <si>
    <t>MODULAR DI LUCIO CAMPANELLA (CF: CMPLCU58M01D763Y)</t>
  </si>
  <si>
    <t>CHIETI - TERRITORIO - Tinteggiatura e raccordo pavimentazioni</t>
  </si>
  <si>
    <t xml:space="preserve">dierre costruzioni srl (CF: 02104420696)
</t>
  </si>
  <si>
    <t>PESCARA - Via Rio Sparto 21 - Sistemazione giunto e fissaggio tornello a bandiera</t>
  </si>
  <si>
    <t>Taglierine da tavolo</t>
  </si>
  <si>
    <t xml:space="preserve">ABACO SOCIETA' COOPERATIVA (CF: 02067220745)
</t>
  </si>
  <si>
    <t>ABACO SOCIETA' COOPERATIVA (CF: 02067220745)</t>
  </si>
  <si>
    <t>CHIETI - TERRITORIO - Impianto elettrico e climatizzazione</t>
  </si>
  <si>
    <t xml:space="preserve">SIEM IMPIANTI SRL (CF: SCLWDM73P29C632A)
</t>
  </si>
  <si>
    <t>SIEM IMPIANTI SRL (CF: SCLWDM73P29C632A)</t>
  </si>
  <si>
    <t>UPT CHIETI TERRITORIO - riparazione impianto idrico</t>
  </si>
  <si>
    <t xml:space="preserve">SIEM IMPIANTI SRL (CF: 01983840685)
</t>
  </si>
  <si>
    <t>SIEM IMPIANTI SRL (CF: 01983840685)</t>
  </si>
  <si>
    <t>UPT CHIETI TERRITORIO - sostituzione serrature e cilindri</t>
  </si>
  <si>
    <t xml:space="preserve">Ufficio Prov.le Territorio CHIETI - Adeguamento impianto elettrico </t>
  </si>
  <si>
    <t xml:space="preserve">AUTELCOM spa (CF: 01345390684)
CE.SI. ELETTRONICA SRL (CF: 00332280684)
Electra System di De Donno Roberto (CF: DDNRRT65H22C632N)
ELETTROIMPIANTI 99 di C.Marcotullio &amp; G.Sebastiani SNC (CF: 01509300669)
Frascarelli Impianti Srl (CF: 01508580667)
Security Snc di De Benedictis Gabriele (CF: 01311910663)
SIEM IMPIANTI SRL (CF: 01983840685)
</t>
  </si>
  <si>
    <t>Direzione Regionale Via Zara - realizzazione sala riunioni</t>
  </si>
  <si>
    <t xml:space="preserve">COGEMA di Martinelli Fabiano (CF: 01912860663)
DMD (CF: 01433670690)
EMERALD 75 SRL (CF: 03074870589)
SO.AL.CO. Srl (CF: 00626240667)
SocietÃ  Elettrica di Paolo Di Giampaolo (CF: 01976490688)
</t>
  </si>
  <si>
    <t>EMERALD 75 SRL (CF: 03074870589)</t>
  </si>
  <si>
    <t>AVEZZANO - impianto d'allarme</t>
  </si>
  <si>
    <t xml:space="preserve">CE.SI. ELETTRONICA SRL (CF: 00332280684)
ELETTROIMPIANTI 99 di C.Marcotullio &amp; G.Sebastiani SNC (CF: 01509300669)
FAI SICUREZZA (CF: FBBNTN70E17G482W)
Famasat Elettroforniture (CF: 01772730667)
Security Snc di De Benedictis Gabriele (CF: 01311910663)
SIEM IMPIANTI SRL (CF: 01983840685)
</t>
  </si>
  <si>
    <t>Security Snc di De Benedictis Gabriele (CF: 01311910663)</t>
  </si>
  <si>
    <t>ORTONA - rifacimento bagni nuova sede</t>
  </si>
  <si>
    <t xml:space="preserve">Edilarte di Testone Urbano (CF: TSTRBN59R04G141V)
</t>
  </si>
  <si>
    <t>Edilarte di Testone Urbano (CF: TSTRBN59R04G141V)</t>
  </si>
  <si>
    <t>Fornitura n. 10 verificatori di banconote per l'UP L'Aquila-Territorio</t>
  </si>
  <si>
    <t xml:space="preserve">TECNOCART di Antonio Natali &amp; C. S.a.s. (CF: 02703241204)
</t>
  </si>
  <si>
    <t>TECNOCART di Antonio Natali &amp; C. S.a.s. (CF: 02703241204)</t>
  </si>
  <si>
    <t>ORTONA - Fornitura e posa in opera di 2 targhe da ufficio IN alluminio per sportello di Ortona</t>
  </si>
  <si>
    <t xml:space="preserve">FRANCIOTTI PAOLO (CF: FRNPLA73P03G920Z)
</t>
  </si>
  <si>
    <t>FRANCIOTTI PAOLO (CF: FRNPLA73P03G920Z)</t>
  </si>
  <si>
    <t>Buste plastica per preparazione e protezione fogli mappa catastali</t>
  </si>
  <si>
    <t xml:space="preserve">A. DI PAOLO SRL (CF: 01805450689)
</t>
  </si>
  <si>
    <t>A. DI PAOLO SRL (CF: 01805450689)</t>
  </si>
  <si>
    <t>FORNITURA CALCOLATRICI DA TAVOLO - DP CH - DP TE</t>
  </si>
  <si>
    <t xml:space="preserve">THEMA OFFICE di Tizzi Gildo &amp; C. Sas (CF: 01762630406)
</t>
  </si>
  <si>
    <t>THEMA OFFICE di Tizzi Gildo &amp; C. Sas (CF: 01762630406)</t>
  </si>
  <si>
    <t>MEMENTO ed altri anno 2015</t>
  </si>
  <si>
    <t>Pubblicazioni SEAC Editore anno 2015</t>
  </si>
  <si>
    <t xml:space="preserve">Cedil Sas di Zaccagnini a: (CF: 04489781007)
</t>
  </si>
  <si>
    <t>Cedil Sas di Zaccagnini a: (CF: 04489781007)</t>
  </si>
  <si>
    <t>Volumi interesse fiscale anno 2015</t>
  </si>
  <si>
    <t xml:space="preserve">GiuffrÃ¨ Francis Lefebvre S.p.A (CF: 00829840156)
</t>
  </si>
  <si>
    <t>GiuffrÃ¨ Francis Lefebvre S.p.A (CF: 00829840156)</t>
  </si>
  <si>
    <t>UT PESCARA P.zza Italia 15 - infiltrzioni acqua</t>
  </si>
  <si>
    <t xml:space="preserve">Di Giuseppe Roberto (CF: DGSRRT70E27G482M)
</t>
  </si>
  <si>
    <t>Di Giuseppe Roberto (CF: DGSRRT70E27G482M)</t>
  </si>
  <si>
    <t>C.O. PE - Verifiche biennali di ascensori e montacarichi</t>
  </si>
  <si>
    <t xml:space="preserve">APAVE ITALIA CPM SRL (CF: 01575040983)
</t>
  </si>
  <si>
    <t>APAVE ITALIA CPM SRL (CF: 01575040983)</t>
  </si>
  <si>
    <t>ORTONA - installazione nuove prese</t>
  </si>
  <si>
    <t>UFF. VARI - Fornitura di sale iperpuro in pastiglie per addolcitori</t>
  </si>
  <si>
    <t xml:space="preserve">FAITA FABIO (CF: FTAFBA62T09F023B)
</t>
  </si>
  <si>
    <t>FAITA FABIO (CF: FTAFBA62T09F023B)</t>
  </si>
  <si>
    <t>Tende Direzione Regionale Abruzzo e UT Pescara</t>
  </si>
  <si>
    <t xml:space="preserve">CENTRO TENDE DI MORRONE &amp; DIONISIO SNC (CF: 01474630660)
</t>
  </si>
  <si>
    <t>CENTRO TENDE DI MORRONE &amp; DIONISIO SNC (CF: 01474630660)</t>
  </si>
  <si>
    <t>Fornitura energia elettrica Abruzzo - Consip 12 Lotto 8</t>
  </si>
  <si>
    <t>26-AFFIDAMENTO DIRETTO IN ADESIONE AD ACCORDO QUADRO/CONVENZIONE</t>
  </si>
  <si>
    <t xml:space="preserve">GALA SPA (CF: 06832931007)
</t>
  </si>
  <si>
    <t>GALA SPA (CF: 06832931007)</t>
  </si>
  <si>
    <t>ORTONA - installazione telecamere</t>
  </si>
  <si>
    <t xml:space="preserve">CAT di CASTURA' FRANCO (CF: CSTFNC57B06G141F)
</t>
  </si>
  <si>
    <t>CAT di CASTURA' FRANCO (CF: CSTFNC57B06G141F)</t>
  </si>
  <si>
    <t>Foto Presidente Repubblica</t>
  </si>
  <si>
    <t xml:space="preserve">Istituto Poligrafico e Zecca dello Stato  (CF: 00399810589)
</t>
  </si>
  <si>
    <t>Istituto Poligrafico e Zecca dello Stato  (CF: 00399810589)</t>
  </si>
  <si>
    <t>ORTONA - installazione lampade di emergenza</t>
  </si>
  <si>
    <t>UP CHIETI + DR ABRUZZO  - Fornitura badges apriporta</t>
  </si>
  <si>
    <t xml:space="preserve">INFOTEAM (CF: 01538680685)
</t>
  </si>
  <si>
    <t>INFOTEAM (CF: 01538680685)</t>
  </si>
  <si>
    <t xml:space="preserve">DP L'AQUILA - ripristino bagno </t>
  </si>
  <si>
    <t xml:space="preserve">MC Costruzioni Srl (CF: 01673230668)
</t>
  </si>
  <si>
    <t>DP AQ - carta termica sistemi eliminacode ARGO</t>
  </si>
  <si>
    <t>SULMONA - Lavori modesta entitÃ </t>
  </si>
  <si>
    <t xml:space="preserve">CLEA SRL (CF: 01722820667)
Del Signore Srl (CF: 01679140663)
SEA DI SIMONCELLI S.&amp; G. (CF: 00241360684)
SocietÃ  Elettrica di Paolo Di Giampaolo (CF: 01976490688)
</t>
  </si>
  <si>
    <t>CLEA SRL (CF: 01722820667)</t>
  </si>
  <si>
    <t>DP CHIETI  - rifacimento condotta di scarico condensa imp. climat.</t>
  </si>
  <si>
    <t xml:space="preserve">EL.CI IMPIANTI SRL (CF: 01341130639)
</t>
  </si>
  <si>
    <t>EL.CI IMPIANTI SRL (CF: 01341130639)</t>
  </si>
  <si>
    <t>UT GIULIANOVA - tinteggiatura e sanificazione stanza</t>
  </si>
  <si>
    <t xml:space="preserve">Creazioni DI MA di ONDA Srl (CF: 01830400675)
Palandrani Tappezzerie (CF: 00918060674)
Perinelli Marco Decorazioni (CF: PRNMRC82E20C632Q)
Romani Snc di Romani Ezio &amp; C. (CF: 00613980671)
</t>
  </si>
  <si>
    <t>Perinelli Marco Decorazioni (CF: PRNMRC82E20C632Q)</t>
  </si>
  <si>
    <t>CENTRO ASSISTENZA TELEFONICA -- Sostituzione porta alluminio</t>
  </si>
  <si>
    <t xml:space="preserve">Carpal Srl (CF: 01999390683)
Diellea di Di Lucido Antonio (CF: DLCNTN62E28G438R)
DMD (CF: 01433670690)
SEA DI SIMONCELLI S.&amp; G. (CF: 00241360684)
</t>
  </si>
  <si>
    <t>Diellea di Di Lucido Antonio (CF: DLCNTN62E28G438R)</t>
  </si>
  <si>
    <t>LANCIANO - sostituzione porta antipanico</t>
  </si>
  <si>
    <t xml:space="preserve">Bomba Infissi Snc di Bomba D e Iollo F. (CF: 02344010695)
</t>
  </si>
  <si>
    <t>Bomba Infissi Snc di Bomba D e Iollo F. (CF: 02344010695)</t>
  </si>
  <si>
    <t>UP TERR. CH - Carta termica per sistema eliminacode</t>
  </si>
  <si>
    <t>DP-CAM-COP PESCARA - manutenzione gruppo frigo</t>
  </si>
  <si>
    <t>Volume "IVA ed Enti pubblici"</t>
  </si>
  <si>
    <t>DR installazione telecamera - UPT CH lavori vari</t>
  </si>
  <si>
    <t xml:space="preserve">Security Snc di De Benedictis Gabriele (CF: 01311910663)
</t>
  </si>
  <si>
    <t>DR e UPT L'AQUILA - manutenzione impianto sicurezza e allarme</t>
  </si>
  <si>
    <t>UPT CHIETI - sistemazione impianto idrico</t>
  </si>
  <si>
    <t xml:space="preserve">SIEM IMPIANTI SRL (CF: SCLWDM73P29C632A)
SinteKostruzioni Srl (CF: 02469650697)
</t>
  </si>
  <si>
    <t>Insegne e targhe - CAM PE</t>
  </si>
  <si>
    <t xml:space="preserve">SALE IPERPURO IN PASTIGLIE - COP-DP TE-UT AVEZZ.-UT SUL </t>
  </si>
  <si>
    <t>Timbri in gomma vari - DP PE - DR</t>
  </si>
  <si>
    <t>PESCARA - Immobile Via Rio Sparto 21 - installazione prese trasm. dati</t>
  </si>
  <si>
    <t xml:space="preserve">CLEA SRL (CF: 01722820667)
Del Signore Srl (CF: 01679140663)
F.L. Impianti di Forte Leonardo (CF: 01750090688)
SEA DI SIMONCELLI S.&amp; G. (CF: 00241360684)
Security Snc di De Benedictis Gabriele (CF: 01311910663)
SocietÃ  Italiana Servizi Srl (CF: 02107490696)
Tessicini Salvatore (CF: TSSSVT61B10I804P)
</t>
  </si>
  <si>
    <t>PESCARA Via Rio Sparto 21 - smaltimento controsoffittatura</t>
  </si>
  <si>
    <t xml:space="preserve">CLEA SRL (CF: 01722820667)
</t>
  </si>
  <si>
    <t>Abbonamento annuale rivista settimanale IL CORRIERE TRIBUTARIO</t>
  </si>
  <si>
    <t xml:space="preserve">Abbonamento annuale BIG SUITE GOLD in DVD </t>
  </si>
  <si>
    <t>Carta carburante autovettura di servizio</t>
  </si>
  <si>
    <t xml:space="preserve">Italiana Petroli Spa (giÃ  TotalErg S.p.A.) (CF: 00051570893)
</t>
  </si>
  <si>
    <t>Italiana Petroli Spa (giÃ  TotalErg S.p.A.) (CF: 00051570893)</t>
  </si>
  <si>
    <t>UUPP TERRITORIO ABRUZZO - Noleggio n. 6 fotocopiatrici</t>
  </si>
  <si>
    <t xml:space="preserve">KYOCERA DOCUMENT SOLUTION ITALIA SPA (CF: 01788080156)
</t>
  </si>
  <si>
    <t>KYOCERA DOCUMENT SOLUTION ITALIA SPA (CF: 01788080156)</t>
  </si>
  <si>
    <t>LANCIANO - Riparazione porta ingresso principale</t>
  </si>
  <si>
    <t xml:space="preserve">Carullo Domenico (CF: CRLDNC70D20E243U)
</t>
  </si>
  <si>
    <t>Carullo Domenico (CF: CRLDNC70D20E243U)</t>
  </si>
  <si>
    <t>Sportello di POPOLI - riparazione imp. videosorveglianza</t>
  </si>
  <si>
    <t>PESCARA Via Rio Sparto 21 - Riparazioni varie</t>
  </si>
  <si>
    <t xml:space="preserve">F.L. Impianti di Forte Leonardo (CF: 01750090688)
</t>
  </si>
  <si>
    <t>F.L. Impianti di Forte Leonardo (CF: 01750090688)</t>
  </si>
  <si>
    <t>Termoconvettori per la DP AQ</t>
  </si>
  <si>
    <t xml:space="preserve">AGRINDUSTRIAL RICAMBI PINTO di S. Antonio e G. Pinto SNC (CF: 00490840717)
</t>
  </si>
  <si>
    <t>AGRINDUSTRIAL RICAMBI PINTO di S. Antonio e G. Pinto SNC (CF: 00490840717)</t>
  </si>
  <si>
    <t>CHIETI - Verifica biennale impianto messa a terra</t>
  </si>
  <si>
    <t xml:space="preserve">Impiantistica Antinfortunistica SRL (CF: 01949930695)
</t>
  </si>
  <si>
    <t>Impiantistica Antinfortunistica SRL (CF: 01949930695)</t>
  </si>
  <si>
    <t>Volume "Accertamento" di Dario Deotto</t>
  </si>
  <si>
    <t>UPT PESCARA - maniglioni antipanico</t>
  </si>
  <si>
    <t xml:space="preserve">Diellea di Di Lucido Antonio (CF: DLCNTN62E28G438R)
</t>
  </si>
  <si>
    <t xml:space="preserve">Pubblicazione avviso indagine di mercato ricerca immobile UPT AQ </t>
  </si>
  <si>
    <t xml:space="preserve">A. MANZONI &amp; C. S.p.a. (CF: 04705810150)
</t>
  </si>
  <si>
    <t>A. MANZONI &amp; C. S.p.a. (CF: 04705810150)</t>
  </si>
  <si>
    <t>Portabagde e cordoncino con sgancio antisoffocamento</t>
  </si>
  <si>
    <t xml:space="preserve">FULLGADGETS S.R.L. (CF: 01911210563)
</t>
  </si>
  <si>
    <t>FULLGADGETS S.R.L. (CF: 01911210563)</t>
  </si>
  <si>
    <t>UT PESCARA P.zza Italia - ripristino intonaco</t>
  </si>
  <si>
    <t>UPT TERRITORIO PESCARA - Installazione condizionatori</t>
  </si>
  <si>
    <t xml:space="preserve">CLEA SRL (CF: 01722820667)
Del Signore Srl (CF: 01679140663)
ELETTRO CENTER SRL (CF: 01694480698)
ETT di Torrisi Felice &amp; C. Sas (CF: 04606020875)
Global Work Srl (CF: 02713740609)
Security Snc di De Benedictis Gabriele (CF: 01311910663)
SIEM IMPIANTI SRL (CF: 01983840685)
SocietÃ  Elettrica di Paolo Di Giampaolo (CF: 01976490688)
</t>
  </si>
  <si>
    <t>Omaggio ai relatori seminario "L'IVA nei rapporti fra imprese e P.A."</t>
  </si>
  <si>
    <t xml:space="preserve">L'ANTICO di De Notariis Antonella (CF: DNTNNL66A43E379U)
</t>
  </si>
  <si>
    <t>L'ANTICO di De Notariis Antonella (CF: DNTNNL66A43E379U)</t>
  </si>
  <si>
    <t>DP Pescara - Carta termica per sistema eliminacode ARGO</t>
  </si>
  <si>
    <t>CENTRO ASSISTENZA TELEFONICA - Tinteggiatura locali</t>
  </si>
  <si>
    <t xml:space="preserve">Perinelli Marco Decorazioni (CF: PRNMRC82E20C632Q)
</t>
  </si>
  <si>
    <t>Pubblicazione estratto bando indagine mercato immobile Pescara</t>
  </si>
  <si>
    <t>DR - noleggio estintori per corso addetti antincendio</t>
  </si>
  <si>
    <t xml:space="preserve">FRASCARELLI ANTINCENDIO S.R.L. (CF: 01918730662)
</t>
  </si>
  <si>
    <t>FRASCARELLI ANTINCENDIO S.R.L. (CF: 01918730662)</t>
  </si>
  <si>
    <t>UPT CHIETI TERRITORIO - fornitura n. 3 condizionatori</t>
  </si>
  <si>
    <t xml:space="preserve">clima system srl (CF: 03494780715)
Del Signore Srl (CF: 01679140663)
ELETTRO CENTER SRL (CF: 01694480698)
elettroimpianti dei f.lli fiore (CF: 00861280675)
Security Snc di De Benedictis Gabriele (CF: 01311910663)
SIEM IMPIANTI SRL (CF: 01983840685)
Termoclimax Service Srl (CF: 01533520696)
</t>
  </si>
  <si>
    <t>Fornitura pezzi mobili anno 2016</t>
  </si>
  <si>
    <t xml:space="preserve">KUWAIT PETROLEUM ITALIA SPA (CF: 00435970587)
</t>
  </si>
  <si>
    <t>KUWAIT PETROLEUM ITALIA SPA (CF: 00435970587)</t>
  </si>
  <si>
    <t>Fornitura defibrillatore</t>
  </si>
  <si>
    <t xml:space="preserve">3B S.R.L. (CF: 03763310012)
AESSE MEDICAL SPA (CF: 01941340976)
ATTREZZATURE MEDICO SANITARIE S.R.L. (CF: 00424360220)
BETAFIN S.P.A. (CF: 00129500773)
BIMAL SRL (CF: 00842790198)
C.S. di GISINTI PAOLO S.R.L. SOCIETA' UNIPERSONALE (CF: 01825790478)
CLEMENTI PAOLO - DITTA INDIVIDUALE BIANCA MEDICAL (CF: CLMPLA64E14D653R)
E.M.A.C.-ELETTRONICA MEDICALE E ATTREZZ. CHIMICOCLINICHE S.R.L. (CF: 01120990104)
ELCAMM S.R.L. (CF: 05824380728)
ELIOS MEDICAL SRL (CF: 05049800872)
FUTURA HOSPITAL S.A.S. DI CARANDENTE CIRO (CF: 05206041211)
IREDEEM S.P.A. (CF: 10574970017)
MEDEA MEDICALE DI ARANCIO SALVATORE &amp; C. SAS  (CF: 04896080878)
MEDHOS SRL (CF: 03927450712)
S.I.D.EM. SPA  (CF: 00833160963)
</t>
  </si>
  <si>
    <t>IREDEEM S.P.A. (CF: 10574970017)</t>
  </si>
  <si>
    <t>Piattaforme elevatrici carrellate per DR e DP AQ</t>
  </si>
  <si>
    <t xml:space="preserve">MISSIONE UFFICIO SRL (CF: 01006250573)
</t>
  </si>
  <si>
    <t>MISSIONE UFFICIO SRL (CF: 01006250573)</t>
  </si>
  <si>
    <t>UT PESCARA P.zza Italia 15 - riscontri elettrici 2 porte</t>
  </si>
  <si>
    <t>UP CHIETI-TERRITORIO Fornitura n. 2 monitor per sistema eliminacode</t>
  </si>
  <si>
    <t>DP CHIETI - riparazione porta d'ingresso</t>
  </si>
  <si>
    <t>Fornitura cartucce per HP Officejet PRO X451DW</t>
  </si>
  <si>
    <t xml:space="preserve">C2 SRL (CF: 01121130197)
</t>
  </si>
  <si>
    <t>C2 SRL (CF: 01121130197)</t>
  </si>
  <si>
    <t xml:space="preserve">Contratto fornitura GAS naturale 8 lotto 5 </t>
  </si>
  <si>
    <t xml:space="preserve">ESTRA ENERGIE SRL (CF: 01219980529)
</t>
  </si>
  <si>
    <t>ESTRA ENERGIE SRL (CF: 01219980529)</t>
  </si>
  <si>
    <t>UPT TERRITORIO CHIETI - sistemazione finestre cinte avvolgibili</t>
  </si>
  <si>
    <t xml:space="preserve">ArtMetal 3 Srl (CF: 02226790695)
SEA DI SIMONCELLI S.&amp; G. (CF: 00241360684)
SIEM IMPIANTI SRL (CF: SCLWDM73P29C632A)
SocietÃ  Elettrica di Paolo Di Giampaolo (CF: 01976490688)
</t>
  </si>
  <si>
    <t>ArtMetal 3 Srl (CF: 02226790695)</t>
  </si>
  <si>
    <t>VASTO - installazione pensilina porta d'ingresso front-office</t>
  </si>
  <si>
    <t xml:space="preserve">Serafini Antonio (CF: 01350650691)
</t>
  </si>
  <si>
    <t>Serafini Antonio (CF: 01350650691)</t>
  </si>
  <si>
    <t>Direzione Regionale - fornitura lampade</t>
  </si>
  <si>
    <t xml:space="preserve">Rematarlazzi Spa (CF: 01634070435)
</t>
  </si>
  <si>
    <t>Rematarlazzi Spa (CF: 01634070435)</t>
  </si>
  <si>
    <t>DP PESCARA - SULMONA - proiettore e telo</t>
  </si>
  <si>
    <t xml:space="preserve">W2K (CF: 06810761004)
</t>
  </si>
  <si>
    <t>W2K (CF: 06810761004)</t>
  </si>
  <si>
    <t>DP TERAMO - riparazione tubi pluviali</t>
  </si>
  <si>
    <t>UFFICI REGIONE ABRUZZO UT e UP - manutenz. impianti elettr</t>
  </si>
  <si>
    <t>Digitalizzazione fogli di mappa</t>
  </si>
  <si>
    <t xml:space="preserve">CARTORLANDINI S.R.L. (CF: 02678670163)
COPYLAND SERVICE di TORACCHIO GIANNI (CF: TRCGNN74L30C632Z)
DATA ARCHIVI DI MASTRONARDI MARIA VINCENZA (CF: MSTMVN66H48E715Z)
DG SYSTEM di GIANSANTE DOMENICO (CF: GNSDNC66C25Z401K)
DIGITAL SYSTEM SRL (CF: 01530380664)
GUARNIERI MARCO (CF: GRNMRC66C03E435G)
I.S.P. ISTITUTO STENODATTILO PROFESSIONAL S.R.L. (CF: 01661740678)
IDEA DIGITALE S.R.L. (CF: 12160721002)
MASHKOV VASILY (CF: MSHVLY63C15Z135Y)
MULTIMEDIA SERVICE S.R.L. (CF: 02271310696)
SELCOCOPY SRL (CF: 00770420677)
SYSTEM INNOVA SRL (CF: 01867590679)
TABULARASA (CF: 02383471204)
</t>
  </si>
  <si>
    <t>DATA ARCHIVI DI MASTRONARDI MARIA VINCENZA (CF: MSTMVN66H48E715Z)</t>
  </si>
  <si>
    <t>Riparazione impianto refrigeratore PE</t>
  </si>
  <si>
    <t xml:space="preserve">D'Onofrio sas di D'Onofrio Graziano &amp; C (CF: 01682550684)
</t>
  </si>
  <si>
    <t>D'Onofrio sas di D'Onofrio Graziano &amp; C (CF: 01682550684)</t>
  </si>
  <si>
    <t>DR - COMPLEMENTI D'ARREDO DR</t>
  </si>
  <si>
    <t xml:space="preserve">ISOLUX IMPIANTI di Balena Emidio (CF: BLNMDE49R17A462O)
</t>
  </si>
  <si>
    <t>ISOLUX IMPIANTI di Balena Emidio (CF: BLNMDE49R17A462O)</t>
  </si>
  <si>
    <t>Mobili e arredi a norma per ufficio</t>
  </si>
  <si>
    <t xml:space="preserve">ARIENTI MOBILI DI ADRIANO ARIENTI (CF: RNTDRN48B26G482R)
FALLAVOLLITA ARREDAMENTI SNC (CF: 01532980669)
FOR OFFICE DI SILVIO SERPENTE (CF: SRPSLV62A13G482Z)
MOSCHELLA PASQUALE (CF: MSCPQL68A07F690O)
RUBEI ARREDI DI ARMANDO RUBEI (CF: RBURND57D17A345E)
SOFFARREDO (CF: 01155250663)
VASTARREDO (CF: 02029130693)
</t>
  </si>
  <si>
    <t>MOSCHELLA PASQUALE (CF: MSCPQL68A07F690O)</t>
  </si>
  <si>
    <t>L'AQUILA-PESCARA-TERAMO Territorio - Interventi urgenti su impianti antifurto</t>
  </si>
  <si>
    <t>Direzione Regionale - installazione lampade esterne</t>
  </si>
  <si>
    <t>Fornitura Dispositivi Protezione Individuale e attrezzature squadre antincendio</t>
  </si>
  <si>
    <t xml:space="preserve">ANTINCENDIO AQUILANO DI MALVESTUTO ROSINA &amp; C. S.N.C. (CF: 01392580666)
ANTINCENDIO MARSICA (CF: 01771810668)
ANTINCENDIO MOLISE (CF: 01559100704)
ANTINFORTUNISTICA GENERALE S.R.L. (CF: 02899730754)
CENTRO ANTINCENDIO VITERBESE SRL (CF: 01883620567)
DPI DI TROIS &amp; C. SAS (CF: 02695720926)
ESTINTORI BOSICA SRL (CF: 00826410672)
FORNARI FRANCESCO - Ditta Individuale (CF: FRNFNC69P28L049G)
FRASCARELLI ANTINCENDIO S.R.L. (CF: 01918730662)
ICRA IMPIANTI ANTINCENDIO S.R.L. (CF: 06827471217)
WEGHER SRL (CF: 01259630224)
</t>
  </si>
  <si>
    <t>ANTINFORTUNISTICA GENERALE S.R.L. (CF: 02899730754)</t>
  </si>
  <si>
    <t>Fornitura cancelleria uffici Abruzzo</t>
  </si>
  <si>
    <t xml:space="preserve">A. DI PAOLO SRL (CF: 01805450689)
BLU PAPER SRL (CF: 01972420697)
CENTRUFFICIO SRL (CF: 00830890679)
COSTA VERDE SNC (CF: 00248050676)
GBR ROSSETTO SPA (CF: 00304720287)
GIMAR ITALIA SRL (CF: 01426370670)
ICR - SOCIETA' PER AZIONI  (CF: 05466391009)
INGROSCART SRL (CF: 01469840662)
KRATOS SPA (CF: 02683390401)
MYO S.r.l. (CF: 03222970406)
ORESTINI SRL (CF: 01392870588)
PINI R. F.LLI (CF: 00158660365)
RE.BI.CART (CF: RSTFNC39B05A345Q)
</t>
  </si>
  <si>
    <t>MYO S.r.l. (CF: 03222970406)</t>
  </si>
  <si>
    <t>Fornitura carta uso ufficio</t>
  </si>
  <si>
    <t xml:space="preserve">A. DI PAOLO SRL (CF: 01805450689)
Cartaria Lughese s.a.s. di Leonelli Giovanni &amp; C. (CF: 01169640396)
Cartaria Valdy (CF: 01543240921)
Casa della Carta srl (CF: 03538970280)
CENTRUFFICIO SRL (CF: 00830890679)
COSTA VERDE SNC (CF: 00248050676)
DECART (CF: 01916890690)
GIMAR ITALIA SRL (CF: 01426370670)
Ingros Carta Giustacchini spa (CF: 01705680179)
INGROSCART SRL (CF: 01469840662)
ITALCARTA (CF: 00712000256)
TECNOLINEA SNC DI DE BENEDICTIS G. E C. (CF: 00659730675)
UMBRIA CARTA (CF: 01715310544)
</t>
  </si>
  <si>
    <t>COSTA VERDE SNC (CF: 00248050676)</t>
  </si>
  <si>
    <t>Fornitura toner rigenerati per stampanti</t>
  </si>
  <si>
    <t xml:space="preserve">A. DI PAOLO SRL (CF: 01805450689)
ECO LASER INFORMATICA SRL  (CF: 04427081007)
ECOPRINT (CF: MSSMLE78S15E625X)
ECOPRINT SNC (CF: 01334340492)
ECOREFILL S.R.L.  (CF: 02279000489)
ECORIGENERA DI CARTA SALVATORE (CF: CRTSVT64A05B056I)
ECOSERVICE di Paolo Saltarelli (CF: SNTPLA67L16E783G)
ECOTONER SRL (CF: 11483751001)
RIGENERA SERVICE DI MORONI GIORDANO (CF: MRNGDN74D04A271A)
RIGENERA SRL (CF: 02677690543)
RIGENERA SYSTEM (CF: 02193240922)
tecnolaser europa srl  (CF: 02169281207)
TONER &amp; CO (CF: 01682910706)
TONER COMPANY SRL  (CF: 05935231216)
Toner Italia srl (CF: 01433030705)
</t>
  </si>
  <si>
    <t>ECOREFILL S.R.L.  (CF: 02279000489)</t>
  </si>
  <si>
    <t>DP TERAMO - verifica impianti di messa a terra e protezione scariche atm.</t>
  </si>
  <si>
    <t xml:space="preserve">Azienda USL Teramo (CF: 00115590671)
</t>
  </si>
  <si>
    <t>Azienda USL Teramo (CF: 00115590671)</t>
  </si>
  <si>
    <t>Mobili e arredi uffici vari a norma regione Abruzzo</t>
  </si>
  <si>
    <t xml:space="preserve">4 MURA ARREDAMENTI SAS DI COLANTUONI FELICE &amp; C. (CF: 00828110676)
ARIENTI MOBILI DI ADRIANO ARIENTI (CF: RNTDRN48B26G482R)
ARREDAMENTI GIAMMICHELE ANGELANTONIO DEI F.LLI GIAMMICHELE SNC  (CF: 01838240693)
CO.ME.L. SRL (CF: 00988080685)
EFFEGIUFFICIO S.N.C. DI MANCINELLI F.&amp; G. (CF: 01892280692)
FALLAVOLLITA ARREDAMENTI SNC (CF: 01532980669)
FARE UFFICIO SRL  (CF: 02040600682)
LINEARREDO S.R.L. (CF: 01888630660)
MAR MOBILI S.R.L. (CF: 00707740676)
MARINO MOBILI S.N.C. DI DE SIMONE  (CF: 00304720667)
MOSCHELLA PASQUALE (CF: MSCPQL68A07F690O)
NENNI GIUSEPPE - DITTA INDIVIDUALE MOBIL JOLLY (CF: NNNGPP74P05G438V)
SOFFARREDO (CF: 01155250663)
STYLOFFICE SPA  (CF: 01464470697)
</t>
  </si>
  <si>
    <t xml:space="preserve">UT GIULIANOVA -  Servizio di vigilanza </t>
  </si>
  <si>
    <t xml:space="preserve">Daga Security srl (CF: 01808610682)
Giss srl (CF: 01682310667)
I.V.R.I.- Istituto di vigilanza  (CF: 03169660150)
Telecentral s.p.a. (CF: 01389830660)
Vigilantes Group s.r.l. (CF: 01674300676)
</t>
  </si>
  <si>
    <t>I.V.R.I.- Istituto di vigilanza  (CF: 03169660150)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</si>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</sst>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workbookViewId="0">
      <selection activeCell="D8" sqref="D8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285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"XD511CEC8E"</f>
        <v>XD511CEC8E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5450</v>
      </c>
      <c r="I3" s="2">
        <v>42024</v>
      </c>
      <c r="J3" s="2">
        <v>42065</v>
      </c>
      <c r="K3">
        <v>5450</v>
      </c>
    </row>
    <row r="4" spans="1:11" x14ac:dyDescent="0.25">
      <c r="A4" t="str">
        <f>"X8511CEC90"</f>
        <v>X8511CEC90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216</v>
      </c>
      <c r="I4" s="2">
        <v>42023</v>
      </c>
      <c r="J4" s="2">
        <v>42023</v>
      </c>
      <c r="K4">
        <v>216</v>
      </c>
    </row>
    <row r="5" spans="1:11" x14ac:dyDescent="0.25">
      <c r="A5" t="str">
        <f>"X6811CEC97"</f>
        <v>X6811CEC97</v>
      </c>
      <c r="B5" t="str">
        <f t="shared" si="0"/>
        <v>06363391001</v>
      </c>
      <c r="C5" t="s">
        <v>15</v>
      </c>
      <c r="D5" t="s">
        <v>24</v>
      </c>
      <c r="E5" t="s">
        <v>21</v>
      </c>
      <c r="F5" s="1" t="s">
        <v>22</v>
      </c>
      <c r="G5" t="s">
        <v>23</v>
      </c>
      <c r="H5">
        <v>500</v>
      </c>
      <c r="I5" s="2">
        <v>42037</v>
      </c>
      <c r="J5" s="2">
        <v>42037</v>
      </c>
      <c r="K5">
        <v>500</v>
      </c>
    </row>
    <row r="6" spans="1:11" x14ac:dyDescent="0.25">
      <c r="A6" t="str">
        <f>"X4011CEC98"</f>
        <v>X4011CEC98</v>
      </c>
      <c r="B6" t="str">
        <f t="shared" si="0"/>
        <v>06363391001</v>
      </c>
      <c r="C6" t="s">
        <v>15</v>
      </c>
      <c r="D6" t="s">
        <v>25</v>
      </c>
      <c r="E6" t="s">
        <v>21</v>
      </c>
      <c r="F6" s="1" t="s">
        <v>26</v>
      </c>
      <c r="G6" t="s">
        <v>27</v>
      </c>
      <c r="H6">
        <v>1350</v>
      </c>
      <c r="I6" s="2">
        <v>42016</v>
      </c>
      <c r="J6" s="2">
        <v>42094</v>
      </c>
      <c r="K6">
        <v>1350</v>
      </c>
    </row>
    <row r="7" spans="1:11" x14ac:dyDescent="0.25">
      <c r="A7" t="str">
        <f>"X7311CEC9D"</f>
        <v>X7311CEC9D</v>
      </c>
      <c r="B7" t="str">
        <f t="shared" si="0"/>
        <v>06363391001</v>
      </c>
      <c r="C7" t="s">
        <v>15</v>
      </c>
      <c r="D7" t="s">
        <v>28</v>
      </c>
      <c r="E7" t="s">
        <v>21</v>
      </c>
      <c r="F7" s="1" t="s">
        <v>29</v>
      </c>
      <c r="G7" t="s">
        <v>30</v>
      </c>
      <c r="H7">
        <v>1050</v>
      </c>
      <c r="I7" s="2">
        <v>42046</v>
      </c>
      <c r="J7" s="2">
        <v>42062</v>
      </c>
      <c r="K7">
        <v>1050</v>
      </c>
    </row>
    <row r="8" spans="1:11" x14ac:dyDescent="0.25">
      <c r="A8" t="str">
        <f>"XC311CEC9B"</f>
        <v>XC311CEC9B</v>
      </c>
      <c r="B8" t="str">
        <f t="shared" si="0"/>
        <v>06363391001</v>
      </c>
      <c r="C8" t="s">
        <v>15</v>
      </c>
      <c r="D8" t="s">
        <v>31</v>
      </c>
      <c r="E8" t="s">
        <v>21</v>
      </c>
      <c r="F8" s="1" t="s">
        <v>32</v>
      </c>
      <c r="G8" t="s">
        <v>33</v>
      </c>
      <c r="H8">
        <v>252</v>
      </c>
      <c r="I8" s="2">
        <v>42046</v>
      </c>
      <c r="J8" s="2">
        <v>42046</v>
      </c>
      <c r="K8">
        <v>252</v>
      </c>
    </row>
    <row r="9" spans="1:11" x14ac:dyDescent="0.25">
      <c r="A9" t="str">
        <f>"X1F13496D7"</f>
        <v>X1F13496D7</v>
      </c>
      <c r="B9" t="str">
        <f t="shared" si="0"/>
        <v>06363391001</v>
      </c>
      <c r="C9" t="s">
        <v>15</v>
      </c>
      <c r="D9" t="s">
        <v>34</v>
      </c>
      <c r="E9" t="s">
        <v>21</v>
      </c>
      <c r="F9" s="1" t="s">
        <v>35</v>
      </c>
      <c r="G9" t="s">
        <v>36</v>
      </c>
      <c r="H9">
        <v>115</v>
      </c>
      <c r="I9" s="2">
        <v>42065</v>
      </c>
      <c r="J9" s="2">
        <v>42429</v>
      </c>
      <c r="K9">
        <v>115</v>
      </c>
    </row>
    <row r="10" spans="1:11" x14ac:dyDescent="0.25">
      <c r="A10" t="str">
        <f>"X7A13496DB"</f>
        <v>X7A13496DB</v>
      </c>
      <c r="B10" t="str">
        <f t="shared" si="0"/>
        <v>06363391001</v>
      </c>
      <c r="C10" t="s">
        <v>15</v>
      </c>
      <c r="D10" t="s">
        <v>37</v>
      </c>
      <c r="E10" t="s">
        <v>21</v>
      </c>
      <c r="F10" s="1" t="s">
        <v>29</v>
      </c>
      <c r="G10" t="s">
        <v>30</v>
      </c>
      <c r="H10">
        <v>204</v>
      </c>
      <c r="I10" s="2">
        <v>42066</v>
      </c>
      <c r="J10" s="2">
        <v>42093</v>
      </c>
      <c r="K10">
        <v>204</v>
      </c>
    </row>
    <row r="11" spans="1:11" x14ac:dyDescent="0.25">
      <c r="A11" t="str">
        <f>"X1811CEC99"</f>
        <v>X1811CEC99</v>
      </c>
      <c r="B11" t="str">
        <f t="shared" si="0"/>
        <v>06363391001</v>
      </c>
      <c r="C11" t="s">
        <v>15</v>
      </c>
      <c r="D11" t="s">
        <v>38</v>
      </c>
      <c r="E11" t="s">
        <v>21</v>
      </c>
      <c r="F11" s="1" t="s">
        <v>35</v>
      </c>
      <c r="G11" t="s">
        <v>36</v>
      </c>
      <c r="H11">
        <v>118.5</v>
      </c>
      <c r="I11" s="2">
        <v>42005</v>
      </c>
      <c r="J11" s="2">
        <v>42369</v>
      </c>
      <c r="K11">
        <v>118.5</v>
      </c>
    </row>
    <row r="12" spans="1:11" x14ac:dyDescent="0.25">
      <c r="A12" t="str">
        <f>"X9011CEC96"</f>
        <v>X9011CEC96</v>
      </c>
      <c r="B12" t="str">
        <f t="shared" si="0"/>
        <v>06363391001</v>
      </c>
      <c r="C12" t="s">
        <v>15</v>
      </c>
      <c r="D12" t="s">
        <v>39</v>
      </c>
      <c r="E12" t="s">
        <v>21</v>
      </c>
      <c r="F12" s="1" t="s">
        <v>40</v>
      </c>
      <c r="G12" t="s">
        <v>41</v>
      </c>
      <c r="H12">
        <v>60</v>
      </c>
      <c r="I12" s="2">
        <v>42032</v>
      </c>
      <c r="J12" s="2">
        <v>42063</v>
      </c>
      <c r="K12">
        <v>60</v>
      </c>
    </row>
    <row r="13" spans="1:11" x14ac:dyDescent="0.25">
      <c r="A13" t="str">
        <f>"X3511CEC92"</f>
        <v>X3511CEC92</v>
      </c>
      <c r="B13" t="str">
        <f t="shared" si="0"/>
        <v>06363391001</v>
      </c>
      <c r="C13" t="s">
        <v>15</v>
      </c>
      <c r="D13" t="s">
        <v>42</v>
      </c>
      <c r="E13" t="s">
        <v>21</v>
      </c>
      <c r="F13" s="1" t="s">
        <v>43</v>
      </c>
      <c r="G13" t="s">
        <v>44</v>
      </c>
      <c r="H13">
        <v>783</v>
      </c>
      <c r="I13" s="2">
        <v>42025</v>
      </c>
      <c r="J13" s="2">
        <v>42055</v>
      </c>
      <c r="K13">
        <v>783</v>
      </c>
    </row>
    <row r="14" spans="1:11" x14ac:dyDescent="0.25">
      <c r="A14" t="str">
        <f>"XB811CEC95"</f>
        <v>XB811CEC95</v>
      </c>
      <c r="B14" t="str">
        <f t="shared" si="0"/>
        <v>06363391001</v>
      </c>
      <c r="C14" t="s">
        <v>15</v>
      </c>
      <c r="D14" t="s">
        <v>45</v>
      </c>
      <c r="E14" t="s">
        <v>21</v>
      </c>
      <c r="F14" s="1" t="s">
        <v>46</v>
      </c>
      <c r="G14" t="s">
        <v>47</v>
      </c>
      <c r="H14">
        <v>450</v>
      </c>
      <c r="I14" s="2">
        <v>42046</v>
      </c>
      <c r="J14" s="2">
        <v>42047</v>
      </c>
      <c r="K14">
        <v>450</v>
      </c>
    </row>
    <row r="15" spans="1:11" x14ac:dyDescent="0.25">
      <c r="A15" t="str">
        <f>"X9B11CEC9C"</f>
        <v>X9B11CEC9C</v>
      </c>
      <c r="B15" t="str">
        <f t="shared" si="0"/>
        <v>06363391001</v>
      </c>
      <c r="C15" t="s">
        <v>15</v>
      </c>
      <c r="D15" t="s">
        <v>48</v>
      </c>
      <c r="E15" t="s">
        <v>21</v>
      </c>
      <c r="F15" s="1" t="s">
        <v>29</v>
      </c>
      <c r="G15" t="s">
        <v>30</v>
      </c>
      <c r="H15">
        <v>495</v>
      </c>
      <c r="I15" s="2">
        <v>42040</v>
      </c>
      <c r="J15" s="2">
        <v>42068</v>
      </c>
      <c r="K15">
        <v>495</v>
      </c>
    </row>
    <row r="16" spans="1:11" x14ac:dyDescent="0.25">
      <c r="A16" t="str">
        <f>"X2A13496DD"</f>
        <v>X2A13496DD</v>
      </c>
      <c r="B16" t="str">
        <f t="shared" si="0"/>
        <v>06363391001</v>
      </c>
      <c r="C16" t="s">
        <v>15</v>
      </c>
      <c r="D16" t="s">
        <v>49</v>
      </c>
      <c r="E16" t="s">
        <v>21</v>
      </c>
      <c r="F16" s="1" t="s">
        <v>50</v>
      </c>
      <c r="G16" t="s">
        <v>51</v>
      </c>
      <c r="H16">
        <v>7241.56</v>
      </c>
      <c r="I16" s="2">
        <v>42076</v>
      </c>
      <c r="J16" s="2">
        <v>42078</v>
      </c>
      <c r="K16">
        <v>7241.56</v>
      </c>
    </row>
    <row r="17" spans="1:11" x14ac:dyDescent="0.25">
      <c r="A17" t="str">
        <f>"X2311CEC9F"</f>
        <v>X2311CEC9F</v>
      </c>
      <c r="B17" t="str">
        <f t="shared" si="0"/>
        <v>06363391001</v>
      </c>
      <c r="C17" t="s">
        <v>15</v>
      </c>
      <c r="D17" t="s">
        <v>52</v>
      </c>
      <c r="E17" t="s">
        <v>21</v>
      </c>
      <c r="F17" s="1" t="s">
        <v>53</v>
      </c>
      <c r="G17" t="s">
        <v>54</v>
      </c>
      <c r="H17">
        <v>211.5</v>
      </c>
      <c r="I17" s="2">
        <v>42059</v>
      </c>
      <c r="J17" s="2">
        <v>42059</v>
      </c>
      <c r="K17">
        <v>211.5</v>
      </c>
    </row>
    <row r="18" spans="1:11" x14ac:dyDescent="0.25">
      <c r="A18" t="str">
        <f>"XAD11CEC8F"</f>
        <v>XAD11CEC8F</v>
      </c>
      <c r="B18" t="str">
        <f t="shared" si="0"/>
        <v>06363391001</v>
      </c>
      <c r="C18" t="s">
        <v>15</v>
      </c>
      <c r="D18" t="s">
        <v>55</v>
      </c>
      <c r="E18" t="s">
        <v>21</v>
      </c>
      <c r="F18" s="1" t="s">
        <v>56</v>
      </c>
      <c r="G18" t="s">
        <v>57</v>
      </c>
      <c r="H18">
        <v>200</v>
      </c>
      <c r="I18" s="2">
        <v>42013</v>
      </c>
      <c r="J18" s="2">
        <v>42013</v>
      </c>
      <c r="K18">
        <v>200</v>
      </c>
    </row>
    <row r="19" spans="1:11" x14ac:dyDescent="0.25">
      <c r="A19" t="str">
        <f>"XE011CEC94"</f>
        <v>XE011CEC94</v>
      </c>
      <c r="B19" t="str">
        <f t="shared" si="0"/>
        <v>06363391001</v>
      </c>
      <c r="C19" t="s">
        <v>15</v>
      </c>
      <c r="D19" t="s">
        <v>58</v>
      </c>
      <c r="E19" t="s">
        <v>21</v>
      </c>
      <c r="F19" s="1" t="s">
        <v>59</v>
      </c>
      <c r="G19" t="s">
        <v>60</v>
      </c>
      <c r="H19">
        <v>19637.52</v>
      </c>
      <c r="I19" s="2">
        <v>42023</v>
      </c>
      <c r="J19" s="2">
        <v>42049</v>
      </c>
      <c r="K19">
        <v>19637.52</v>
      </c>
    </row>
    <row r="20" spans="1:11" x14ac:dyDescent="0.25">
      <c r="A20" t="str">
        <f>"X5D11CEC91"</f>
        <v>X5D11CEC91</v>
      </c>
      <c r="B20" t="str">
        <f t="shared" si="0"/>
        <v>06363391001</v>
      </c>
      <c r="C20" t="s">
        <v>15</v>
      </c>
      <c r="D20" t="s">
        <v>61</v>
      </c>
      <c r="E20" t="s">
        <v>21</v>
      </c>
      <c r="F20" s="1" t="s">
        <v>62</v>
      </c>
      <c r="G20" t="s">
        <v>63</v>
      </c>
      <c r="H20">
        <v>666.5</v>
      </c>
      <c r="I20" s="2">
        <v>42023</v>
      </c>
      <c r="J20" s="2">
        <v>42034</v>
      </c>
      <c r="K20">
        <v>666.5</v>
      </c>
    </row>
    <row r="21" spans="1:11" x14ac:dyDescent="0.25">
      <c r="A21" t="str">
        <f>"XOD11CEC93"</f>
        <v>XOD11CEC93</v>
      </c>
      <c r="B21" t="str">
        <f t="shared" si="0"/>
        <v>06363391001</v>
      </c>
      <c r="C21" t="s">
        <v>15</v>
      </c>
      <c r="D21" t="s">
        <v>64</v>
      </c>
      <c r="E21" t="s">
        <v>21</v>
      </c>
      <c r="F21" s="1" t="s">
        <v>32</v>
      </c>
      <c r="G21" t="s">
        <v>33</v>
      </c>
      <c r="H21">
        <v>682.1</v>
      </c>
      <c r="I21" s="2">
        <v>42024</v>
      </c>
      <c r="J21" s="2">
        <v>42034</v>
      </c>
      <c r="K21">
        <v>682.09</v>
      </c>
    </row>
    <row r="22" spans="1:11" x14ac:dyDescent="0.25">
      <c r="A22" t="str">
        <f>"XEB11CEC9A"</f>
        <v>XEB11CEC9A</v>
      </c>
      <c r="B22" t="str">
        <f t="shared" si="0"/>
        <v>06363391001</v>
      </c>
      <c r="C22" t="s">
        <v>15</v>
      </c>
      <c r="D22" t="s">
        <v>65</v>
      </c>
      <c r="E22" t="s">
        <v>21</v>
      </c>
      <c r="F22" s="1" t="s">
        <v>66</v>
      </c>
      <c r="G22" t="s">
        <v>67</v>
      </c>
      <c r="H22">
        <v>4250</v>
      </c>
      <c r="I22" s="2">
        <v>42044</v>
      </c>
      <c r="J22" s="2">
        <v>42053</v>
      </c>
      <c r="K22">
        <v>4250</v>
      </c>
    </row>
    <row r="23" spans="1:11" x14ac:dyDescent="0.25">
      <c r="A23" t="str">
        <f>"X8513496E1"</f>
        <v>X8513496E1</v>
      </c>
      <c r="B23" t="str">
        <f t="shared" si="0"/>
        <v>06363391001</v>
      </c>
      <c r="C23" t="s">
        <v>15</v>
      </c>
      <c r="D23" t="s">
        <v>68</v>
      </c>
      <c r="E23" t="s">
        <v>21</v>
      </c>
      <c r="F23" s="1" t="s">
        <v>69</v>
      </c>
      <c r="G23" t="s">
        <v>70</v>
      </c>
      <c r="H23">
        <v>1140</v>
      </c>
      <c r="I23" s="2">
        <v>42074</v>
      </c>
      <c r="J23" s="2">
        <v>42094</v>
      </c>
      <c r="K23">
        <v>1140</v>
      </c>
    </row>
    <row r="24" spans="1:11" x14ac:dyDescent="0.25">
      <c r="A24" t="str">
        <f>"XB813496E6"</f>
        <v>XB813496E6</v>
      </c>
      <c r="B24" t="str">
        <f t="shared" si="0"/>
        <v>06363391001</v>
      </c>
      <c r="C24" t="s">
        <v>15</v>
      </c>
      <c r="D24" t="s">
        <v>71</v>
      </c>
      <c r="E24" t="s">
        <v>21</v>
      </c>
      <c r="F24" s="1" t="s">
        <v>72</v>
      </c>
      <c r="G24" t="s">
        <v>67</v>
      </c>
      <c r="H24">
        <v>650</v>
      </c>
      <c r="I24" s="2">
        <v>42080</v>
      </c>
      <c r="J24" s="2">
        <v>42080</v>
      </c>
      <c r="K24">
        <v>650</v>
      </c>
    </row>
    <row r="25" spans="1:11" x14ac:dyDescent="0.25">
      <c r="A25" t="str">
        <f>"X6813496E8"</f>
        <v>X6813496E8</v>
      </c>
      <c r="B25" t="str">
        <f t="shared" si="0"/>
        <v>06363391001</v>
      </c>
      <c r="C25" t="s">
        <v>15</v>
      </c>
      <c r="D25" t="s">
        <v>73</v>
      </c>
      <c r="E25" t="s">
        <v>21</v>
      </c>
      <c r="F25" s="1" t="s">
        <v>43</v>
      </c>
      <c r="G25" t="s">
        <v>44</v>
      </c>
      <c r="H25">
        <v>350</v>
      </c>
      <c r="I25" s="2">
        <v>42088</v>
      </c>
      <c r="J25" s="2">
        <v>42088</v>
      </c>
      <c r="K25">
        <v>350</v>
      </c>
    </row>
    <row r="26" spans="1:11" x14ac:dyDescent="0.25">
      <c r="A26" t="str">
        <f>"X3513496E3"</f>
        <v>X3513496E3</v>
      </c>
      <c r="B26" t="str">
        <f t="shared" si="0"/>
        <v>06363391001</v>
      </c>
      <c r="C26" t="s">
        <v>15</v>
      </c>
      <c r="D26" t="s">
        <v>74</v>
      </c>
      <c r="E26" t="s">
        <v>21</v>
      </c>
      <c r="F26" s="1" t="s">
        <v>75</v>
      </c>
      <c r="G26" t="s">
        <v>76</v>
      </c>
      <c r="H26">
        <v>318.37</v>
      </c>
      <c r="I26" s="2">
        <v>42076</v>
      </c>
      <c r="J26" s="2">
        <v>42081</v>
      </c>
      <c r="K26">
        <v>318.37</v>
      </c>
    </row>
    <row r="27" spans="1:11" x14ac:dyDescent="0.25">
      <c r="A27" t="str">
        <f>"XAD13496E0"</f>
        <v>XAD13496E0</v>
      </c>
      <c r="B27" t="str">
        <f t="shared" si="0"/>
        <v>06363391001</v>
      </c>
      <c r="C27" t="s">
        <v>15</v>
      </c>
      <c r="D27" t="s">
        <v>77</v>
      </c>
      <c r="E27" t="s">
        <v>21</v>
      </c>
      <c r="F27" s="1" t="s">
        <v>78</v>
      </c>
      <c r="G27" t="s">
        <v>79</v>
      </c>
      <c r="H27">
        <v>2615.56</v>
      </c>
      <c r="I27" s="2">
        <v>42074</v>
      </c>
      <c r="J27" s="2">
        <v>42076</v>
      </c>
      <c r="K27">
        <v>2615.56</v>
      </c>
    </row>
    <row r="28" spans="1:11" x14ac:dyDescent="0.25">
      <c r="A28" t="str">
        <f>"XBF13496D3"</f>
        <v>XBF13496D3</v>
      </c>
      <c r="B28" t="str">
        <f t="shared" si="0"/>
        <v>06363391001</v>
      </c>
      <c r="C28" t="s">
        <v>15</v>
      </c>
      <c r="D28" t="s">
        <v>80</v>
      </c>
      <c r="E28" t="s">
        <v>21</v>
      </c>
      <c r="F28" s="1" t="s">
        <v>81</v>
      </c>
      <c r="G28" t="s">
        <v>82</v>
      </c>
      <c r="H28">
        <v>350</v>
      </c>
      <c r="I28" s="2">
        <v>42080</v>
      </c>
      <c r="J28" s="2">
        <v>42080</v>
      </c>
      <c r="K28">
        <v>350</v>
      </c>
    </row>
    <row r="29" spans="1:11" x14ac:dyDescent="0.25">
      <c r="A29" t="str">
        <f>"X4013496E9"</f>
        <v>X4013496E9</v>
      </c>
      <c r="B29" t="str">
        <f t="shared" si="0"/>
        <v>06363391001</v>
      </c>
      <c r="C29" t="s">
        <v>15</v>
      </c>
      <c r="D29" t="s">
        <v>83</v>
      </c>
      <c r="E29" t="s">
        <v>21</v>
      </c>
      <c r="F29" s="1" t="s">
        <v>81</v>
      </c>
      <c r="G29" t="s">
        <v>82</v>
      </c>
      <c r="H29">
        <v>215</v>
      </c>
      <c r="I29" s="2">
        <v>42088</v>
      </c>
      <c r="J29" s="2">
        <v>42088</v>
      </c>
      <c r="K29">
        <v>215</v>
      </c>
    </row>
    <row r="30" spans="1:11" x14ac:dyDescent="0.25">
      <c r="A30" t="str">
        <f>"XCA11CEC88"</f>
        <v>XCA11CEC88</v>
      </c>
      <c r="B30" t="str">
        <f t="shared" si="0"/>
        <v>06363391001</v>
      </c>
      <c r="C30" t="s">
        <v>15</v>
      </c>
      <c r="D30" t="s">
        <v>84</v>
      </c>
      <c r="E30" t="s">
        <v>17</v>
      </c>
      <c r="F30" s="1" t="s">
        <v>85</v>
      </c>
      <c r="G30" t="s">
        <v>82</v>
      </c>
      <c r="H30">
        <v>5824.59</v>
      </c>
      <c r="I30" s="2">
        <v>42012</v>
      </c>
      <c r="J30" s="2">
        <v>42076</v>
      </c>
      <c r="K30">
        <v>5824.59</v>
      </c>
    </row>
    <row r="31" spans="1:11" x14ac:dyDescent="0.25">
      <c r="A31" t="str">
        <f>"XD513496DF"</f>
        <v>XD513496DF</v>
      </c>
      <c r="B31" t="str">
        <f t="shared" si="0"/>
        <v>06363391001</v>
      </c>
      <c r="C31" t="s">
        <v>15</v>
      </c>
      <c r="D31" t="s">
        <v>86</v>
      </c>
      <c r="E31" t="s">
        <v>21</v>
      </c>
      <c r="F31" s="1" t="s">
        <v>87</v>
      </c>
      <c r="G31" t="s">
        <v>88</v>
      </c>
      <c r="H31">
        <v>4472</v>
      </c>
      <c r="I31" s="2">
        <v>42082</v>
      </c>
      <c r="J31" s="2">
        <v>42086</v>
      </c>
      <c r="K31">
        <v>4471.16</v>
      </c>
    </row>
    <row r="32" spans="1:11" x14ac:dyDescent="0.25">
      <c r="A32" t="str">
        <f>"X1F11CEC86"</f>
        <v>X1F11CEC86</v>
      </c>
      <c r="B32" t="str">
        <f t="shared" si="0"/>
        <v>06363391001</v>
      </c>
      <c r="C32" t="s">
        <v>15</v>
      </c>
      <c r="D32" t="s">
        <v>89</v>
      </c>
      <c r="E32" t="s">
        <v>17</v>
      </c>
      <c r="F32" s="1" t="s">
        <v>90</v>
      </c>
      <c r="G32" t="s">
        <v>91</v>
      </c>
      <c r="H32">
        <v>4178.8</v>
      </c>
      <c r="I32" s="2">
        <v>42012</v>
      </c>
      <c r="J32" s="2">
        <v>42030</v>
      </c>
      <c r="K32">
        <v>4178.8</v>
      </c>
    </row>
    <row r="33" spans="1:11" x14ac:dyDescent="0.25">
      <c r="A33" t="str">
        <f>"X1813496EA"</f>
        <v>X1813496EA</v>
      </c>
      <c r="B33" t="str">
        <f t="shared" si="0"/>
        <v>06363391001</v>
      </c>
      <c r="C33" t="s">
        <v>15</v>
      </c>
      <c r="D33" t="s">
        <v>92</v>
      </c>
      <c r="E33" t="s">
        <v>21</v>
      </c>
      <c r="F33" s="1" t="s">
        <v>93</v>
      </c>
      <c r="G33" t="s">
        <v>94</v>
      </c>
      <c r="H33">
        <v>6146</v>
      </c>
      <c r="I33" s="2">
        <v>42087</v>
      </c>
      <c r="J33" s="2">
        <v>42104</v>
      </c>
      <c r="K33">
        <v>6146</v>
      </c>
    </row>
    <row r="34" spans="1:11" x14ac:dyDescent="0.25">
      <c r="A34" t="str">
        <f>"X0D13496E4"</f>
        <v>X0D13496E4</v>
      </c>
      <c r="B34" t="str">
        <f t="shared" si="0"/>
        <v>06363391001</v>
      </c>
      <c r="C34" t="s">
        <v>15</v>
      </c>
      <c r="D34" t="s">
        <v>95</v>
      </c>
      <c r="E34" t="s">
        <v>21</v>
      </c>
      <c r="F34" s="1" t="s">
        <v>96</v>
      </c>
      <c r="G34" t="s">
        <v>97</v>
      </c>
      <c r="H34">
        <v>990</v>
      </c>
      <c r="I34" s="2">
        <v>42079</v>
      </c>
      <c r="J34" s="2">
        <v>42088</v>
      </c>
      <c r="K34">
        <v>990</v>
      </c>
    </row>
    <row r="35" spans="1:11" x14ac:dyDescent="0.25">
      <c r="A35" t="str">
        <f>"X9B13496ED"</f>
        <v>X9B13496ED</v>
      </c>
      <c r="B35" t="str">
        <f t="shared" ref="B35:B66" si="1">"06363391001"</f>
        <v>06363391001</v>
      </c>
      <c r="C35" t="s">
        <v>15</v>
      </c>
      <c r="D35" t="s">
        <v>98</v>
      </c>
      <c r="E35" t="s">
        <v>21</v>
      </c>
      <c r="F35" s="1" t="s">
        <v>99</v>
      </c>
      <c r="G35" t="s">
        <v>100</v>
      </c>
      <c r="H35">
        <v>365</v>
      </c>
      <c r="I35" s="2">
        <v>42103</v>
      </c>
      <c r="J35" s="2">
        <v>42118</v>
      </c>
      <c r="K35">
        <v>365</v>
      </c>
    </row>
    <row r="36" spans="1:11" x14ac:dyDescent="0.25">
      <c r="A36" t="str">
        <f>"XEB13496EB"</f>
        <v>XEB13496EB</v>
      </c>
      <c r="B36" t="str">
        <f t="shared" si="1"/>
        <v>06363391001</v>
      </c>
      <c r="C36" t="s">
        <v>15</v>
      </c>
      <c r="D36" t="s">
        <v>101</v>
      </c>
      <c r="E36" t="s">
        <v>21</v>
      </c>
      <c r="F36" s="1" t="s">
        <v>102</v>
      </c>
      <c r="G36" t="s">
        <v>103</v>
      </c>
      <c r="H36">
        <v>2000</v>
      </c>
      <c r="I36" s="2">
        <v>42109</v>
      </c>
      <c r="J36" s="2">
        <v>42124</v>
      </c>
      <c r="K36">
        <v>2000</v>
      </c>
    </row>
    <row r="37" spans="1:11" x14ac:dyDescent="0.25">
      <c r="A37" t="str">
        <f>"XE013496E5"</f>
        <v>XE013496E5</v>
      </c>
      <c r="B37" t="str">
        <f t="shared" si="1"/>
        <v>06363391001</v>
      </c>
      <c r="C37" t="s">
        <v>15</v>
      </c>
      <c r="D37" t="s">
        <v>104</v>
      </c>
      <c r="E37" t="s">
        <v>21</v>
      </c>
      <c r="F37" s="1" t="s">
        <v>105</v>
      </c>
      <c r="G37" t="s">
        <v>106</v>
      </c>
      <c r="H37">
        <v>1300.96</v>
      </c>
      <c r="I37" s="2">
        <v>42109</v>
      </c>
      <c r="J37" s="2">
        <v>42129</v>
      </c>
      <c r="K37">
        <v>1300.96</v>
      </c>
    </row>
    <row r="38" spans="1:11" x14ac:dyDescent="0.25">
      <c r="A38" t="str">
        <f>"X4713496D6"</f>
        <v>X4713496D6</v>
      </c>
      <c r="B38" t="str">
        <f t="shared" si="1"/>
        <v>06363391001</v>
      </c>
      <c r="C38" t="s">
        <v>15</v>
      </c>
      <c r="D38" t="s">
        <v>107</v>
      </c>
      <c r="E38" t="s">
        <v>21</v>
      </c>
      <c r="F38" s="1" t="s">
        <v>35</v>
      </c>
      <c r="G38" t="s">
        <v>36</v>
      </c>
      <c r="H38">
        <v>4951</v>
      </c>
      <c r="I38" s="2">
        <v>42065</v>
      </c>
      <c r="J38" s="2">
        <v>42185</v>
      </c>
      <c r="K38">
        <v>4723</v>
      </c>
    </row>
    <row r="39" spans="1:11" x14ac:dyDescent="0.25">
      <c r="A39" t="str">
        <f>"XCA13496D9"</f>
        <v>XCA13496D9</v>
      </c>
      <c r="B39" t="str">
        <f t="shared" si="1"/>
        <v>06363391001</v>
      </c>
      <c r="C39" t="s">
        <v>15</v>
      </c>
      <c r="D39" t="s">
        <v>108</v>
      </c>
      <c r="E39" t="s">
        <v>21</v>
      </c>
      <c r="F39" s="1" t="s">
        <v>109</v>
      </c>
      <c r="G39" t="s">
        <v>110</v>
      </c>
      <c r="H39">
        <v>979.26</v>
      </c>
      <c r="I39" s="2">
        <v>42065</v>
      </c>
      <c r="J39" s="2">
        <v>42124</v>
      </c>
      <c r="K39">
        <v>915.9</v>
      </c>
    </row>
    <row r="40" spans="1:11" x14ac:dyDescent="0.25">
      <c r="A40" t="str">
        <f>"XF213496D8"</f>
        <v>XF213496D8</v>
      </c>
      <c r="B40" t="str">
        <f t="shared" si="1"/>
        <v>06363391001</v>
      </c>
      <c r="C40" t="s">
        <v>15</v>
      </c>
      <c r="D40" t="s">
        <v>111</v>
      </c>
      <c r="E40" t="s">
        <v>21</v>
      </c>
      <c r="F40" s="1" t="s">
        <v>112</v>
      </c>
      <c r="G40" t="s">
        <v>113</v>
      </c>
      <c r="H40">
        <v>700.89</v>
      </c>
      <c r="I40" s="2">
        <v>42065</v>
      </c>
      <c r="J40" s="2">
        <v>42124</v>
      </c>
      <c r="K40">
        <v>700.89</v>
      </c>
    </row>
    <row r="41" spans="1:11" x14ac:dyDescent="0.25">
      <c r="A41" t="str">
        <f>"X9713496D4"</f>
        <v>X9713496D4</v>
      </c>
      <c r="B41" t="str">
        <f t="shared" si="1"/>
        <v>06363391001</v>
      </c>
      <c r="C41" t="s">
        <v>15</v>
      </c>
      <c r="D41" t="s">
        <v>114</v>
      </c>
      <c r="E41" t="s">
        <v>21</v>
      </c>
      <c r="F41" s="1" t="s">
        <v>115</v>
      </c>
      <c r="G41" t="s">
        <v>116</v>
      </c>
      <c r="H41">
        <v>2000</v>
      </c>
      <c r="I41" s="2">
        <v>42069</v>
      </c>
      <c r="J41" s="2">
        <v>42069</v>
      </c>
      <c r="K41">
        <v>2000</v>
      </c>
    </row>
    <row r="42" spans="1:11" x14ac:dyDescent="0.25">
      <c r="A42" t="str">
        <f>"X5213496DC"</f>
        <v>X5213496DC</v>
      </c>
      <c r="B42" t="str">
        <f t="shared" si="1"/>
        <v>06363391001</v>
      </c>
      <c r="C42" t="s">
        <v>15</v>
      </c>
      <c r="D42" t="s">
        <v>117</v>
      </c>
      <c r="E42" t="s">
        <v>21</v>
      </c>
      <c r="F42" s="1" t="s">
        <v>118</v>
      </c>
      <c r="G42" t="s">
        <v>119</v>
      </c>
      <c r="H42">
        <v>900</v>
      </c>
      <c r="I42" s="2">
        <v>42066</v>
      </c>
      <c r="J42" s="2">
        <v>42086</v>
      </c>
      <c r="K42">
        <v>900</v>
      </c>
    </row>
    <row r="43" spans="1:11" x14ac:dyDescent="0.25">
      <c r="A43" t="str">
        <f>"XA213496DA"</f>
        <v>XA213496DA</v>
      </c>
      <c r="B43" t="str">
        <f t="shared" si="1"/>
        <v>06363391001</v>
      </c>
      <c r="C43" t="s">
        <v>15</v>
      </c>
      <c r="D43" t="s">
        <v>120</v>
      </c>
      <c r="E43" t="s">
        <v>21</v>
      </c>
      <c r="F43" s="1" t="s">
        <v>93</v>
      </c>
      <c r="G43" t="s">
        <v>94</v>
      </c>
      <c r="H43">
        <v>3200</v>
      </c>
      <c r="I43" s="2">
        <v>42074</v>
      </c>
      <c r="J43" s="2">
        <v>42097</v>
      </c>
      <c r="K43">
        <v>3200</v>
      </c>
    </row>
    <row r="44" spans="1:11" x14ac:dyDescent="0.25">
      <c r="A44" t="str">
        <f>"X0213496DE"</f>
        <v>X0213496DE</v>
      </c>
      <c r="B44" t="str">
        <f t="shared" si="1"/>
        <v>06363391001</v>
      </c>
      <c r="C44" t="s">
        <v>15</v>
      </c>
      <c r="D44" t="s">
        <v>121</v>
      </c>
      <c r="E44" t="s">
        <v>21</v>
      </c>
      <c r="F44" s="1" t="s">
        <v>122</v>
      </c>
      <c r="G44" t="s">
        <v>123</v>
      </c>
      <c r="H44">
        <v>516</v>
      </c>
      <c r="I44" s="2">
        <v>42072</v>
      </c>
      <c r="J44" s="2">
        <v>42094</v>
      </c>
      <c r="K44">
        <v>516</v>
      </c>
    </row>
    <row r="45" spans="1:11" x14ac:dyDescent="0.25">
      <c r="A45" t="str">
        <f>"X4B13496EF"</f>
        <v>X4B13496EF</v>
      </c>
      <c r="B45" t="str">
        <f t="shared" si="1"/>
        <v>06363391001</v>
      </c>
      <c r="C45" t="s">
        <v>15</v>
      </c>
      <c r="D45" t="s">
        <v>124</v>
      </c>
      <c r="E45" t="s">
        <v>21</v>
      </c>
      <c r="F45" s="1" t="s">
        <v>125</v>
      </c>
      <c r="G45" t="s">
        <v>126</v>
      </c>
      <c r="H45">
        <v>1936.7</v>
      </c>
      <c r="I45" s="2">
        <v>42130</v>
      </c>
      <c r="J45" s="2">
        <v>42131</v>
      </c>
      <c r="K45">
        <v>1936.7</v>
      </c>
    </row>
    <row r="46" spans="1:11" x14ac:dyDescent="0.25">
      <c r="A46" t="str">
        <f>"617165961E"</f>
        <v>617165961E</v>
      </c>
      <c r="B46" t="str">
        <f t="shared" si="1"/>
        <v>06363391001</v>
      </c>
      <c r="C46" t="s">
        <v>15</v>
      </c>
      <c r="D46" t="s">
        <v>127</v>
      </c>
      <c r="E46" t="s">
        <v>128</v>
      </c>
      <c r="F46" s="1" t="s">
        <v>129</v>
      </c>
      <c r="G46" t="s">
        <v>130</v>
      </c>
      <c r="H46">
        <v>0</v>
      </c>
      <c r="I46" s="2">
        <v>42156</v>
      </c>
      <c r="J46" s="2">
        <v>42521</v>
      </c>
      <c r="K46">
        <v>369464.67</v>
      </c>
    </row>
    <row r="47" spans="1:11" x14ac:dyDescent="0.25">
      <c r="A47" t="str">
        <f>"XF613496F1"</f>
        <v>XF613496F1</v>
      </c>
      <c r="B47" t="str">
        <f t="shared" si="1"/>
        <v>06363391001</v>
      </c>
      <c r="C47" t="s">
        <v>15</v>
      </c>
      <c r="D47" t="s">
        <v>131</v>
      </c>
      <c r="E47" t="s">
        <v>21</v>
      </c>
      <c r="F47" s="1" t="s">
        <v>132</v>
      </c>
      <c r="G47" t="s">
        <v>133</v>
      </c>
      <c r="H47">
        <v>200</v>
      </c>
      <c r="I47" s="2">
        <v>42136</v>
      </c>
      <c r="J47" s="2">
        <v>42136</v>
      </c>
      <c r="K47">
        <v>200</v>
      </c>
    </row>
    <row r="48" spans="1:11" x14ac:dyDescent="0.25">
      <c r="A48" t="str">
        <f>"0000000000"</f>
        <v>0000000000</v>
      </c>
      <c r="B48" t="str">
        <f t="shared" si="1"/>
        <v>06363391001</v>
      </c>
      <c r="C48" t="s">
        <v>15</v>
      </c>
      <c r="D48" t="s">
        <v>134</v>
      </c>
      <c r="E48" t="s">
        <v>21</v>
      </c>
      <c r="F48" s="1" t="s">
        <v>135</v>
      </c>
      <c r="G48" t="s">
        <v>136</v>
      </c>
      <c r="H48">
        <v>12.1</v>
      </c>
      <c r="I48" s="2">
        <v>42122</v>
      </c>
      <c r="J48" s="2">
        <v>42132</v>
      </c>
      <c r="K48">
        <v>12.1</v>
      </c>
    </row>
    <row r="49" spans="1:11" x14ac:dyDescent="0.25">
      <c r="A49" t="str">
        <f>"0000000000"</f>
        <v>0000000000</v>
      </c>
      <c r="B49" t="str">
        <f t="shared" si="1"/>
        <v>06363391001</v>
      </c>
      <c r="C49" t="s">
        <v>15</v>
      </c>
      <c r="D49" t="s">
        <v>134</v>
      </c>
      <c r="E49" t="s">
        <v>21</v>
      </c>
      <c r="F49" s="1" t="s">
        <v>135</v>
      </c>
      <c r="G49" t="s">
        <v>136</v>
      </c>
      <c r="H49">
        <v>76.099999999999994</v>
      </c>
      <c r="I49" s="2">
        <v>42087</v>
      </c>
      <c r="J49" s="2">
        <v>42118</v>
      </c>
      <c r="K49">
        <v>76.099999999999994</v>
      </c>
    </row>
    <row r="50" spans="1:11" x14ac:dyDescent="0.25">
      <c r="A50" t="str">
        <f>"X2313496F0"</f>
        <v>X2313496F0</v>
      </c>
      <c r="B50" t="str">
        <f t="shared" si="1"/>
        <v>06363391001</v>
      </c>
      <c r="C50" t="s">
        <v>15</v>
      </c>
      <c r="D50" t="s">
        <v>137</v>
      </c>
      <c r="E50" t="s">
        <v>21</v>
      </c>
      <c r="F50" s="1" t="s">
        <v>132</v>
      </c>
      <c r="G50" t="s">
        <v>133</v>
      </c>
      <c r="H50">
        <v>200</v>
      </c>
      <c r="I50" s="2">
        <v>42118</v>
      </c>
      <c r="J50" s="2">
        <v>42118</v>
      </c>
      <c r="K50">
        <v>200</v>
      </c>
    </row>
    <row r="51" spans="1:11" x14ac:dyDescent="0.25">
      <c r="A51" t="str">
        <f>"XCE13496F2"</f>
        <v>XCE13496F2</v>
      </c>
      <c r="B51" t="str">
        <f t="shared" si="1"/>
        <v>06363391001</v>
      </c>
      <c r="C51" t="s">
        <v>15</v>
      </c>
      <c r="D51" t="s">
        <v>138</v>
      </c>
      <c r="E51" t="s">
        <v>21</v>
      </c>
      <c r="F51" s="1" t="s">
        <v>139</v>
      </c>
      <c r="G51" t="s">
        <v>140</v>
      </c>
      <c r="H51">
        <v>350</v>
      </c>
      <c r="I51" s="2">
        <v>42130</v>
      </c>
      <c r="J51" s="2">
        <v>42152</v>
      </c>
      <c r="K51">
        <v>350</v>
      </c>
    </row>
    <row r="52" spans="1:11" x14ac:dyDescent="0.25">
      <c r="A52" t="str">
        <f>"XC313496EC"</f>
        <v>XC313496EC</v>
      </c>
      <c r="B52" t="str">
        <f t="shared" si="1"/>
        <v>06363391001</v>
      </c>
      <c r="C52" t="s">
        <v>15</v>
      </c>
      <c r="D52" t="s">
        <v>141</v>
      </c>
      <c r="E52" t="s">
        <v>21</v>
      </c>
      <c r="F52" s="1" t="s">
        <v>142</v>
      </c>
      <c r="G52" t="s">
        <v>51</v>
      </c>
      <c r="H52">
        <v>550</v>
      </c>
      <c r="I52" s="2">
        <v>42115</v>
      </c>
      <c r="J52" s="2">
        <v>42121</v>
      </c>
      <c r="K52">
        <v>550</v>
      </c>
    </row>
    <row r="53" spans="1:11" x14ac:dyDescent="0.25">
      <c r="A53" t="str">
        <f>"X3B14A9851"</f>
        <v>X3B14A9851</v>
      </c>
      <c r="B53" t="str">
        <f t="shared" si="1"/>
        <v>06363391001</v>
      </c>
      <c r="C53" t="s">
        <v>15</v>
      </c>
      <c r="D53" t="s">
        <v>143</v>
      </c>
      <c r="E53" t="s">
        <v>21</v>
      </c>
      <c r="F53" s="1" t="s">
        <v>29</v>
      </c>
      <c r="G53" t="s">
        <v>30</v>
      </c>
      <c r="H53">
        <v>250</v>
      </c>
      <c r="I53" s="2">
        <v>42174</v>
      </c>
      <c r="J53" s="2">
        <v>42189</v>
      </c>
      <c r="K53">
        <v>250</v>
      </c>
    </row>
    <row r="54" spans="1:11" x14ac:dyDescent="0.25">
      <c r="A54" t="str">
        <f>"X6E14A9856"</f>
        <v>X6E14A9856</v>
      </c>
      <c r="B54" t="str">
        <f t="shared" si="1"/>
        <v>06363391001</v>
      </c>
      <c r="C54" t="s">
        <v>15</v>
      </c>
      <c r="D54" t="s">
        <v>144</v>
      </c>
      <c r="E54" t="s">
        <v>21</v>
      </c>
      <c r="F54" s="1" t="s">
        <v>145</v>
      </c>
      <c r="G54" t="s">
        <v>146</v>
      </c>
      <c r="H54">
        <v>950</v>
      </c>
      <c r="I54" s="2">
        <v>42188</v>
      </c>
      <c r="J54" s="2">
        <v>42209</v>
      </c>
      <c r="K54">
        <v>950</v>
      </c>
    </row>
    <row r="55" spans="1:11" x14ac:dyDescent="0.25">
      <c r="A55" t="str">
        <f>"XE614A9853"</f>
        <v>XE614A9853</v>
      </c>
      <c r="B55" t="str">
        <f t="shared" si="1"/>
        <v>06363391001</v>
      </c>
      <c r="C55" t="s">
        <v>15</v>
      </c>
      <c r="D55" t="s">
        <v>147</v>
      </c>
      <c r="E55" t="s">
        <v>21</v>
      </c>
      <c r="F55" s="1" t="s">
        <v>148</v>
      </c>
      <c r="G55" t="s">
        <v>149</v>
      </c>
      <c r="H55">
        <v>508.96</v>
      </c>
      <c r="I55" s="2">
        <v>42296</v>
      </c>
      <c r="J55" s="2">
        <v>42299</v>
      </c>
      <c r="K55">
        <v>508.96</v>
      </c>
    </row>
    <row r="56" spans="1:11" x14ac:dyDescent="0.25">
      <c r="A56" t="str">
        <f>"XD0176B93D"</f>
        <v>XD0176B93D</v>
      </c>
      <c r="B56" t="str">
        <f t="shared" si="1"/>
        <v>06363391001</v>
      </c>
      <c r="C56" t="s">
        <v>15</v>
      </c>
      <c r="D56" t="s">
        <v>150</v>
      </c>
      <c r="E56" t="s">
        <v>21</v>
      </c>
      <c r="F56" s="1" t="s">
        <v>151</v>
      </c>
      <c r="G56" t="s">
        <v>152</v>
      </c>
      <c r="H56">
        <v>390</v>
      </c>
      <c r="I56" s="2">
        <v>42359</v>
      </c>
      <c r="J56" s="2">
        <v>42359</v>
      </c>
      <c r="K56">
        <v>390</v>
      </c>
    </row>
    <row r="57" spans="1:11" x14ac:dyDescent="0.25">
      <c r="A57" t="str">
        <f>"X4614A9857"</f>
        <v>X4614A9857</v>
      </c>
      <c r="B57" t="str">
        <f t="shared" si="1"/>
        <v>06363391001</v>
      </c>
      <c r="C57" t="s">
        <v>15</v>
      </c>
      <c r="D57" t="s">
        <v>153</v>
      </c>
      <c r="E57" t="s">
        <v>21</v>
      </c>
      <c r="F57" s="1" t="s">
        <v>154</v>
      </c>
      <c r="G57" t="s">
        <v>155</v>
      </c>
      <c r="H57">
        <v>1300</v>
      </c>
      <c r="I57" s="2">
        <v>42221</v>
      </c>
      <c r="J57" s="2">
        <v>42221</v>
      </c>
      <c r="K57">
        <v>1300</v>
      </c>
    </row>
    <row r="58" spans="1:11" x14ac:dyDescent="0.25">
      <c r="A58" t="str">
        <f>"X1314A9852"</f>
        <v>X1314A9852</v>
      </c>
      <c r="B58" t="str">
        <f t="shared" si="1"/>
        <v>06363391001</v>
      </c>
      <c r="C58" t="s">
        <v>15</v>
      </c>
      <c r="D58" t="s">
        <v>156</v>
      </c>
      <c r="E58" t="s">
        <v>21</v>
      </c>
      <c r="F58" s="1" t="s">
        <v>157</v>
      </c>
      <c r="G58" t="s">
        <v>158</v>
      </c>
      <c r="H58">
        <v>1500</v>
      </c>
      <c r="I58" s="2">
        <v>42198</v>
      </c>
      <c r="J58" s="2">
        <v>42198</v>
      </c>
      <c r="K58">
        <v>1500</v>
      </c>
    </row>
    <row r="59" spans="1:11" x14ac:dyDescent="0.25">
      <c r="A59" t="str">
        <f>"XB314A984E"</f>
        <v>XB314A984E</v>
      </c>
      <c r="B59" t="str">
        <f t="shared" si="1"/>
        <v>06363391001</v>
      </c>
      <c r="C59" t="s">
        <v>15</v>
      </c>
      <c r="D59" t="s">
        <v>159</v>
      </c>
      <c r="E59" t="s">
        <v>21</v>
      </c>
      <c r="F59" s="1" t="s">
        <v>29</v>
      </c>
      <c r="G59" t="s">
        <v>30</v>
      </c>
      <c r="H59">
        <v>204</v>
      </c>
      <c r="I59" s="2">
        <v>42170</v>
      </c>
      <c r="J59" s="2">
        <v>42191</v>
      </c>
      <c r="K59">
        <v>204</v>
      </c>
    </row>
    <row r="60" spans="1:11" x14ac:dyDescent="0.25">
      <c r="A60" t="str">
        <f>"XA114A985B"</f>
        <v>XA114A985B</v>
      </c>
      <c r="B60" t="str">
        <f t="shared" si="1"/>
        <v>06363391001</v>
      </c>
      <c r="C60" t="s">
        <v>15</v>
      </c>
      <c r="D60" t="s">
        <v>160</v>
      </c>
      <c r="E60" t="s">
        <v>21</v>
      </c>
      <c r="F60" s="1" t="s">
        <v>148</v>
      </c>
      <c r="G60" t="s">
        <v>149</v>
      </c>
      <c r="H60">
        <v>3826.74</v>
      </c>
      <c r="I60" s="2">
        <v>42206</v>
      </c>
      <c r="J60" s="2">
        <v>42209</v>
      </c>
      <c r="K60">
        <v>3826.74</v>
      </c>
    </row>
    <row r="61" spans="1:11" x14ac:dyDescent="0.25">
      <c r="A61" t="str">
        <f>"X7914A985C"</f>
        <v>X7914A985C</v>
      </c>
      <c r="B61" t="str">
        <f t="shared" si="1"/>
        <v>06363391001</v>
      </c>
      <c r="C61" t="s">
        <v>15</v>
      </c>
      <c r="D61" t="s">
        <v>161</v>
      </c>
      <c r="E61" t="s">
        <v>21</v>
      </c>
      <c r="F61" s="1" t="s">
        <v>112</v>
      </c>
      <c r="G61" t="s">
        <v>113</v>
      </c>
      <c r="H61">
        <v>28.24</v>
      </c>
      <c r="I61" s="2">
        <v>42208</v>
      </c>
      <c r="J61" s="2">
        <v>42208</v>
      </c>
      <c r="K61">
        <v>28.24</v>
      </c>
    </row>
    <row r="62" spans="1:11" x14ac:dyDescent="0.25">
      <c r="A62" t="str">
        <f>"X5114A985D"</f>
        <v>X5114A985D</v>
      </c>
      <c r="B62" t="str">
        <f t="shared" si="1"/>
        <v>06363391001</v>
      </c>
      <c r="C62" t="s">
        <v>15</v>
      </c>
      <c r="D62" t="s">
        <v>162</v>
      </c>
      <c r="E62" t="s">
        <v>21</v>
      </c>
      <c r="F62" s="1" t="s">
        <v>163</v>
      </c>
      <c r="G62" t="s">
        <v>91</v>
      </c>
      <c r="H62">
        <v>1770</v>
      </c>
      <c r="I62" s="2">
        <v>42213</v>
      </c>
      <c r="J62" s="2">
        <v>42233</v>
      </c>
      <c r="K62">
        <v>1770</v>
      </c>
    </row>
    <row r="63" spans="1:11" x14ac:dyDescent="0.25">
      <c r="A63" t="str">
        <f>"X8B14A984F"</f>
        <v>X8B14A984F</v>
      </c>
      <c r="B63" t="str">
        <f t="shared" si="1"/>
        <v>06363391001</v>
      </c>
      <c r="C63" t="s">
        <v>15</v>
      </c>
      <c r="D63" t="s">
        <v>164</v>
      </c>
      <c r="E63" t="s">
        <v>21</v>
      </c>
      <c r="F63" s="1" t="s">
        <v>163</v>
      </c>
      <c r="G63" t="s">
        <v>91</v>
      </c>
      <c r="H63">
        <v>2445</v>
      </c>
      <c r="I63" s="2">
        <v>42185</v>
      </c>
      <c r="J63" s="2">
        <v>42192</v>
      </c>
      <c r="K63">
        <v>2445</v>
      </c>
    </row>
    <row r="64" spans="1:11" x14ac:dyDescent="0.25">
      <c r="A64" t="str">
        <f>"XBE14A9854"</f>
        <v>XBE14A9854</v>
      </c>
      <c r="B64" t="str">
        <f t="shared" si="1"/>
        <v>06363391001</v>
      </c>
      <c r="C64" t="s">
        <v>15</v>
      </c>
      <c r="D64" t="s">
        <v>165</v>
      </c>
      <c r="E64" t="s">
        <v>21</v>
      </c>
      <c r="F64" s="1" t="s">
        <v>166</v>
      </c>
      <c r="G64" t="s">
        <v>79</v>
      </c>
      <c r="H64">
        <v>5880</v>
      </c>
      <c r="I64" s="2">
        <v>42185</v>
      </c>
      <c r="J64" s="2">
        <v>42215</v>
      </c>
      <c r="K64">
        <v>5880</v>
      </c>
    </row>
    <row r="65" spans="1:11" x14ac:dyDescent="0.25">
      <c r="A65" t="str">
        <f>"X1E14A9858"</f>
        <v>X1E14A9858</v>
      </c>
      <c r="B65" t="str">
        <f t="shared" si="1"/>
        <v>06363391001</v>
      </c>
      <c r="C65" t="s">
        <v>15</v>
      </c>
      <c r="D65" t="s">
        <v>167</v>
      </c>
      <c r="E65" t="s">
        <v>21</v>
      </c>
      <c r="F65" s="1" t="s">
        <v>99</v>
      </c>
      <c r="G65" t="s">
        <v>100</v>
      </c>
      <c r="H65">
        <v>694</v>
      </c>
      <c r="I65" s="2">
        <v>42194</v>
      </c>
      <c r="J65" s="2">
        <v>42216</v>
      </c>
      <c r="K65">
        <v>694</v>
      </c>
    </row>
    <row r="66" spans="1:11" x14ac:dyDescent="0.25">
      <c r="A66" t="str">
        <f>"X9614A9855"</f>
        <v>X9614A9855</v>
      </c>
      <c r="B66" t="str">
        <f t="shared" si="1"/>
        <v>06363391001</v>
      </c>
      <c r="C66" t="s">
        <v>15</v>
      </c>
      <c r="D66" t="s">
        <v>168</v>
      </c>
      <c r="E66" t="s">
        <v>21</v>
      </c>
      <c r="F66" s="1" t="s">
        <v>122</v>
      </c>
      <c r="G66" t="s">
        <v>123</v>
      </c>
      <c r="H66">
        <v>1250</v>
      </c>
      <c r="I66" s="2">
        <v>42185</v>
      </c>
      <c r="J66" s="2">
        <v>42212</v>
      </c>
      <c r="K66">
        <v>1250</v>
      </c>
    </row>
    <row r="67" spans="1:11" x14ac:dyDescent="0.25">
      <c r="A67" t="str">
        <f>"XF114A9859"</f>
        <v>XF114A9859</v>
      </c>
      <c r="B67" t="str">
        <f t="shared" ref="B67:B98" si="2">"06363391001"</f>
        <v>06363391001</v>
      </c>
      <c r="C67" t="s">
        <v>15</v>
      </c>
      <c r="D67" t="s">
        <v>169</v>
      </c>
      <c r="E67" t="s">
        <v>21</v>
      </c>
      <c r="F67" s="1" t="s">
        <v>32</v>
      </c>
      <c r="G67" t="s">
        <v>33</v>
      </c>
      <c r="H67">
        <v>354.9</v>
      </c>
      <c r="I67" s="2">
        <v>42194</v>
      </c>
      <c r="J67" s="2">
        <v>42210</v>
      </c>
      <c r="K67">
        <v>354.9</v>
      </c>
    </row>
    <row r="68" spans="1:11" x14ac:dyDescent="0.25">
      <c r="A68" t="str">
        <f>"XO114A985F"</f>
        <v>XO114A985F</v>
      </c>
      <c r="B68" t="str">
        <f t="shared" si="2"/>
        <v>06363391001</v>
      </c>
      <c r="C68" t="s">
        <v>15</v>
      </c>
      <c r="D68" t="s">
        <v>170</v>
      </c>
      <c r="E68" t="s">
        <v>21</v>
      </c>
      <c r="F68" s="1" t="s">
        <v>171</v>
      </c>
      <c r="G68" t="s">
        <v>146</v>
      </c>
      <c r="H68">
        <v>4700</v>
      </c>
      <c r="I68" s="2">
        <v>42262</v>
      </c>
      <c r="J68" s="2">
        <v>42262</v>
      </c>
      <c r="K68">
        <v>4700</v>
      </c>
    </row>
    <row r="69" spans="1:11" x14ac:dyDescent="0.25">
      <c r="A69" t="str">
        <f>"XA415DB0CD"</f>
        <v>XA415DB0CD</v>
      </c>
      <c r="B69" t="str">
        <f t="shared" si="2"/>
        <v>06363391001</v>
      </c>
      <c r="C69" t="s">
        <v>15</v>
      </c>
      <c r="D69" t="s">
        <v>172</v>
      </c>
      <c r="E69" t="s">
        <v>21</v>
      </c>
      <c r="F69" s="1" t="s">
        <v>173</v>
      </c>
      <c r="G69" t="s">
        <v>146</v>
      </c>
      <c r="H69">
        <v>900</v>
      </c>
      <c r="I69" s="2">
        <v>42251</v>
      </c>
      <c r="J69" s="2">
        <v>42258</v>
      </c>
      <c r="K69">
        <v>900</v>
      </c>
    </row>
    <row r="70" spans="1:11" x14ac:dyDescent="0.25">
      <c r="A70" t="str">
        <f>"X5415DB0CF"</f>
        <v>X5415DB0CF</v>
      </c>
      <c r="B70" t="str">
        <f t="shared" si="2"/>
        <v>06363391001</v>
      </c>
      <c r="C70" t="s">
        <v>15</v>
      </c>
      <c r="D70" t="s">
        <v>174</v>
      </c>
      <c r="E70" t="s">
        <v>21</v>
      </c>
      <c r="F70" s="1" t="s">
        <v>35</v>
      </c>
      <c r="G70" t="s">
        <v>36</v>
      </c>
      <c r="H70">
        <v>169.5</v>
      </c>
      <c r="I70" s="2">
        <v>42278</v>
      </c>
      <c r="J70" s="2">
        <v>42643</v>
      </c>
      <c r="K70">
        <v>169.5</v>
      </c>
    </row>
    <row r="71" spans="1:11" x14ac:dyDescent="0.25">
      <c r="A71" t="str">
        <f>"X2C15DB0D0"</f>
        <v>X2C15DB0D0</v>
      </c>
      <c r="B71" t="str">
        <f t="shared" si="2"/>
        <v>06363391001</v>
      </c>
      <c r="C71" t="s">
        <v>15</v>
      </c>
      <c r="D71" t="s">
        <v>175</v>
      </c>
      <c r="E71" t="s">
        <v>21</v>
      </c>
      <c r="F71" s="1" t="s">
        <v>35</v>
      </c>
      <c r="G71" t="s">
        <v>36</v>
      </c>
      <c r="H71">
        <v>750</v>
      </c>
      <c r="I71" s="2">
        <v>42278</v>
      </c>
      <c r="J71" s="2">
        <v>42643</v>
      </c>
      <c r="K71">
        <v>750</v>
      </c>
    </row>
    <row r="72" spans="1:11" x14ac:dyDescent="0.25">
      <c r="A72" t="str">
        <f>"62711035E7"</f>
        <v>62711035E7</v>
      </c>
      <c r="B72" t="str">
        <f t="shared" si="2"/>
        <v>06363391001</v>
      </c>
      <c r="C72" t="s">
        <v>15</v>
      </c>
      <c r="D72" t="s">
        <v>176</v>
      </c>
      <c r="E72" t="s">
        <v>128</v>
      </c>
      <c r="F72" s="1" t="s">
        <v>177</v>
      </c>
      <c r="G72" t="s">
        <v>178</v>
      </c>
      <c r="H72">
        <v>0</v>
      </c>
      <c r="I72" s="2">
        <v>42151</v>
      </c>
      <c r="J72" s="2">
        <v>42358</v>
      </c>
      <c r="K72">
        <v>177.69</v>
      </c>
    </row>
    <row r="73" spans="1:11" x14ac:dyDescent="0.25">
      <c r="A73" t="str">
        <f>"63380769C4"</f>
        <v>63380769C4</v>
      </c>
      <c r="B73" t="str">
        <f t="shared" si="2"/>
        <v>06363391001</v>
      </c>
      <c r="C73" t="s">
        <v>15</v>
      </c>
      <c r="D73" t="s">
        <v>179</v>
      </c>
      <c r="E73" t="s">
        <v>128</v>
      </c>
      <c r="F73" s="1" t="s">
        <v>180</v>
      </c>
      <c r="G73" t="s">
        <v>181</v>
      </c>
      <c r="H73">
        <v>12578.4</v>
      </c>
      <c r="I73" s="2">
        <v>42265</v>
      </c>
      <c r="J73" s="2">
        <v>44092</v>
      </c>
      <c r="K73">
        <v>8175.05</v>
      </c>
    </row>
    <row r="74" spans="1:11" x14ac:dyDescent="0.25">
      <c r="A74" t="str">
        <f>"X5F15DB0D5"</f>
        <v>X5F15DB0D5</v>
      </c>
      <c r="B74" t="str">
        <f t="shared" si="2"/>
        <v>06363391001</v>
      </c>
      <c r="C74" t="s">
        <v>15</v>
      </c>
      <c r="D74" t="s">
        <v>182</v>
      </c>
      <c r="E74" t="s">
        <v>21</v>
      </c>
      <c r="F74" s="1" t="s">
        <v>183</v>
      </c>
      <c r="G74" t="s">
        <v>184</v>
      </c>
      <c r="H74">
        <v>280</v>
      </c>
      <c r="I74" s="2">
        <v>42275</v>
      </c>
      <c r="J74" s="2">
        <v>42275</v>
      </c>
      <c r="K74">
        <v>280</v>
      </c>
    </row>
    <row r="75" spans="1:11" x14ac:dyDescent="0.25">
      <c r="A75" t="str">
        <f>"XAF15DB0D3"</f>
        <v>XAF15DB0D3</v>
      </c>
      <c r="B75" t="str">
        <f t="shared" si="2"/>
        <v>06363391001</v>
      </c>
      <c r="C75" t="s">
        <v>15</v>
      </c>
      <c r="D75" t="s">
        <v>185</v>
      </c>
      <c r="E75" t="s">
        <v>21</v>
      </c>
      <c r="F75" s="1" t="s">
        <v>163</v>
      </c>
      <c r="G75" t="s">
        <v>91</v>
      </c>
      <c r="H75">
        <v>990</v>
      </c>
      <c r="I75" s="2">
        <v>42291</v>
      </c>
      <c r="J75" s="2">
        <v>42291</v>
      </c>
      <c r="K75">
        <v>990</v>
      </c>
    </row>
    <row r="76" spans="1:11" x14ac:dyDescent="0.25">
      <c r="A76" t="str">
        <f>"X8715DB0D4"</f>
        <v>X8715DB0D4</v>
      </c>
      <c r="B76" t="str">
        <f t="shared" si="2"/>
        <v>06363391001</v>
      </c>
      <c r="C76" t="s">
        <v>15</v>
      </c>
      <c r="D76" t="s">
        <v>186</v>
      </c>
      <c r="E76" t="s">
        <v>21</v>
      </c>
      <c r="F76" s="1" t="s">
        <v>187</v>
      </c>
      <c r="G76" t="s">
        <v>188</v>
      </c>
      <c r="H76">
        <v>635</v>
      </c>
      <c r="I76" s="2">
        <v>42272</v>
      </c>
      <c r="J76" s="2">
        <v>42272</v>
      </c>
      <c r="K76">
        <v>635</v>
      </c>
    </row>
    <row r="77" spans="1:11" x14ac:dyDescent="0.25">
      <c r="A77" t="str">
        <f>"XE215DB0D8"</f>
        <v>XE215DB0D8</v>
      </c>
      <c r="B77" t="str">
        <f t="shared" si="2"/>
        <v>06363391001</v>
      </c>
      <c r="C77" t="s">
        <v>15</v>
      </c>
      <c r="D77" t="s">
        <v>189</v>
      </c>
      <c r="E77" t="s">
        <v>21</v>
      </c>
      <c r="F77" s="1" t="s">
        <v>190</v>
      </c>
      <c r="G77" t="s">
        <v>191</v>
      </c>
      <c r="H77">
        <v>1910.1</v>
      </c>
      <c r="I77" s="2">
        <v>42283</v>
      </c>
      <c r="J77" s="2">
        <v>42296</v>
      </c>
      <c r="K77">
        <v>1910.1</v>
      </c>
    </row>
    <row r="78" spans="1:11" x14ac:dyDescent="0.25">
      <c r="A78" t="str">
        <f>"X0415DB0D1"</f>
        <v>X0415DB0D1</v>
      </c>
      <c r="B78" t="str">
        <f t="shared" si="2"/>
        <v>06363391001</v>
      </c>
      <c r="C78" t="s">
        <v>15</v>
      </c>
      <c r="D78" t="s">
        <v>192</v>
      </c>
      <c r="E78" t="s">
        <v>21</v>
      </c>
      <c r="F78" s="1" t="s">
        <v>193</v>
      </c>
      <c r="G78" t="s">
        <v>194</v>
      </c>
      <c r="H78">
        <v>1260</v>
      </c>
      <c r="I78" s="2">
        <v>42261</v>
      </c>
      <c r="J78" s="2">
        <v>42268</v>
      </c>
      <c r="K78">
        <v>1260</v>
      </c>
    </row>
    <row r="79" spans="1:11" x14ac:dyDescent="0.25">
      <c r="A79" t="str">
        <f>"X9215DB0DA"</f>
        <v>X9215DB0DA</v>
      </c>
      <c r="B79" t="str">
        <f t="shared" si="2"/>
        <v>06363391001</v>
      </c>
      <c r="C79" t="s">
        <v>15</v>
      </c>
      <c r="D79" t="s">
        <v>195</v>
      </c>
      <c r="E79" t="s">
        <v>21</v>
      </c>
      <c r="F79" s="1" t="s">
        <v>35</v>
      </c>
      <c r="G79" t="s">
        <v>36</v>
      </c>
      <c r="H79">
        <v>20</v>
      </c>
      <c r="I79" s="2">
        <v>42285</v>
      </c>
      <c r="J79" s="2">
        <v>42300</v>
      </c>
      <c r="K79">
        <v>20</v>
      </c>
    </row>
    <row r="80" spans="1:11" x14ac:dyDescent="0.25">
      <c r="A80" t="str">
        <f>"XCC15DB0CC"</f>
        <v>XCC15DB0CC</v>
      </c>
      <c r="B80" t="str">
        <f t="shared" si="2"/>
        <v>06363391001</v>
      </c>
      <c r="C80" t="s">
        <v>15</v>
      </c>
      <c r="D80" t="s">
        <v>196</v>
      </c>
      <c r="E80" t="s">
        <v>21</v>
      </c>
      <c r="F80" s="1" t="s">
        <v>197</v>
      </c>
      <c r="G80" t="s">
        <v>155</v>
      </c>
      <c r="H80">
        <v>680</v>
      </c>
      <c r="I80" s="2">
        <v>42264</v>
      </c>
      <c r="J80" s="2">
        <v>42264</v>
      </c>
      <c r="K80">
        <v>680</v>
      </c>
    </row>
    <row r="81" spans="1:11" x14ac:dyDescent="0.25">
      <c r="A81" t="str">
        <f>"X7C15DB0CE"</f>
        <v>X7C15DB0CE</v>
      </c>
      <c r="B81" t="str">
        <f t="shared" si="2"/>
        <v>06363391001</v>
      </c>
      <c r="C81" t="s">
        <v>15</v>
      </c>
      <c r="D81" t="s">
        <v>198</v>
      </c>
      <c r="E81" t="s">
        <v>21</v>
      </c>
      <c r="F81" s="1" t="s">
        <v>199</v>
      </c>
      <c r="G81" t="s">
        <v>200</v>
      </c>
      <c r="H81">
        <v>600</v>
      </c>
      <c r="I81" s="2">
        <v>42254</v>
      </c>
      <c r="J81" s="2">
        <v>42259</v>
      </c>
      <c r="K81">
        <v>600</v>
      </c>
    </row>
    <row r="82" spans="1:11" x14ac:dyDescent="0.25">
      <c r="A82" t="str">
        <f>"XD715DB0D2"</f>
        <v>XD715DB0D2</v>
      </c>
      <c r="B82" t="str">
        <f t="shared" si="2"/>
        <v>06363391001</v>
      </c>
      <c r="C82" t="s">
        <v>15</v>
      </c>
      <c r="D82" t="s">
        <v>201</v>
      </c>
      <c r="E82" t="s">
        <v>21</v>
      </c>
      <c r="F82" s="1" t="s">
        <v>202</v>
      </c>
      <c r="G82" t="s">
        <v>203</v>
      </c>
      <c r="H82">
        <v>600</v>
      </c>
      <c r="I82" s="2">
        <v>42262</v>
      </c>
      <c r="J82" s="2">
        <v>42279</v>
      </c>
      <c r="K82">
        <v>600</v>
      </c>
    </row>
    <row r="83" spans="1:11" x14ac:dyDescent="0.25">
      <c r="A83" t="str">
        <f>"X0F15DB0D7"</f>
        <v>X0F15DB0D7</v>
      </c>
      <c r="B83" t="str">
        <f t="shared" si="2"/>
        <v>06363391001</v>
      </c>
      <c r="C83" t="s">
        <v>15</v>
      </c>
      <c r="D83" t="s">
        <v>204</v>
      </c>
      <c r="E83" t="s">
        <v>21</v>
      </c>
      <c r="F83" s="1" t="s">
        <v>115</v>
      </c>
      <c r="G83" t="s">
        <v>116</v>
      </c>
      <c r="H83">
        <v>800</v>
      </c>
      <c r="I83" s="2">
        <v>42292</v>
      </c>
      <c r="J83" s="2">
        <v>42299</v>
      </c>
      <c r="K83">
        <v>800</v>
      </c>
    </row>
    <row r="84" spans="1:11" x14ac:dyDescent="0.25">
      <c r="A84" t="str">
        <f>"X0814A984C"</f>
        <v>X0814A984C</v>
      </c>
      <c r="B84" t="str">
        <f t="shared" si="2"/>
        <v>06363391001</v>
      </c>
      <c r="C84" t="s">
        <v>15</v>
      </c>
      <c r="D84" t="s">
        <v>205</v>
      </c>
      <c r="E84" t="s">
        <v>17</v>
      </c>
      <c r="F84" s="1" t="s">
        <v>206</v>
      </c>
      <c r="G84" t="s">
        <v>19</v>
      </c>
      <c r="H84">
        <v>14666.83</v>
      </c>
      <c r="I84" s="2">
        <v>42207</v>
      </c>
      <c r="J84" s="2">
        <v>42244</v>
      </c>
      <c r="K84">
        <v>14666.83</v>
      </c>
    </row>
    <row r="85" spans="1:11" x14ac:dyDescent="0.25">
      <c r="A85" t="str">
        <f>"XED15DB0DE"</f>
        <v>XED15DB0DE</v>
      </c>
      <c r="B85" t="str">
        <f t="shared" si="2"/>
        <v>06363391001</v>
      </c>
      <c r="C85" t="s">
        <v>15</v>
      </c>
      <c r="D85" t="s">
        <v>207</v>
      </c>
      <c r="E85" t="s">
        <v>21</v>
      </c>
      <c r="F85" s="1" t="s">
        <v>208</v>
      </c>
      <c r="G85" t="s">
        <v>209</v>
      </c>
      <c r="H85">
        <v>40.98</v>
      </c>
      <c r="I85" s="2">
        <v>42304</v>
      </c>
      <c r="J85" s="2">
        <v>42304</v>
      </c>
      <c r="K85">
        <v>40.98</v>
      </c>
    </row>
    <row r="86" spans="1:11" x14ac:dyDescent="0.25">
      <c r="A86" t="str">
        <f>"X3715DB0D6"</f>
        <v>X3715DB0D6</v>
      </c>
      <c r="B86" t="str">
        <f t="shared" si="2"/>
        <v>06363391001</v>
      </c>
      <c r="C86" t="s">
        <v>15</v>
      </c>
      <c r="D86" t="s">
        <v>210</v>
      </c>
      <c r="E86" t="s">
        <v>21</v>
      </c>
      <c r="F86" s="1" t="s">
        <v>29</v>
      </c>
      <c r="G86" t="s">
        <v>30</v>
      </c>
      <c r="H86">
        <v>600</v>
      </c>
      <c r="I86" s="2">
        <v>42275</v>
      </c>
      <c r="J86" s="2">
        <v>42297</v>
      </c>
      <c r="K86">
        <v>600</v>
      </c>
    </row>
    <row r="87" spans="1:11" x14ac:dyDescent="0.25">
      <c r="A87" t="str">
        <f>"X9D15DB0E0"</f>
        <v>X9D15DB0E0</v>
      </c>
      <c r="B87" t="str">
        <f t="shared" si="2"/>
        <v>06363391001</v>
      </c>
      <c r="C87" t="s">
        <v>15</v>
      </c>
      <c r="D87" t="s">
        <v>211</v>
      </c>
      <c r="E87" t="s">
        <v>21</v>
      </c>
      <c r="F87" s="1" t="s">
        <v>212</v>
      </c>
      <c r="G87" t="s">
        <v>152</v>
      </c>
      <c r="H87">
        <v>380</v>
      </c>
      <c r="I87" s="2">
        <v>42321</v>
      </c>
      <c r="J87" s="2">
        <v>42321</v>
      </c>
      <c r="K87">
        <v>380</v>
      </c>
    </row>
    <row r="88" spans="1:11" x14ac:dyDescent="0.25">
      <c r="A88" t="str">
        <f>"X7515DB0E1"</f>
        <v>X7515DB0E1</v>
      </c>
      <c r="B88" t="str">
        <f t="shared" si="2"/>
        <v>06363391001</v>
      </c>
      <c r="C88" t="s">
        <v>15</v>
      </c>
      <c r="D88" t="s">
        <v>213</v>
      </c>
      <c r="E88" t="s">
        <v>21</v>
      </c>
      <c r="F88" s="1" t="s">
        <v>199</v>
      </c>
      <c r="G88" t="s">
        <v>200</v>
      </c>
      <c r="H88">
        <v>600</v>
      </c>
      <c r="I88" s="2">
        <v>42318</v>
      </c>
      <c r="J88" s="2">
        <v>42322</v>
      </c>
      <c r="K88">
        <v>600</v>
      </c>
    </row>
    <row r="89" spans="1:11" x14ac:dyDescent="0.25">
      <c r="A89" t="str">
        <f>"X2515DB0E3"</f>
        <v>X2515DB0E3</v>
      </c>
      <c r="B89" t="str">
        <f t="shared" si="2"/>
        <v>06363391001</v>
      </c>
      <c r="C89" t="s">
        <v>15</v>
      </c>
      <c r="D89" t="s">
        <v>214</v>
      </c>
      <c r="E89" t="s">
        <v>21</v>
      </c>
      <c r="F89" s="1" t="s">
        <v>215</v>
      </c>
      <c r="G89" t="s">
        <v>216</v>
      </c>
      <c r="H89">
        <v>467</v>
      </c>
      <c r="I89" s="2">
        <v>42324</v>
      </c>
      <c r="J89" s="2">
        <v>42327</v>
      </c>
      <c r="K89">
        <v>467</v>
      </c>
    </row>
    <row r="90" spans="1:11" x14ac:dyDescent="0.25">
      <c r="A90" t="str">
        <f>"X1A15DB0DD"</f>
        <v>X1A15DB0DD</v>
      </c>
      <c r="B90" t="str">
        <f t="shared" si="2"/>
        <v>06363391001</v>
      </c>
      <c r="C90" t="s">
        <v>15</v>
      </c>
      <c r="D90" t="s">
        <v>217</v>
      </c>
      <c r="E90" t="s">
        <v>17</v>
      </c>
      <c r="F90" s="1" t="s">
        <v>218</v>
      </c>
      <c r="G90" t="s">
        <v>82</v>
      </c>
      <c r="H90">
        <v>3699.99</v>
      </c>
      <c r="I90" s="2">
        <v>42334</v>
      </c>
      <c r="J90" s="2">
        <v>42340</v>
      </c>
      <c r="K90">
        <v>3699.99</v>
      </c>
    </row>
    <row r="91" spans="1:11" x14ac:dyDescent="0.25">
      <c r="A91" t="str">
        <f>"0000000000"</f>
        <v>0000000000</v>
      </c>
      <c r="B91" t="str">
        <f t="shared" si="2"/>
        <v>06363391001</v>
      </c>
      <c r="C91" t="s">
        <v>15</v>
      </c>
      <c r="D91" t="s">
        <v>219</v>
      </c>
      <c r="E91" t="s">
        <v>21</v>
      </c>
      <c r="F91" s="1" t="s">
        <v>135</v>
      </c>
      <c r="G91" t="s">
        <v>136</v>
      </c>
      <c r="H91">
        <v>217.4</v>
      </c>
      <c r="I91" s="2">
        <v>42363</v>
      </c>
      <c r="J91" s="2">
        <v>42352</v>
      </c>
      <c r="K91">
        <v>217.4</v>
      </c>
    </row>
    <row r="92" spans="1:11" x14ac:dyDescent="0.25">
      <c r="A92" t="str">
        <f>"6484319550"</f>
        <v>6484319550</v>
      </c>
      <c r="B92" t="str">
        <f t="shared" si="2"/>
        <v>06363391001</v>
      </c>
      <c r="C92" t="s">
        <v>15</v>
      </c>
      <c r="D92" t="s">
        <v>176</v>
      </c>
      <c r="E92" t="s">
        <v>128</v>
      </c>
      <c r="F92" s="1" t="s">
        <v>220</v>
      </c>
      <c r="G92" t="s">
        <v>221</v>
      </c>
      <c r="H92">
        <v>0</v>
      </c>
      <c r="I92" s="2">
        <v>42331</v>
      </c>
      <c r="J92" s="2">
        <v>43406</v>
      </c>
      <c r="K92">
        <v>863.87</v>
      </c>
    </row>
    <row r="93" spans="1:11" x14ac:dyDescent="0.25">
      <c r="A93" t="str">
        <f>"XA815DB0E6"</f>
        <v>XA815DB0E6</v>
      </c>
      <c r="B93" t="str">
        <f t="shared" si="2"/>
        <v>06363391001</v>
      </c>
      <c r="C93" t="s">
        <v>15</v>
      </c>
      <c r="D93" t="s">
        <v>222</v>
      </c>
      <c r="E93" t="s">
        <v>17</v>
      </c>
      <c r="F93" s="1" t="s">
        <v>223</v>
      </c>
      <c r="G93" t="s">
        <v>224</v>
      </c>
      <c r="H93">
        <v>2719.5</v>
      </c>
      <c r="I93" s="2">
        <v>42349</v>
      </c>
      <c r="J93" s="2">
        <v>42355</v>
      </c>
      <c r="K93">
        <v>2719.5</v>
      </c>
    </row>
    <row r="94" spans="1:11" x14ac:dyDescent="0.25">
      <c r="A94" t="str">
        <f>"X4D176B93A"</f>
        <v>X4D176B93A</v>
      </c>
      <c r="B94" t="str">
        <f t="shared" si="2"/>
        <v>06363391001</v>
      </c>
      <c r="C94" t="s">
        <v>15</v>
      </c>
      <c r="D94" t="s">
        <v>225</v>
      </c>
      <c r="E94" t="s">
        <v>21</v>
      </c>
      <c r="F94" s="1" t="s">
        <v>226</v>
      </c>
      <c r="G94" t="s">
        <v>227</v>
      </c>
      <c r="H94">
        <v>720</v>
      </c>
      <c r="I94" s="2">
        <v>42341</v>
      </c>
      <c r="J94" s="2">
        <v>42353</v>
      </c>
      <c r="K94">
        <v>720</v>
      </c>
    </row>
    <row r="95" spans="1:11" x14ac:dyDescent="0.25">
      <c r="A95" t="str">
        <f>"XBA15DB0D9"</f>
        <v>XBA15DB0D9</v>
      </c>
      <c r="B95" t="str">
        <f t="shared" si="2"/>
        <v>06363391001</v>
      </c>
      <c r="C95" t="s">
        <v>15</v>
      </c>
      <c r="D95" t="s">
        <v>228</v>
      </c>
      <c r="E95" t="s">
        <v>21</v>
      </c>
      <c r="F95" s="1" t="s">
        <v>197</v>
      </c>
      <c r="G95" t="s">
        <v>155</v>
      </c>
      <c r="H95">
        <v>400</v>
      </c>
      <c r="I95" s="2">
        <v>42289</v>
      </c>
      <c r="J95" s="2">
        <v>42307</v>
      </c>
      <c r="K95">
        <v>400</v>
      </c>
    </row>
    <row r="96" spans="1:11" x14ac:dyDescent="0.25">
      <c r="A96" t="str">
        <f>"X6A15DB0DB"</f>
        <v>X6A15DB0DB</v>
      </c>
      <c r="B96" t="str">
        <f t="shared" si="2"/>
        <v>06363391001</v>
      </c>
      <c r="C96" t="s">
        <v>15</v>
      </c>
      <c r="D96" t="s">
        <v>229</v>
      </c>
      <c r="E96" t="s">
        <v>21</v>
      </c>
      <c r="F96" s="1" t="s">
        <v>29</v>
      </c>
      <c r="G96" t="s">
        <v>30</v>
      </c>
      <c r="H96">
        <v>2500</v>
      </c>
      <c r="I96" s="2">
        <v>42291</v>
      </c>
      <c r="J96" s="2">
        <v>42322</v>
      </c>
      <c r="K96">
        <v>2500</v>
      </c>
    </row>
    <row r="97" spans="1:11" x14ac:dyDescent="0.25">
      <c r="A97" t="str">
        <f>"XF8176B93C"</f>
        <v>XF8176B93C</v>
      </c>
      <c r="B97" t="str">
        <f t="shared" si="2"/>
        <v>06363391001</v>
      </c>
      <c r="C97" t="s">
        <v>15</v>
      </c>
      <c r="D97" t="s">
        <v>230</v>
      </c>
      <c r="E97" t="s">
        <v>21</v>
      </c>
      <c r="F97" s="1" t="s">
        <v>197</v>
      </c>
      <c r="G97" t="s">
        <v>155</v>
      </c>
      <c r="H97">
        <v>120</v>
      </c>
      <c r="I97" s="2">
        <v>42349</v>
      </c>
      <c r="J97" s="2">
        <v>42349</v>
      </c>
      <c r="K97">
        <v>120</v>
      </c>
    </row>
    <row r="98" spans="1:11" x14ac:dyDescent="0.25">
      <c r="A98" t="str">
        <f>"X58176B940"</f>
        <v>X58176B940</v>
      </c>
      <c r="B98" t="str">
        <f t="shared" si="2"/>
        <v>06363391001</v>
      </c>
      <c r="C98" t="s">
        <v>15</v>
      </c>
      <c r="D98" t="s">
        <v>231</v>
      </c>
      <c r="E98" t="s">
        <v>21</v>
      </c>
      <c r="F98" s="1" t="s">
        <v>232</v>
      </c>
      <c r="G98" t="s">
        <v>233</v>
      </c>
      <c r="H98">
        <v>1413.72</v>
      </c>
      <c r="I98" s="2">
        <v>42356</v>
      </c>
      <c r="J98" s="2">
        <v>42371</v>
      </c>
      <c r="K98">
        <v>1413.72</v>
      </c>
    </row>
    <row r="99" spans="1:11" x14ac:dyDescent="0.25">
      <c r="A99" t="str">
        <f>"6521397B0A"</f>
        <v>6521397B0A</v>
      </c>
      <c r="B99" t="str">
        <f t="shared" ref="B99:B118" si="3">"06363391001"</f>
        <v>06363391001</v>
      </c>
      <c r="C99" t="s">
        <v>15</v>
      </c>
      <c r="D99" t="s">
        <v>234</v>
      </c>
      <c r="E99" t="s">
        <v>128</v>
      </c>
      <c r="F99" s="1" t="s">
        <v>235</v>
      </c>
      <c r="G99" t="s">
        <v>236</v>
      </c>
      <c r="H99">
        <v>0</v>
      </c>
      <c r="I99" s="2">
        <v>42430</v>
      </c>
      <c r="J99" s="2">
        <v>42794</v>
      </c>
      <c r="K99">
        <v>131654.57</v>
      </c>
    </row>
    <row r="100" spans="1:11" x14ac:dyDescent="0.25">
      <c r="A100" t="str">
        <f>"X80176B93F"</f>
        <v>X80176B93F</v>
      </c>
      <c r="B100" t="str">
        <f t="shared" si="3"/>
        <v>06363391001</v>
      </c>
      <c r="C100" t="s">
        <v>15</v>
      </c>
      <c r="D100" t="s">
        <v>237</v>
      </c>
      <c r="E100" t="s">
        <v>21</v>
      </c>
      <c r="F100" s="1" t="s">
        <v>238</v>
      </c>
      <c r="G100" t="s">
        <v>239</v>
      </c>
      <c r="H100">
        <v>1163</v>
      </c>
      <c r="I100" s="2">
        <v>42383</v>
      </c>
      <c r="J100" s="2">
        <v>42384</v>
      </c>
      <c r="K100">
        <v>1163</v>
      </c>
    </row>
    <row r="101" spans="1:11" x14ac:dyDescent="0.25">
      <c r="A101" t="str">
        <f>"XA8176B93E"</f>
        <v>XA8176B93E</v>
      </c>
      <c r="B101" t="str">
        <f t="shared" si="3"/>
        <v>06363391001</v>
      </c>
      <c r="C101" t="s">
        <v>15</v>
      </c>
      <c r="D101" t="s">
        <v>240</v>
      </c>
      <c r="E101" t="s">
        <v>21</v>
      </c>
      <c r="F101" s="1" t="s">
        <v>241</v>
      </c>
      <c r="G101" t="s">
        <v>242</v>
      </c>
      <c r="H101">
        <v>600</v>
      </c>
      <c r="I101" s="2">
        <v>42381</v>
      </c>
      <c r="J101" s="2">
        <v>42381</v>
      </c>
      <c r="K101">
        <v>600</v>
      </c>
    </row>
    <row r="102" spans="1:11" x14ac:dyDescent="0.25">
      <c r="A102" t="str">
        <f>"X08176B942"</f>
        <v>X08176B942</v>
      </c>
      <c r="B102" t="str">
        <f t="shared" si="3"/>
        <v>06363391001</v>
      </c>
      <c r="C102" t="s">
        <v>15</v>
      </c>
      <c r="D102" t="s">
        <v>243</v>
      </c>
      <c r="E102" t="s">
        <v>21</v>
      </c>
      <c r="F102" s="1" t="s">
        <v>244</v>
      </c>
      <c r="G102" t="s">
        <v>245</v>
      </c>
      <c r="H102">
        <v>768.95</v>
      </c>
      <c r="I102" s="2">
        <v>42384</v>
      </c>
      <c r="J102" s="2">
        <v>42384</v>
      </c>
      <c r="K102">
        <v>768.95</v>
      </c>
    </row>
    <row r="103" spans="1:11" x14ac:dyDescent="0.25">
      <c r="A103" t="str">
        <f>"X4215DB0DC"</f>
        <v>X4215DB0DC</v>
      </c>
      <c r="B103" t="str">
        <f t="shared" si="3"/>
        <v>06363391001</v>
      </c>
      <c r="C103" t="s">
        <v>15</v>
      </c>
      <c r="D103" t="s">
        <v>246</v>
      </c>
      <c r="E103" t="s">
        <v>21</v>
      </c>
      <c r="F103" s="1" t="s">
        <v>247</v>
      </c>
      <c r="G103" t="s">
        <v>248</v>
      </c>
      <c r="H103">
        <v>329.96</v>
      </c>
      <c r="I103" s="2">
        <v>42335</v>
      </c>
      <c r="J103" s="2">
        <v>42335</v>
      </c>
      <c r="K103">
        <v>306.61</v>
      </c>
    </row>
    <row r="104" spans="1:11" x14ac:dyDescent="0.25">
      <c r="A104" t="str">
        <f>"X4D15DB0E2"</f>
        <v>X4D15DB0E2</v>
      </c>
      <c r="B104" t="str">
        <f t="shared" si="3"/>
        <v>06363391001</v>
      </c>
      <c r="C104" t="s">
        <v>15</v>
      </c>
      <c r="D104" t="s">
        <v>249</v>
      </c>
      <c r="E104" t="s">
        <v>21</v>
      </c>
      <c r="F104" s="1" t="s">
        <v>93</v>
      </c>
      <c r="G104" t="s">
        <v>94</v>
      </c>
      <c r="H104">
        <v>470</v>
      </c>
      <c r="I104" s="2">
        <v>42345</v>
      </c>
      <c r="J104" s="2">
        <v>42354</v>
      </c>
      <c r="K104">
        <v>470</v>
      </c>
    </row>
    <row r="105" spans="1:11" x14ac:dyDescent="0.25">
      <c r="A105" t="str">
        <f>"X25176B93B"</f>
        <v>X25176B93B</v>
      </c>
      <c r="B105" t="str">
        <f t="shared" si="3"/>
        <v>06363391001</v>
      </c>
      <c r="C105" t="s">
        <v>15</v>
      </c>
      <c r="D105" t="s">
        <v>250</v>
      </c>
      <c r="E105" t="s">
        <v>21</v>
      </c>
      <c r="F105" s="1" t="s">
        <v>148</v>
      </c>
      <c r="G105" t="s">
        <v>149</v>
      </c>
      <c r="H105">
        <v>1511.17</v>
      </c>
      <c r="I105" s="2">
        <v>42347</v>
      </c>
      <c r="J105" s="2">
        <v>42360</v>
      </c>
      <c r="K105">
        <v>1511.16</v>
      </c>
    </row>
    <row r="106" spans="1:11" x14ac:dyDescent="0.25">
      <c r="A106" t="str">
        <f>"6126356CE4"</f>
        <v>6126356CE4</v>
      </c>
      <c r="B106" t="str">
        <f t="shared" si="3"/>
        <v>06363391001</v>
      </c>
      <c r="C106" t="s">
        <v>15</v>
      </c>
      <c r="D106" t="s">
        <v>251</v>
      </c>
      <c r="E106" t="s">
        <v>17</v>
      </c>
      <c r="F106" s="1" t="s">
        <v>252</v>
      </c>
      <c r="G106" t="s">
        <v>253</v>
      </c>
      <c r="H106">
        <v>70305</v>
      </c>
      <c r="I106" s="2">
        <v>42121</v>
      </c>
      <c r="J106" s="2">
        <v>42212</v>
      </c>
      <c r="K106">
        <v>33529.589999999997</v>
      </c>
    </row>
    <row r="107" spans="1:11" x14ac:dyDescent="0.25">
      <c r="A107" t="str">
        <f>"X2914A985E"</f>
        <v>X2914A985E</v>
      </c>
      <c r="B107" t="str">
        <f t="shared" si="3"/>
        <v>06363391001</v>
      </c>
      <c r="C107" t="s">
        <v>15</v>
      </c>
      <c r="D107" t="s">
        <v>254</v>
      </c>
      <c r="E107" t="s">
        <v>21</v>
      </c>
      <c r="F107" s="1" t="s">
        <v>255</v>
      </c>
      <c r="G107" t="s">
        <v>256</v>
      </c>
      <c r="H107">
        <v>728.5</v>
      </c>
      <c r="I107" s="2">
        <v>42222</v>
      </c>
      <c r="J107" s="2">
        <v>42241</v>
      </c>
      <c r="K107">
        <v>728.5</v>
      </c>
    </row>
    <row r="108" spans="1:11" x14ac:dyDescent="0.25">
      <c r="A108" t="str">
        <f>"X5D13496E2"</f>
        <v>X5D13496E2</v>
      </c>
      <c r="B108" t="str">
        <f t="shared" si="3"/>
        <v>06363391001</v>
      </c>
      <c r="C108" t="s">
        <v>15</v>
      </c>
      <c r="D108" t="s">
        <v>257</v>
      </c>
      <c r="E108" t="s">
        <v>21</v>
      </c>
      <c r="F108" s="1" t="s">
        <v>258</v>
      </c>
      <c r="G108" t="s">
        <v>259</v>
      </c>
      <c r="H108">
        <v>198</v>
      </c>
      <c r="I108" s="2">
        <v>42075</v>
      </c>
      <c r="J108" s="2">
        <v>42079</v>
      </c>
      <c r="K108">
        <v>198</v>
      </c>
    </row>
    <row r="109" spans="1:11" x14ac:dyDescent="0.25">
      <c r="A109" t="str">
        <f>"X3C11CEC7F"</f>
        <v>X3C11CEC7F</v>
      </c>
      <c r="B109" t="str">
        <f t="shared" si="3"/>
        <v>06363391001</v>
      </c>
      <c r="C109" t="s">
        <v>15</v>
      </c>
      <c r="D109" t="s">
        <v>260</v>
      </c>
      <c r="E109" t="s">
        <v>17</v>
      </c>
      <c r="F109" s="1" t="s">
        <v>261</v>
      </c>
      <c r="G109" t="s">
        <v>262</v>
      </c>
      <c r="H109">
        <v>15550.64</v>
      </c>
      <c r="I109" s="2">
        <v>42059</v>
      </c>
      <c r="J109" s="2">
        <v>42063</v>
      </c>
      <c r="K109">
        <v>15550.63</v>
      </c>
    </row>
    <row r="110" spans="1:11" x14ac:dyDescent="0.25">
      <c r="A110" t="str">
        <f>"X8015DB0E7"</f>
        <v>X8015DB0E7</v>
      </c>
      <c r="B110" t="str">
        <f t="shared" si="3"/>
        <v>06363391001</v>
      </c>
      <c r="C110" t="s">
        <v>15</v>
      </c>
      <c r="D110" t="s">
        <v>263</v>
      </c>
      <c r="E110" t="s">
        <v>21</v>
      </c>
      <c r="F110" s="1" t="s">
        <v>163</v>
      </c>
      <c r="G110" t="s">
        <v>91</v>
      </c>
      <c r="H110">
        <v>1800</v>
      </c>
      <c r="I110" s="2">
        <v>42340</v>
      </c>
      <c r="J110" s="2">
        <v>42340</v>
      </c>
      <c r="K110">
        <v>1800</v>
      </c>
    </row>
    <row r="111" spans="1:11" x14ac:dyDescent="0.25">
      <c r="A111" t="str">
        <f>"X30176B941"</f>
        <v>X30176B941</v>
      </c>
      <c r="B111" t="str">
        <f t="shared" si="3"/>
        <v>06363391001</v>
      </c>
      <c r="C111" t="s">
        <v>15</v>
      </c>
      <c r="D111" t="s">
        <v>264</v>
      </c>
      <c r="E111" t="s">
        <v>21</v>
      </c>
      <c r="F111" s="1" t="s">
        <v>22</v>
      </c>
      <c r="G111" t="s">
        <v>23</v>
      </c>
      <c r="H111">
        <v>1000</v>
      </c>
      <c r="I111" s="2">
        <v>42391</v>
      </c>
      <c r="J111" s="2">
        <v>42391</v>
      </c>
      <c r="K111">
        <v>1000</v>
      </c>
    </row>
    <row r="112" spans="1:11" x14ac:dyDescent="0.25">
      <c r="A112" t="str">
        <f>"XD015DB0E5"</f>
        <v>XD015DB0E5</v>
      </c>
      <c r="B112" t="str">
        <f t="shared" si="3"/>
        <v>06363391001</v>
      </c>
      <c r="C112" t="s">
        <v>15</v>
      </c>
      <c r="D112" t="s">
        <v>265</v>
      </c>
      <c r="E112" t="s">
        <v>17</v>
      </c>
      <c r="F112" s="1" t="s">
        <v>266</v>
      </c>
      <c r="G112" t="s">
        <v>267</v>
      </c>
      <c r="H112">
        <v>5290</v>
      </c>
      <c r="I112" s="2">
        <v>42355</v>
      </c>
      <c r="J112" s="2">
        <v>42426</v>
      </c>
      <c r="K112">
        <v>5290</v>
      </c>
    </row>
    <row r="113" spans="1:11" x14ac:dyDescent="0.25">
      <c r="A113" t="str">
        <f>"X6F13496D5"</f>
        <v>X6F13496D5</v>
      </c>
      <c r="B113" t="str">
        <f t="shared" si="3"/>
        <v>06363391001</v>
      </c>
      <c r="C113" t="s">
        <v>15</v>
      </c>
      <c r="D113" t="s">
        <v>268</v>
      </c>
      <c r="E113" t="s">
        <v>17</v>
      </c>
      <c r="F113" s="1" t="s">
        <v>269</v>
      </c>
      <c r="G113" t="s">
        <v>270</v>
      </c>
      <c r="H113">
        <v>18939.8</v>
      </c>
      <c r="I113" s="2">
        <v>42142</v>
      </c>
      <c r="J113" s="2">
        <v>42643</v>
      </c>
      <c r="K113">
        <v>10839.16</v>
      </c>
    </row>
    <row r="114" spans="1:11" x14ac:dyDescent="0.25">
      <c r="A114" t="str">
        <f>"615696583E"</f>
        <v>615696583E</v>
      </c>
      <c r="B114" t="str">
        <f t="shared" si="3"/>
        <v>06363391001</v>
      </c>
      <c r="C114" t="s">
        <v>15</v>
      </c>
      <c r="D114" t="s">
        <v>271</v>
      </c>
      <c r="E114" t="s">
        <v>17</v>
      </c>
      <c r="F114" s="1" t="s">
        <v>272</v>
      </c>
      <c r="G114" t="s">
        <v>273</v>
      </c>
      <c r="H114">
        <v>88154</v>
      </c>
      <c r="I114" s="2">
        <v>42185</v>
      </c>
      <c r="J114" s="2">
        <v>42643</v>
      </c>
      <c r="K114">
        <v>76381</v>
      </c>
    </row>
    <row r="115" spans="1:11" x14ac:dyDescent="0.25">
      <c r="A115" t="str">
        <f>"6156995102"</f>
        <v>6156995102</v>
      </c>
      <c r="B115" t="str">
        <f t="shared" si="3"/>
        <v>06363391001</v>
      </c>
      <c r="C115" t="s">
        <v>15</v>
      </c>
      <c r="D115" t="s">
        <v>274</v>
      </c>
      <c r="E115" t="s">
        <v>17</v>
      </c>
      <c r="F115" s="1" t="s">
        <v>275</v>
      </c>
      <c r="G115" t="s">
        <v>276</v>
      </c>
      <c r="H115">
        <v>55857.599999999999</v>
      </c>
      <c r="I115" s="2">
        <v>42185</v>
      </c>
      <c r="J115" s="2">
        <v>42643</v>
      </c>
      <c r="K115">
        <v>39060.5</v>
      </c>
    </row>
    <row r="116" spans="1:11" x14ac:dyDescent="0.25">
      <c r="A116" t="str">
        <f>"XC515DB0DF"</f>
        <v>XC515DB0DF</v>
      </c>
      <c r="B116" t="str">
        <f t="shared" si="3"/>
        <v>06363391001</v>
      </c>
      <c r="C116" t="s">
        <v>15</v>
      </c>
      <c r="D116" t="s">
        <v>277</v>
      </c>
      <c r="E116" t="s">
        <v>21</v>
      </c>
      <c r="F116" s="1" t="s">
        <v>278</v>
      </c>
      <c r="G116" t="s">
        <v>279</v>
      </c>
      <c r="H116">
        <v>0</v>
      </c>
      <c r="I116" s="2">
        <v>42310</v>
      </c>
      <c r="J116" s="2">
        <v>42325</v>
      </c>
      <c r="K116">
        <v>1392.79</v>
      </c>
    </row>
    <row r="117" spans="1:11" x14ac:dyDescent="0.25">
      <c r="A117" t="str">
        <f>"64755229CB"</f>
        <v>64755229CB</v>
      </c>
      <c r="B117" t="str">
        <f t="shared" si="3"/>
        <v>06363391001</v>
      </c>
      <c r="C117" t="s">
        <v>15</v>
      </c>
      <c r="D117" t="s">
        <v>280</v>
      </c>
      <c r="E117" t="s">
        <v>17</v>
      </c>
      <c r="F117" s="1" t="s">
        <v>281</v>
      </c>
      <c r="G117" t="s">
        <v>262</v>
      </c>
      <c r="H117">
        <v>34314.160000000003</v>
      </c>
      <c r="I117" s="2">
        <v>42422</v>
      </c>
      <c r="J117" s="2">
        <v>42429</v>
      </c>
      <c r="K117">
        <v>34314.160000000003</v>
      </c>
    </row>
    <row r="118" spans="1:11" x14ac:dyDescent="0.25">
      <c r="A118" t="str">
        <f>"X4B11CEC9E"</f>
        <v>X4B11CEC9E</v>
      </c>
      <c r="B118" t="str">
        <f t="shared" si="3"/>
        <v>06363391001</v>
      </c>
      <c r="C118" t="s">
        <v>15</v>
      </c>
      <c r="D118" t="s">
        <v>282</v>
      </c>
      <c r="E118" t="s">
        <v>21</v>
      </c>
      <c r="F118" s="1" t="s">
        <v>283</v>
      </c>
      <c r="G118" t="s">
        <v>284</v>
      </c>
      <c r="H118">
        <v>14572</v>
      </c>
      <c r="I118" s="2">
        <v>42125</v>
      </c>
      <c r="J118" s="2">
        <v>42886</v>
      </c>
      <c r="K118">
        <v>10217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abruzzo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2019-01-29T16:50:27Z</dcterms:created>
  <dcterms:modified xsi:type="dcterms:W3CDTF">2019-01-29T16:50:27Z</dcterms:modified>
</cp:coreProperties>
</file>