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</calcChain>
</file>

<file path=xl/sharedStrings.xml><?xml version="1.0" encoding="utf-8"?>
<sst xmlns="http://schemas.openxmlformats.org/spreadsheetml/2006/main" count="466" uniqueCount="242">
  <si>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</si>
  <si>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</si>
  <si>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</si>
  <si>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</si>
  <si>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</si>
  <si>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</si>
  <si>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</si>
  <si>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</si>
  <si>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</si>
  <si>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</si>
  <si>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</si>
  <si>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</si>
  <si>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</si>
  <si>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</si>
  <si>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</si>
  <si>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</si>
  <si>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Affidamento servizio trasporto atti documentali tra DR calabria e Dr Emila Romagna</t>
  </si>
  <si>
    <t>23-AFFIDAMENTO IN ECONOMIA - AFFIDAMENTO DIRETTO</t>
  </si>
  <si>
    <t xml:space="preserve">F.LLI PIERO E FRANCO CRITELLI SRL (CF: 01261400798)
</t>
  </si>
  <si>
    <t>F.LLI PIERO E FRANCO CRITELLI SRL (CF: 01261400798)</t>
  </si>
  <si>
    <t>Appalto lavori di risistemazione dei locali back-office piano primo UT Lamezia Terme</t>
  </si>
  <si>
    <t>08-AFFIDAMENTO IN ECONOMIA - COTTIMO FIDUCIARIO</t>
  </si>
  <si>
    <t xml:space="preserve">A.D.Edil di Catalano Francesco (CF: ctlfnc76m18c352f)
EDIL 64 DI Antonio Torcasio (CF: trcntn64t12f888k)
Edil casa di Montarello Antonino (CF: mntnnn79t29l063x)
GFM di Falvo  Giuseppe (CF: flvgpp61e26f888v)
PRODALFER SRL (CF: 01233730793)
</t>
  </si>
  <si>
    <t>Edil casa di Montarello Antonino (CF: mntnnn79t29l063x)</t>
  </si>
  <si>
    <t>Lettera-contratto  fornitura stampati postali</t>
  </si>
  <si>
    <t xml:space="preserve">POSTE ITALIANE SPA (CF: 97103880585)
</t>
  </si>
  <si>
    <t>POSTE ITALIANE SPA (CF: 97103880585)</t>
  </si>
  <si>
    <t>FORNITURA RILEVATORE BANCONOTE FALSE E STAMPANTE LASER  DR CALABRIA</t>
  </si>
  <si>
    <t xml:space="preserve">EVOLUTION DI ROSSELLO PIETRO (CF: RSSPTR76M01A638G)
</t>
  </si>
  <si>
    <t>EVOLUTION DI ROSSELLO PIETRO (CF: RSSPTR76M01A638G)</t>
  </si>
  <si>
    <t>SERVIZIO DI VIGILANZA SEDE UT LAMEZIA TERME E SEDE UP VIBO VALENTIA</t>
  </si>
  <si>
    <t xml:space="preserve">SUPERVISION &amp; RECEPTION DI DE CARIA CARLO LUIGI (CF: DCRCLL75H23F205B)
</t>
  </si>
  <si>
    <t>SUPERVISION &amp; RECEPTION DI DE CARIA CARLO LUIGI (CF: DCRCLL75H23F205B)</t>
  </si>
  <si>
    <t>FORNITURA TONER ORIGINALI E RIGENERATI PER GLI UFFICI DR CALABRIA</t>
  </si>
  <si>
    <t>22-PROCEDURA NEGOZIATA DERIVANTE DA AVVISI CON CUI SI INDICE LA GARA</t>
  </si>
  <si>
    <t xml:space="preserve">All Office di Perrone Patrizia (CF: PRRPRZ71B66C352E)
BP Management (CF: 02933380798)
CERAMICA BUTTERFLY COSENZA SAS DI PALERMO ANTONIO &amp; C. (CF: 02955670787)
Copy System Service SRL (CF: 01291360806)
Sanzo srl (CF: 02019480785)
</t>
  </si>
  <si>
    <t>BP Management (CF: 02933380798)</t>
  </si>
  <si>
    <t>Digitalizzazione mappe catastali per UU.PP. Territorio DR Calabria</t>
  </si>
  <si>
    <t xml:space="preserve">D.A.BI.MUS. S.R.L. (CF: 07078270720)
ELIOGRAFICA CAMANDONA DI VARETTO &amp; C. SNC (CF: 03854340019)
Eliolabor sas (CF: 02316830799)
Processi digitali sas di Domenico Carofiglio &amp; c (CF: 02390860787)
VANZOTECH SRL (CF: VNZCST69D05H294X)
</t>
  </si>
  <si>
    <t>D.A.BI.MUS. S.R.L. (CF: 07078270720)</t>
  </si>
  <si>
    <t xml:space="preserve">Affidamento diretto urgente riparazione finestrone DP Reggio Calabria </t>
  </si>
  <si>
    <t xml:space="preserve">L'arte del legno  " YOUSSEF di Morabito  Domenica (CF: mrbdnc63e51z700f)
</t>
  </si>
  <si>
    <t>L'arte del legno  " YOUSSEF di Morabito  Domenica (CF: mrbdnc63e51z700f)</t>
  </si>
  <si>
    <t xml:space="preserve">NOLEGGIO N.26 FOTOCOPIATRICI </t>
  </si>
  <si>
    <t xml:space="preserve">OLIVETTI SPA (CF: 02298700010)
</t>
  </si>
  <si>
    <t>OLIVETTI SPA (CF: 02298700010)</t>
  </si>
  <si>
    <t>AFFIDAMENTO LAVORI CORRIMANO UP TERRITORIO CATANZARO</t>
  </si>
  <si>
    <t xml:space="preserve">CO.E.S. DI FRANCESCO GUZZO SRL (CF: 03074010798)
CONSORZIO STABILE GENESI (CF: 03311020790)
COSTRUZIONI PROCOPIO SRL (CF: 01591540792)
EDILIZIA INNOVATIVA SRL A SOCIO UNICO (CF: 02608670796)
SCUTIERI COSTRUZIONI SRL (CF: 02279490797)
</t>
  </si>
  <si>
    <t>EDILIZIA INNOVATIVA SRL A SOCIO UNICO (CF: 02608670796)</t>
  </si>
  <si>
    <t>AFFIDAMENTO DIRETTO FORNITURA UPS PRESSO IMMOBILI UFFICI FINANZIARI COSENZA</t>
  </si>
  <si>
    <t xml:space="preserve">3D INFORMATICA SAS (CF: 02235470784)
AMATO ANTONIO (CF: MTANTN56M22E239Z)
C.S.A. S.R.L. (CF: 02489020798)
ELETTROIMPIANTI BELCAMINO DI BELCAMINO COSTANTINO (CF: BLCCTN85E01C352T)
Tecnosystem Snc di carolei G. &amp; C. (CF: FCULSU68M48G331Y)
</t>
  </si>
  <si>
    <t>ELETTROIMPIANTI BELCAMINO DI BELCAMINO COSTANTINO (CF: BLCCTN85E01C352T)</t>
  </si>
  <si>
    <t>FORNITURA TENDE PER UFFICI FINANZIARI DELLA DR CALABRIA</t>
  </si>
  <si>
    <t xml:space="preserve">ARREDAMENTI MARCHESE SRL (CF: 02797790785)
ARREDO TENDA DI CONIDI ELISABETTA (CF: CNDLBT32E45B717H)
ARREDOMOBIL (CF: RGUFBA72P21C352A)
CONFORTI ARREDAMENTI SAS (CF: 02431100789)
GRECO MOBILI SAS DI PATRIZIA GRECO E C. (CF: 01676520792)
</t>
  </si>
  <si>
    <t>ARREDOMOBIL (CF: RGUFBA72P21C352A)</t>
  </si>
  <si>
    <t>AFFIDAMENTO DIRETTO FORNITURA E INSTALLAZIONE MANIGLIONE ANTIPANICO DP VIBO VALENTIA</t>
  </si>
  <si>
    <t xml:space="preserve">LO IACONO GREGORIO  (CF: LCNGGR58S22B169O)
PUNTO INFISSI DI CURTOSI NICOLA &amp; C. SAS (CF: 02151280795)
SPI FINESTRE E PERSIANE  (CF: 00900740804)
</t>
  </si>
  <si>
    <t>PUNTO INFISSI DI CURTOSI NICOLA &amp; C. SAS (CF: 02151280795)</t>
  </si>
  <si>
    <t>NOLEGGIO N.5 FOTOCOPIATORI UT LOCRI E UP REGGIO CALABRIA</t>
  </si>
  <si>
    <t>26-AFFIDAMENTO DIRETTO IN ADESIONE AD ACCORDO QUADRO/CONVENZIONE</t>
  </si>
  <si>
    <t xml:space="preserve">KYOCERA SPA (CF: 02973040963)
</t>
  </si>
  <si>
    <t>KYOCERA SPA (CF: 02973040963)</t>
  </si>
  <si>
    <t>SERVIZIO DISTRUZIONE CERTIFICATA DOCUMENTI IN RATIFCA PER ESUBERO DOCUMENTI PRESSO UT LAMEZIA TERME</t>
  </si>
  <si>
    <t xml:space="preserve">DATA SHREDDING SRL (CF: 09612551003)
</t>
  </si>
  <si>
    <t>DATA SHREDDING SRL (CF: 09612551003)</t>
  </si>
  <si>
    <t>Servizio di distruzione documenti cartacei presso immobile Via Lombardi CZ</t>
  </si>
  <si>
    <t xml:space="preserve">CARTARIA FIORENTINA INGROSSO S.R.L. (CF: 01434370480)
CARTIERA S. LUCIA DI MONTI AMADDIO (CF: MNTMDD38R01L522R)
CARTIERE PAOLO PIGNA (CF: 00216380162)
CARTOTECNICA SRL (CF: 00801300492)
DATA SHREDDING SRL (CF: 09612551003)
</t>
  </si>
  <si>
    <t>fornitura hard disk per sistema video sorveglianza</t>
  </si>
  <si>
    <t xml:space="preserve">ELETTROIMPIANTI BELCAMINO DI BELCAMINO COSTANTINO (CF: BLCCTN85E01C352T)
</t>
  </si>
  <si>
    <t>Fornitura gas naturale uffici periferici DR Calabria</t>
  </si>
  <si>
    <t xml:space="preserve">ESTRA ENERGIE SRL (CF: 01219980529)
</t>
  </si>
  <si>
    <t>ESTRA ENERGIE SRL (CF: 01219980529)</t>
  </si>
  <si>
    <t>Carta di credito corporate Central Billing</t>
  </si>
  <si>
    <t xml:space="preserve">NEXI PAYMENTS S.P.A. (giÃ  CARTASI SPA) (CF: 04107060966)
</t>
  </si>
  <si>
    <t>NEXI PAYMENTS S.P.A. (giÃ  CARTASI SPA) (CF: 04107060966)</t>
  </si>
  <si>
    <t>FORNITURA DI N.80 BATTERIE PER UPS DIREZ. REGIONALE E DIR. PROVINCIALE CZ</t>
  </si>
  <si>
    <t xml:space="preserve">FIAMM COMPONENTI ACCESSORI FCA SPA (CF: 03857300242)
</t>
  </si>
  <si>
    <t>FIAMM COMPONENTI ACCESSORI FCA SPA (CF: 03857300242)</t>
  </si>
  <si>
    <t>ACQUISTO DI N. 12 FOTO CON E SENZA CONRICE DEL PRES. DELLA REPUBBLICA</t>
  </si>
  <si>
    <t xml:space="preserve">All Office di Perrone Patrizia (CF: PRRPRZ71B66C352E)
</t>
  </si>
  <si>
    <t>All Office di Perrone Patrizia (CF: PRRPRZ71B66C352E)</t>
  </si>
  <si>
    <t>Fuel Card Buoni Carburante Direzione Regionale</t>
  </si>
  <si>
    <t xml:space="preserve">KUWAIT PETROLEUM ITALIA S.P.A. (CF: 00891951006)
</t>
  </si>
  <si>
    <t>KUWAIT PETROLEUM ITALIA S.P.A. (CF: 00891951006)</t>
  </si>
  <si>
    <t xml:space="preserve">ADESIONE CONVENZIONE CONSIP </t>
  </si>
  <si>
    <t>Acquisto di un sistema eliminacode per la DP di Cs Ufficio Terriroriale di Paola</t>
  </si>
  <si>
    <t xml:space="preserve">SIGMA S.P.A. (CF: 01590580443)
</t>
  </si>
  <si>
    <t>SIGMA S.P.A. (CF: 01590580443)</t>
  </si>
  <si>
    <t>AFFIDAMENTO CORSO DI FORMAZIONE ADDETTI ANTINCENDIO</t>
  </si>
  <si>
    <t xml:space="preserve">COMANDO PROVINCIALE VIGILI DEL FUOCO COSENZA (CF: 02753750781)
</t>
  </si>
  <si>
    <t>COMANDO PROVINCIALE VIGILI DEL FUOCO COSENZA (CF: 02753750781)</t>
  </si>
  <si>
    <t>AFFIDAMENTO CORSO ANTINCENDIO REGGIO CALABRIA</t>
  </si>
  <si>
    <t xml:space="preserve">COMANDO PROVINCIALE DEI VIGILI DEL FUOCO DI REGGIO CALABRIA (CF: 80007490800)
</t>
  </si>
  <si>
    <t>COMANDO PROVINCIALE DEI VIGILI DEL FUOCO DI REGGIO CALABRIA (CF: 80007490800)</t>
  </si>
  <si>
    <t xml:space="preserve">AFFIDAMENTO CORSO FORMAZIONE ANTINCENDIO </t>
  </si>
  <si>
    <t xml:space="preserve">TECNOCONTROL DI DEMETRIO PRATICO' (CF: PRTDTR88H13C352J)
</t>
  </si>
  <si>
    <t>TECNOCONTROL DI DEMETRIO PRATICO' (CF: PRTDTR88H13C352J)</t>
  </si>
  <si>
    <t>CONFERIMENTO INCARICO DI CONSULENZA CTU</t>
  </si>
  <si>
    <t xml:space="preserve">Salvatore Meddis (CF: mddsvt54l13f537m)
</t>
  </si>
  <si>
    <t>Salvatore Meddis (CF: mddsvt54l13f537m)</t>
  </si>
  <si>
    <t>CONFERIMENTO INCARICO CONSULENTE TECNICO</t>
  </si>
  <si>
    <t>SERVIZIO POSTALE DI CONSEGNA A DOMICILIO</t>
  </si>
  <si>
    <t xml:space="preserve">Noleggio fotocopiatori Kyocera </t>
  </si>
  <si>
    <t xml:space="preserve">KYOCERA DOCUMENT SOLUTION ITALIA SPA (CF: 01788080156)
</t>
  </si>
  <si>
    <t>KYOCERA DOCUMENT SOLUTION ITALIA SPA (CF: 01788080156)</t>
  </si>
  <si>
    <t>Fornitura e posa in opera di un cavo per sistema eliminacode</t>
  </si>
  <si>
    <t>ACQUISTO DI N.1 STAMPANTE R N.1 RILEVATORE DI BANCONOTE FALSE</t>
  </si>
  <si>
    <t>FORNITURA DI N.90 MAGLIETTE PER PROGETTO FISCO E SCUOLA DR CALABRIA</t>
  </si>
  <si>
    <t xml:space="preserve">APRILIA SPORT FORNITURE SAS (CF: 02381590591)
CONFEZIONI GIM DI BETTAZZI, RICCI &amp; C. (CF: 00522920487)
Graficherre sas di Francesco Raffaele &amp; c. (CF: 02630270797)
IMPRESSIO L'ARTE DELLA STAMPA DI SILVIO MUSELLA (CF: MSLSLV73B05G902S)
LITOGRAPH SRL (CF: 05013971006)
</t>
  </si>
  <si>
    <t>Graficherre sas di Francesco Raffaele &amp; c. (CF: 02630270797)</t>
  </si>
  <si>
    <t>fornitura di n.4 coppe modello "trofeo mondo" per progetto Fisco e Scuola DR CALABRIA</t>
  </si>
  <si>
    <t xml:space="preserve">CENTRO COPPE DI MURATORE GASPARE (CF: MRTGPR68S25G273U)
EUROPREMI SNC DI BETTONI FRANCO &amp; C (CF: 01607330162)
GIOIELLERIE BARBONI SRL (CF: 02113250423)
Graficherre sas di Francesco Raffaele &amp; c. (CF: 02630270797)
ROMAGNA COPPE DI SABUCCO SANDRO (CF: SBCSDR62C02L483S)
</t>
  </si>
  <si>
    <t>INTERVENTO DI RIPARAZIONE GPS PRESSO UP REGGIO CALABRIA</t>
  </si>
  <si>
    <t xml:space="preserve">Leica Geosystems SpA (CF: 12090330155)
</t>
  </si>
  <si>
    <t>Leica Geosystems SpA (CF: 12090330155)</t>
  </si>
  <si>
    <t>FORNITURA MATERIALE IGIENICO PER UFFICI TERRITORIO DR CALABRIA</t>
  </si>
  <si>
    <t xml:space="preserve">Detergimo service srl (CF: 01928030798)
DETERPARTY SRL UNIPERSONALE DI CARUSO FABIO (CF: 03386410793)
Galcov srl (CF: 03174360788)
M.E.D. PROFESSIONAL SRL (CF: 03226400780)
NOVAMEDICAL SRL (CF: 02666620808)
</t>
  </si>
  <si>
    <t>Detergimo service srl (CF: 01928030798)</t>
  </si>
  <si>
    <t xml:space="preserve">FORNITURA TIMBRI - DIREZIONE PROVINCIALE DI CROTONE </t>
  </si>
  <si>
    <t xml:space="preserve">Graficherre sas di Francesco Raffaele &amp; c. (CF: 02630270797)
</t>
  </si>
  <si>
    <t>Fornitura Energia Elettrica -DR Calabria</t>
  </si>
  <si>
    <t xml:space="preserve">GALA SPA (CF: 06832931007)
</t>
  </si>
  <si>
    <t>GALA SPA (CF: 06832931007)</t>
  </si>
  <si>
    <t>Fornitura Monitor per sistema Eliminacode DP CS UT Castrovillari</t>
  </si>
  <si>
    <t>Acquisto Libri e Dvd Concorso Fisco e Scuola DR CALABRIA</t>
  </si>
  <si>
    <t xml:space="preserve">DONCHISCIOTTELIBRI srl (CF: 03154990794)
GIUNTI AL PUNTO  SPA (CF: 00977690239)
Kroton Libri SAS di Cosco Umberto (CF: 03095880799)
LIBRERIA MEDICO SCIENTIFICA E GIURIDICA DI ANASTASI MARCELLO (CF: NSTMCL63T08C352U)
LIBRERIA NISTICO' SAS DEL DOTT. PAOLO NISTICO' &amp; C. (CF: 01650360793)
</t>
  </si>
  <si>
    <t>Kroton Libri SAS di Cosco Umberto (CF: 03095880799)</t>
  </si>
  <si>
    <t>ABBONAMENTO  "BIG SUITE SILVER ON LINE" PER UFFICIO LEGALE DR CALABRIA</t>
  </si>
  <si>
    <t xml:space="preserve">WOLTERS KLUWER ITALIA SRL (CF: 10209790152)
</t>
  </si>
  <si>
    <t>WOLTERS KLUWER ITALIA SRL (CF: 10209790152)</t>
  </si>
  <si>
    <t>NOLEGGIO N.5 FOTOCOPIATORI DP COSENZA</t>
  </si>
  <si>
    <t>Fornitura ed installazione maniglioni antipanico DP Cosenza e DP Vibo valentia</t>
  </si>
  <si>
    <t xml:space="preserve">2P Elettronica di Pisani Pasquale (CF: PSNPQL62A04G034P)
A.S.C. di Alfonso Toscano (CF: tsclns80t18e041s)
ANGOTTI ANTINCENDIO SAS (CF: 02670150792)
Pugliese Antincendi di Giuseppe Pugliese (CF: PGLGPP71L13D268W)
Tecnosystem Snc di carolei G. &amp; C. (CF: FCULSU68M48G331Y)
</t>
  </si>
  <si>
    <t>Tecnosystem Snc di carolei G. &amp; C. (CF: FCULSU68M48G331Y)</t>
  </si>
  <si>
    <t>Rotoli Eliminacode Uffici Territorilai DR  Calabria</t>
  </si>
  <si>
    <t>Servizio manutenzione aree verdi  immobile  Via Lombardi Sede DR Calabria E DP Catanzaro</t>
  </si>
  <si>
    <t xml:space="preserve">Artemisia cooperativa sociale (CF: 02355880788)
Bartolotta Antonino (CF: brtnnn74d22f537u)
Golfo Verde (CF: 03018120794)
L'araba  fenice srl (CF: 02891260784)
Vivai Tcnofleur srl (CF: 01915030785)
</t>
  </si>
  <si>
    <t>L'araba  fenice srl (CF: 02891260784)</t>
  </si>
  <si>
    <t>Fornitura di stampati presso la Direzione Provinciale di Crotone.</t>
  </si>
  <si>
    <t>NOLEGGIO FOTOCOPIATORI</t>
  </si>
  <si>
    <t>Affidamento lavori riparazione impianti di elevazione presso La DP di Cosenza e l'UP di Reggio Calabria</t>
  </si>
  <si>
    <t xml:space="preserve">TSI Ascensori di Talerico Saverio (CF: TLRSVR71R19C002E)
</t>
  </si>
  <si>
    <t>TSI Ascensori di Talerico Saverio (CF: TLRSVR71R19C002E)</t>
  </si>
  <si>
    <t>Affidamento urgente riparazione impianto videosorveglianza presso la DP di Cosenza</t>
  </si>
  <si>
    <t xml:space="preserve">Sm impianti di Scalese Mario (CF: sclmra83l16m208m)
</t>
  </si>
  <si>
    <t>Sm impianti di Scalese Mario (CF: sclmra83l16m208m)</t>
  </si>
  <si>
    <t>Affidamento urgente riparazione impianti Ups presso la DP di Cosenza</t>
  </si>
  <si>
    <t>Affidamento lavori di sistemazione infissi interni ed esterni presso immobile Corso Mazzini Catanzaro</t>
  </si>
  <si>
    <t xml:space="preserve">AMATO E STRANIERI SNC  (CF: 00492720792)
BARBERIO SERRAMENTI (CF: BRBBRN54M26I874E)
METALMAIDA DI DE PAOLA ALFREDO (CF: DPLLRD82E07M208B)
SG Infissi di Giuseppe Sei (CF: SEIGPP70D14E031X)
SO.MER. SAS  (CF: 01327720791)
</t>
  </si>
  <si>
    <t>SG Infissi di Giuseppe Sei (CF: SEIGPP70D14E031X)</t>
  </si>
  <si>
    <t>Fornitura e installazione di componentistica per il potenziamento e ampliamento degli impianti di videosorveglianza ed antintrusione presso la DR Calabria e UP di Catanzaro -Territorio</t>
  </si>
  <si>
    <t xml:space="preserve">2P Elettronica di Pisani Pasquale (CF: PSNPQL62A04G034P)
dielettra srl (CF: 00494270796)
ELETTROIMPIANTI BELCAMINO DI BELCAMINO COSTANTINO (CF: BLCCTN85E01C352T)
IMPIANTI LEONE DI GIOVANNI &amp; DAVID LEONE (CF: LNEGNN61C16C352R)
Sm impianti di Scalese Mario (CF: sclmra83l16m208m)
</t>
  </si>
  <si>
    <t>dielettra srl (CF: 00494270796)</t>
  </si>
  <si>
    <t>AFFIDAMENTO DIRETTO SERVIZIO EROGAZIONE CORSI DI FORMAZIONE IN TEMA DI SICUREZZA E SALUTE SUI LUOGHI DI LAVORO</t>
  </si>
  <si>
    <t xml:space="preserve">CESCOT CALABRIA (CF: 01886190790)
IMAGE MULTIMEDIA SOC COOP (CF: 01415730801)
ISTITUTO THEOREMA SCARL (CF: 01965970799)
PERIPLO SVILUPPO RISORSE UMANE (CF: 02873230797)
TECNOCONTROL DI DEMETRIO PRATICO' (CF: PRTDTR88H13C352J)
</t>
  </si>
  <si>
    <t>ISTITUTO THEOREMA SCARL (CF: 01965970799)</t>
  </si>
  <si>
    <t>Affidamento diretto fornitura e consegna di pezzi tipo mobili per UU PP - Territorio.</t>
  </si>
  <si>
    <t xml:space="preserve">Istituto Poligrafico e Zecca dello Stato  (CF: 00399810589)
</t>
  </si>
  <si>
    <t>Istituto Poligrafico e Zecca dello Stato  (CF: 00399810589)</t>
  </si>
  <si>
    <t>Lavori di manutenzione impianto di condizionamento presso sede COP 41 bis RC</t>
  </si>
  <si>
    <t xml:space="preserve">C.S.A. S.R.L. (CF: 02489020798)
</t>
  </si>
  <si>
    <t>C.S.A. S.R.L. (CF: 02489020798)</t>
  </si>
  <si>
    <t>AFFIDAMENTO DIRETTO SERVIZIO ABBONAMENTO ON LINE EDIZIONE SFOGLIABILE GAZZETTA DEL SUD</t>
  </si>
  <si>
    <t xml:space="preserve">SOCIETA' EDITRICE SUD SPA (CF: 00072240831)
</t>
  </si>
  <si>
    <t>SOCIETA' EDITRICE SUD SPA (CF: 00072240831)</t>
  </si>
  <si>
    <t>AFFIDAMENTO FORNITURA CASSETTE PRONTO SOCCORSO UFFICI OPERATIVI DR CALABRIA</t>
  </si>
  <si>
    <t xml:space="preserve">Detergimo service srl (CF: 01928030798)
ECOSAN SRL  (CF: 02193480783)
For Hospital srl (CF: 02129050791)
Galcov srl (CF: 03174360788)
NOVAMEDICAL SRL (CF: 02666620808)
</t>
  </si>
  <si>
    <t>SERVIZIO DI MANUTENZIONE AREE VERDI SEDE UFFICI FINANZIARI DI COSENZA</t>
  </si>
  <si>
    <t xml:space="preserve">Cirianni Rocco (CF: CRNRCC64P20F537Z)
CS SERVIZI SRL (CF: 03107870788)
IL GIARDINIERE SAS (CF: STLCML73T10F112J)
PORTAFORTUNA FILIPPO  (CF: PRTFPP81E12H224L)
SPROVIERE PRONTO SERVICE SERVIZI ECOLOGICI SRL (CF: 02695400784)
</t>
  </si>
  <si>
    <t>SPROVIERE PRONTO SERVICE SERVIZI ECOLOGICI SRL (CF: 02695400784)</t>
  </si>
  <si>
    <t>Contratto di appalto lavori manutenzione del cortile esterno immobile Via Lombardi Catanzaro</t>
  </si>
  <si>
    <t>04-PROCEDURA NEGOZIATA SENZA PREVIA PUBBLICAZIONE DEL BANDO</t>
  </si>
  <si>
    <t xml:space="preserve">CANTIERI EDILI SRL INIZIATIVA 83 (CF: 01356660793)
COSTANTINO COSTRUZIONI GENERALI SRL (CF: 02678630795)
EMILIO FANELLO COSTRUZIONI SRL (CF: 02796020796)
IMPRESA EDILE GIGLIOTTI ANTONIO (CF: GGLNTN59L01B085K)
LUIGI LA CAVA COSTRUZIONI SRL A SOCIO UNICO (CF: 02722470792)
TEKNOSODA SRL (CF: 01248740795)
</t>
  </si>
  <si>
    <t>COSTANTINO COSTRUZIONI GENERALI SRL (CF: 02678630795)</t>
  </si>
  <si>
    <t>FORNITURA DI CANCELLERIA DR CALABRIA E UFFICI DIPENDENTI</t>
  </si>
  <si>
    <t xml:space="preserve">conforti Mario e F.lli SNC  (CF: 01660980788)
Graficherre sas di Francesco Raffaele &amp; c. (CF: 02630270797)
kernel (CF: 02127680797)
Office Center di Paolo Citriniti (CF: ctrpla81p13c352X)
Rubbettino srl (CF: 00122460793)
</t>
  </si>
  <si>
    <t>conforti Mario e F.lli SNC  (CF: 01660980788)</t>
  </si>
  <si>
    <t>SERVIZIO MANUTENZIONE AREE VERDI SEDE DP REGGIO CALABRIA</t>
  </si>
  <si>
    <t>FORNITURA E INSTALLAZIONE N. 6 SCHEDE E N.2 MOTORI PER CONDIZIONATORI UP REGGIO CALABRIA - TERRITORIO</t>
  </si>
  <si>
    <t xml:space="preserve">AMATO ANTONIO (CF: MTANTN56M22E239Z)
C.S.A. S.R.L. (CF: 02489020798)
DA.MA. IMPIANTI SRL (CF: 02698090798)
E.T&amp;T. di Demetrio Leonardo (CF: lnrdtr66h24h224b)
EDIL TERMOIDRAULICA DI FORO MARIA (CF: FROMRA63E65H224A)
</t>
  </si>
  <si>
    <t>AMATO ANTONIO (CF: MTANTN56M22E239Z)</t>
  </si>
  <si>
    <t>FORNITURA E CONSEGNA MATERIALE IGIENICO UFFICI PROVINCIALI TERRITORIO DR CALABRIA</t>
  </si>
  <si>
    <t xml:space="preserve">BP Management (CF: 02933380798)
Detergimo service srl (CF: 01928030798)
For Hospital srl (CF: 02129050791)
Galcov srl (CF: 03174360788)
NOVAMEDICAL SRL (CF: 02666620808)
</t>
  </si>
  <si>
    <t>LAVORI PER MANUTENZIONE ASCENSORE - SEDE UT PALMI (CS)</t>
  </si>
  <si>
    <t>PUBBLICAZIONE DI UN ESTRATTO DELL'AVVISO DI SELEZIONE PUBBLICA SUL GIORNALE LA PROVINCIA DI COSENZA</t>
  </si>
  <si>
    <t xml:space="preserve">IG EDITORI SRL (CF: 03375760786)
</t>
  </si>
  <si>
    <t>IG EDITORI SRL (CF: 03375760786)</t>
  </si>
  <si>
    <t>PUBBLICAZIONE DI UN ESTRATTO DELL'AVVISO DI SELEZIONE PUBBLICA SUL GIORNALE IL QUOTIDIANO DEL SUD SEZ CS</t>
  </si>
  <si>
    <t xml:space="preserve">PUBLIFAST SRL (CF: 02468820788)
</t>
  </si>
  <si>
    <t>PUBLIFAST SRL (CF: 02468820788)</t>
  </si>
  <si>
    <t>Pubblicazione di n. 2 estratti di avvisi di ricerca immobili destinati alle sedi degli Uffici dellâ€™Agenzia delle Entrate e ricadenti nei comuni di Rossano (CS) e Vibo Valentia su â€œIl Quotidiano del Sudâ€.</t>
  </si>
  <si>
    <t>Pubblicazione n.2 estratti avvisi di ricerca immobili destinati alle sedi degli Uffici Finanziari dellâ€™Agenzia delle Entrate ricadenti nei Comuni di Rossano (CS) e Vibo Valentia sul quotidiano â€œla Repubblicaâ€</t>
  </si>
  <si>
    <t xml:space="preserve">A. MANZONI &amp; C. S.p.a. (CF: 04705810150)
</t>
  </si>
  <si>
    <t>A. MANZONI &amp; C. S.p.a. (CF: 04705810150)</t>
  </si>
  <si>
    <t>FORNITURA GAS PROPANO PER UP CROTONE</t>
  </si>
  <si>
    <t xml:space="preserve">Autogas Jonica Srl (CF: 02799200791)
</t>
  </si>
  <si>
    <t>Autogas Jonica Srl (CF: 02799200791)</t>
  </si>
  <si>
    <t>FORNITURA E INSTALLAZIONE DI DUE SISTEMI DI CONTROLLO ACCESSI PRESSO VIA LOMBARDI -DR CALABRIA</t>
  </si>
  <si>
    <t xml:space="preserve">2P Elettronica di Pisani Pasquale (CF: PSNPQL62A04G034P)
dielettra srl (CF: 00494270796)
ELETTROIMPIANTI BELCAMINO DI BELCAMINO COSTANTINO (CF: BLCCTN85E01C352T)
MONTELEONE SRL (CF: 02686570801)
Sm impianti di Scalese Mario (CF: sclmra83l16m208m)
</t>
  </si>
  <si>
    <t>2P Elettronica di Pisani Pasquale (CF: PSNPQL62A04G034P)</t>
  </si>
  <si>
    <t>Manutenzione impianto di condizionamento DP Reggio Calabria</t>
  </si>
  <si>
    <t>Riparazione dellâ€™impianto di climatizzazione installato presso il complesso immobiliare di via Lombardi, Catanzaro</t>
  </si>
  <si>
    <t xml:space="preserve">DAIKIN AIR CONDIZIONING ITALY SPA (CF: 03667970283)
</t>
  </si>
  <si>
    <t>DAIKIN AIR CONDIZIONING ITALY SPA (CF: 03667970283)</t>
  </si>
  <si>
    <t>RIPARAZIONE IMPIANTO DI CLIMATIZZAZIONEVIA POPILIA COSENZA</t>
  </si>
  <si>
    <t xml:space="preserve">Siemens SPA (CF: 00751160151)
</t>
  </si>
  <si>
    <t>Siemens SPA (CF: 00751160151)</t>
  </si>
  <si>
    <t>Lavori di riparazione e ripristino impianto di raffrescamento sede Uffici finanziari  Cosenza-</t>
  </si>
  <si>
    <t>FORNITURA E CONSEGNA CESTINI GETTACARTE E POSACENERE PER ESTERNO DR CALABRIA ED UFFICI DIPENDENTI</t>
  </si>
  <si>
    <t xml:space="preserve">ARREDOMOBIL (CF: RGUFBA72P21C352A)
Mantuano Demetrio Antonio (CF: mntdtr73H13H224R)
MONDIAL SNC DI CAVINATO A &amp; C (CF: 01994900228)
PAONE GIOVANNI (CF: PNAGNN59H24I158I)
STILGRAFIX ITALIANA S.P.A. (CF: 03103490482)
</t>
  </si>
  <si>
    <t>STILGRAFIX ITALIANA S.P.A. (CF: 03103490482)</t>
  </si>
  <si>
    <t>ADESIONE CONVENZIONE CONSIP ARREDI A NORMA PER UP CROTONE</t>
  </si>
  <si>
    <t xml:space="preserve">ALEA (CF: 00076440932)
</t>
  </si>
  <si>
    <t>ALEA (CF: 00076440932)</t>
  </si>
  <si>
    <t>LAVORI DI INSTALLAZIONE NUOVO IMPIANTO ANTINTRUSIONE PRESSO SEDE DEGLI UFFICI FINANZIARI - IMMOBILE VIA POPILIA COSENZA</t>
  </si>
  <si>
    <t>AFFIDAMENTO LAVORI DI MANUTENZIONE IMMOBILE SPORTELLO MELITO (RC)</t>
  </si>
  <si>
    <t xml:space="preserve">BRANCA EUGENIO  (CF: BRNGNE65B01F112U)
CORSARO S.R.L. (CF: 02607280803)
D'agostino Francesco (CF: dgsfnc63e14h224i)
ROMA SNC DI MARTINO E RODA' (CF: 02176080808)
TECNOPER ITALIA SRL  (CF: 01350940803)
</t>
  </si>
  <si>
    <t>D'agostino Francesco (CF: dgsfnc63e14h224i)</t>
  </si>
  <si>
    <t>AFFIDAMENTO DIRETTO FORNITURA E INSTALLAZIONE LAMPADE DR CALABRIA</t>
  </si>
  <si>
    <t xml:space="preserve">AMATO ANTONIO (CF: MTANTN56M22E239Z)
dielettra srl (CF: 00494270796)
ELETTROIMPIANTI  DI CONESTABILE G&amp;C SNC (CF: CNSGPP70M26M208M)
MAURO SALVATORE IMPIANTI TECNOLOGICI SRL UNIPERSONALE (CF: 03409620790)
VARRESE SRL DI VARRESE LUCA &amp; C UNIPERSONALE (CF: 02153140799)
</t>
  </si>
  <si>
    <t>VARRESE SRL DI VARRESE LUCA &amp; C UNIPERSONALE (CF: 02153140799)</t>
  </si>
  <si>
    <t>SERVIZIO DI RIPARAZIONE IMPIANTO ANTINCENDIO PRESSO UT LAMEZIA TERME</t>
  </si>
  <si>
    <t xml:space="preserve">2P Elettronica di Pisani Pasquale (CF: PSNPQL62A04G034P)
ANGOTTI ANTINCENDIO SAS (CF: 02670150792)
dielettra srl (CF: 00494270796)
E.T&amp;T. di Demetrio Leonardo (CF: lnrdtr66h24h224b)
NIBA ANTINCENDIO KR IORNO DI SITRA CATERINA &amp; C. SNC (CF: 01050080793)
</t>
  </si>
  <si>
    <t>FORNITURA CARTA PER UFFICIO - DR CALABRIA E UFFICI OPERATIVI - LOTTO  3</t>
  </si>
  <si>
    <t xml:space="preserve">All Office di Perrone Patrizia (CF: PRRPRZ71B66C352E)
Copy System Service SRL (CF: 01291360806)
Rubbettino srl (CF: 00122460793)
Sanzo srl (CF: 02019480785)
vb cart di Bartolomeo Vincenzo (CF: brtvcn82m30h224g)
</t>
  </si>
  <si>
    <t>vb cart di Bartolomeo Vincenzo (CF: brtvcn82m30h224g)</t>
  </si>
  <si>
    <t>FORNITURA CARTA PER UFFICIO - DR CALABRIA E UFFICI OPERATIVI - LOTTO 1</t>
  </si>
  <si>
    <t xml:space="preserve">All Office di Perrone Patrizia (CF: PRRPRZ71B66C352E)
CERAMICA BUTTERFLY COSENZA SAS DI PALERMO ANTONIO &amp; C. (CF: 02955670787)
Rubbettino srl (CF: 00122460793)
Sanzo srl (CF: 02019480785)
vb cart di Bartolomeo Vincenzo (CF: brtvcn82m30h224g)
</t>
  </si>
  <si>
    <t>SERVIZIO DI VIGILANZA NON ARMATA E RECEPTION DR CALABRIA LOTTO 4</t>
  </si>
  <si>
    <t xml:space="preserve">BQS S.r.L. (CF: 05499940822)
CON.SER. srl (CF: 02515060800)
CORPO VIGILI NOTTURNI SRL (CF: 00841830797)
FACILITA' S.R.L.  (CF: 05467290820)
SUPERVISION &amp; RECEPTION DI DE CARIA CARLO LUIGI (CF: DCRCLL75H23F205B)
</t>
  </si>
  <si>
    <t>Servizio di vigilanza non armata e di reception presso la  sede della DP di Reggio Calabria</t>
  </si>
  <si>
    <t xml:space="preserve">2M.F.sas di Zicaro Dario &amp; C (CF: 02142810783)
CON.SER.SRL (CF: 02515070809)
coral service srl (CF: 02551850783)
sicurvigilanza  soc.coop (CF: 82001300837)
Vigilanza Newpol srl (CF: 03117320790)
</t>
  </si>
  <si>
    <t>CON.SER.SRL (CF: 02515070809)</t>
  </si>
  <si>
    <t>SERVIZIO DI VIGILANZA NON ARMATA E RECEPTION DR CALABRIA LOTTO 3</t>
  </si>
  <si>
    <t xml:space="preserve">BQS S.r.L. (CF: 05499940822)
CON.SER.SRL (CF: 02515070809)
CORPO VIGILI NOTTURNI SRL (CF: 00841830797)
FACILITA' S.R.L.  (CF: 05467290820)
SUPERVISION &amp; RECEPTION DI DE CARIA CARLO LUIGI (CF: DCRCLL75H23F205B)
</t>
  </si>
  <si>
    <t>SERVIZIO DI VIGILANZA NON ARMATA E RECEPTION DR CALABRIA LOTTO 2</t>
  </si>
  <si>
    <t xml:space="preserve">CON.SER. srl (CF: 02515060800)
CORPO VIGILI NOTTURNI SRL (CF: 00841830797)
SUPERVISION &amp; RECEPTION DI DE CARIA CARLO LUIGI (CF: DCRCLL75H23F205B)
</t>
  </si>
  <si>
    <t>SERVIZIO DI VIGILANZA NON ARMATA E RECEPTION DR  CALABRIA LOTTO 1</t>
  </si>
  <si>
    <t>FORNITURA CARTA PER UFFICIO - DR CALABRIA E UFFICI OPERATIVI - LOTTO 2</t>
  </si>
  <si>
    <t>Fornitura e consegna prodotti tipografici per la DR Calabria e gli Uffici periferici</t>
  </si>
  <si>
    <t xml:space="preserve">CO.GRA.L.  SOC. COOP. a r.l. (CF: 01309900791)
Grafiche Silipo sas  di Pellegrino Maria (CF: 02354290799)
Graficherre sas di Francesco Raffaele &amp; c. (CF: 02630270797)
Tipografia Boccuto Luigi  (CF: bcclgu70r24c352e)
Tipografia PIZZI di G.Lombardo &amp; C sas (CF: 02623860802)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</si>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</sst>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D11" sqref="D1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"Z5613272E0"</f>
        <v>Z5613272E0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2500</v>
      </c>
      <c r="I3" s="2">
        <v>42047</v>
      </c>
      <c r="J3" s="2">
        <v>42053</v>
      </c>
      <c r="K3">
        <v>2500</v>
      </c>
    </row>
    <row r="4" spans="1:11" x14ac:dyDescent="0.25">
      <c r="A4" t="str">
        <f>"ZE211CBA22"</f>
        <v>ZE211CBA22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10996</v>
      </c>
      <c r="I4" s="2">
        <v>42046</v>
      </c>
      <c r="J4" s="2">
        <v>42066</v>
      </c>
      <c r="K4">
        <v>10996</v>
      </c>
    </row>
    <row r="5" spans="1:11" x14ac:dyDescent="0.25">
      <c r="A5" t="str">
        <f>"Z1312B9A5E"</f>
        <v>Z1312B9A5E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900.6</v>
      </c>
      <c r="I5" s="2">
        <v>42046</v>
      </c>
      <c r="J5" s="2">
        <v>42053</v>
      </c>
      <c r="K5">
        <v>900.6</v>
      </c>
    </row>
    <row r="6" spans="1:11" x14ac:dyDescent="0.25">
      <c r="A6" t="str">
        <f>"ZF417BEC9D"</f>
        <v>ZF417BEC9D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432</v>
      </c>
      <c r="I6" s="2">
        <v>42360</v>
      </c>
      <c r="J6" s="2">
        <v>42376</v>
      </c>
      <c r="K6">
        <v>432</v>
      </c>
    </row>
    <row r="7" spans="1:11" x14ac:dyDescent="0.25">
      <c r="A7" t="str">
        <f>"Z6214559C8"</f>
        <v>Z6214559C8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5385.6</v>
      </c>
      <c r="I7" s="2">
        <v>42125</v>
      </c>
      <c r="J7" s="2">
        <v>42185</v>
      </c>
      <c r="K7">
        <v>5385.6</v>
      </c>
    </row>
    <row r="8" spans="1:11" x14ac:dyDescent="0.25">
      <c r="A8" t="str">
        <f>"Z911463F22"</f>
        <v>Z911463F22</v>
      </c>
      <c r="B8" t="str">
        <f t="shared" si="0"/>
        <v>06363391001</v>
      </c>
      <c r="C8" t="s">
        <v>15</v>
      </c>
      <c r="D8" t="s">
        <v>33</v>
      </c>
      <c r="E8" t="s">
        <v>34</v>
      </c>
      <c r="F8" s="1" t="s">
        <v>35</v>
      </c>
      <c r="G8" t="s">
        <v>36</v>
      </c>
      <c r="H8">
        <v>28471.1</v>
      </c>
      <c r="I8" s="2">
        <v>42166</v>
      </c>
      <c r="J8" s="2">
        <v>42532</v>
      </c>
      <c r="K8">
        <v>23617.94</v>
      </c>
    </row>
    <row r="9" spans="1:11" x14ac:dyDescent="0.25">
      <c r="A9" t="str">
        <f>"ZF514C0EFC"</f>
        <v>ZF514C0EFC</v>
      </c>
      <c r="B9" t="str">
        <f t="shared" si="0"/>
        <v>06363391001</v>
      </c>
      <c r="C9" t="s">
        <v>15</v>
      </c>
      <c r="D9" t="s">
        <v>37</v>
      </c>
      <c r="E9" t="s">
        <v>34</v>
      </c>
      <c r="F9" s="1" t="s">
        <v>38</v>
      </c>
      <c r="G9" t="s">
        <v>39</v>
      </c>
      <c r="H9">
        <v>4308.5</v>
      </c>
      <c r="I9" s="2">
        <v>42174</v>
      </c>
      <c r="J9" s="2">
        <v>42539</v>
      </c>
      <c r="K9">
        <v>4308.5</v>
      </c>
    </row>
    <row r="10" spans="1:11" x14ac:dyDescent="0.25">
      <c r="A10" t="str">
        <f>"ZA6154FEB2"</f>
        <v>ZA6154FEB2</v>
      </c>
      <c r="B10" t="str">
        <f t="shared" si="0"/>
        <v>06363391001</v>
      </c>
      <c r="C10" t="s">
        <v>15</v>
      </c>
      <c r="D10" t="s">
        <v>40</v>
      </c>
      <c r="E10" t="s">
        <v>17</v>
      </c>
      <c r="F10" s="1" t="s">
        <v>41</v>
      </c>
      <c r="G10" t="s">
        <v>42</v>
      </c>
      <c r="H10">
        <v>270</v>
      </c>
      <c r="I10" s="2">
        <v>42193</v>
      </c>
      <c r="J10" s="2">
        <v>42194</v>
      </c>
      <c r="K10">
        <v>0</v>
      </c>
    </row>
    <row r="11" spans="1:11" x14ac:dyDescent="0.25">
      <c r="A11" t="str">
        <f>"Z4911F5CA3"</f>
        <v>Z4911F5CA3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17888</v>
      </c>
      <c r="I11" s="2">
        <v>42005</v>
      </c>
      <c r="J11" s="2">
        <v>42735</v>
      </c>
      <c r="K11">
        <v>17888</v>
      </c>
    </row>
    <row r="12" spans="1:11" x14ac:dyDescent="0.25">
      <c r="A12" t="str">
        <f>"ZDA1616D96"</f>
        <v>ZDA1616D96</v>
      </c>
      <c r="B12" t="str">
        <f t="shared" si="0"/>
        <v>06363391001</v>
      </c>
      <c r="C12" t="s">
        <v>15</v>
      </c>
      <c r="D12" t="s">
        <v>46</v>
      </c>
      <c r="E12" t="s">
        <v>21</v>
      </c>
      <c r="F12" s="1" t="s">
        <v>47</v>
      </c>
      <c r="G12" t="s">
        <v>48</v>
      </c>
      <c r="H12">
        <v>7280</v>
      </c>
      <c r="I12" s="2">
        <v>42380</v>
      </c>
      <c r="J12" s="2">
        <v>42411</v>
      </c>
      <c r="K12">
        <v>7280</v>
      </c>
    </row>
    <row r="13" spans="1:11" x14ac:dyDescent="0.25">
      <c r="A13" t="str">
        <f>"Z2517445BB"</f>
        <v>Z2517445BB</v>
      </c>
      <c r="B13" t="str">
        <f t="shared" si="0"/>
        <v>06363391001</v>
      </c>
      <c r="C13" t="s">
        <v>15</v>
      </c>
      <c r="D13" t="s">
        <v>49</v>
      </c>
      <c r="E13" t="s">
        <v>34</v>
      </c>
      <c r="F13" s="1" t="s">
        <v>50</v>
      </c>
      <c r="G13" t="s">
        <v>51</v>
      </c>
      <c r="H13">
        <v>3050</v>
      </c>
      <c r="I13" s="2">
        <v>42355</v>
      </c>
      <c r="J13" s="2">
        <v>42360</v>
      </c>
      <c r="K13">
        <v>3050</v>
      </c>
    </row>
    <row r="14" spans="1:11" x14ac:dyDescent="0.25">
      <c r="A14" t="str">
        <f>"ZF7T7655FO"</f>
        <v>ZF7T7655FO</v>
      </c>
      <c r="B14" t="str">
        <f t="shared" si="0"/>
        <v>06363391001</v>
      </c>
      <c r="C14" t="s">
        <v>15</v>
      </c>
      <c r="D14" t="s">
        <v>52</v>
      </c>
      <c r="E14" t="s">
        <v>34</v>
      </c>
      <c r="F14" s="1" t="s">
        <v>53</v>
      </c>
      <c r="G14" t="s">
        <v>54</v>
      </c>
      <c r="H14">
        <v>20590</v>
      </c>
      <c r="I14" s="2">
        <v>42359</v>
      </c>
      <c r="J14" s="2">
        <v>42390</v>
      </c>
      <c r="K14">
        <v>20589.87</v>
      </c>
    </row>
    <row r="15" spans="1:11" x14ac:dyDescent="0.25">
      <c r="A15" t="str">
        <f>"ZC217BB9E1"</f>
        <v>ZC217BB9E1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350</v>
      </c>
      <c r="I15" s="2">
        <v>42360</v>
      </c>
      <c r="J15" s="2">
        <v>42366</v>
      </c>
      <c r="K15">
        <v>350</v>
      </c>
    </row>
    <row r="16" spans="1:11" x14ac:dyDescent="0.25">
      <c r="A16" t="str">
        <f>"Z3A177FF81"</f>
        <v>Z3A177FF81</v>
      </c>
      <c r="B16" t="str">
        <f t="shared" si="0"/>
        <v>06363391001</v>
      </c>
      <c r="C16" t="s">
        <v>15</v>
      </c>
      <c r="D16" t="s">
        <v>58</v>
      </c>
      <c r="E16" t="s">
        <v>59</v>
      </c>
      <c r="F16" s="1" t="s">
        <v>60</v>
      </c>
      <c r="G16" t="s">
        <v>61</v>
      </c>
      <c r="H16">
        <v>9672</v>
      </c>
      <c r="I16" s="2">
        <v>42355</v>
      </c>
      <c r="J16" s="2">
        <v>43816</v>
      </c>
      <c r="K16">
        <v>6650.05</v>
      </c>
    </row>
    <row r="17" spans="1:11" x14ac:dyDescent="0.25">
      <c r="A17" t="str">
        <f>"Z0813C33B2"</f>
        <v>Z0813C33B2</v>
      </c>
      <c r="B17" t="str">
        <f t="shared" si="0"/>
        <v>06363391001</v>
      </c>
      <c r="C17" t="s">
        <v>15</v>
      </c>
      <c r="D17" t="s">
        <v>62</v>
      </c>
      <c r="E17" t="s">
        <v>34</v>
      </c>
      <c r="F17" s="1" t="s">
        <v>63</v>
      </c>
      <c r="G17" t="s">
        <v>64</v>
      </c>
      <c r="H17">
        <v>3732.75</v>
      </c>
      <c r="I17" s="2">
        <v>42086</v>
      </c>
      <c r="J17" s="2">
        <v>42086</v>
      </c>
      <c r="K17">
        <v>3732.75</v>
      </c>
    </row>
    <row r="18" spans="1:11" x14ac:dyDescent="0.25">
      <c r="A18" t="str">
        <f>"Z7A12BF6D7"</f>
        <v>Z7A12BF6D7</v>
      </c>
      <c r="B18" t="str">
        <f t="shared" si="0"/>
        <v>06363391001</v>
      </c>
      <c r="C18" t="s">
        <v>15</v>
      </c>
      <c r="D18" t="s">
        <v>65</v>
      </c>
      <c r="E18" t="s">
        <v>34</v>
      </c>
      <c r="F18" s="1" t="s">
        <v>66</v>
      </c>
      <c r="G18" t="s">
        <v>64</v>
      </c>
      <c r="H18">
        <v>4410</v>
      </c>
      <c r="I18" s="2">
        <v>42072</v>
      </c>
      <c r="J18" s="2">
        <v>42073</v>
      </c>
      <c r="K18">
        <v>4410</v>
      </c>
    </row>
    <row r="19" spans="1:11" x14ac:dyDescent="0.25">
      <c r="A19" t="str">
        <f>"ZB4137AB19"</f>
        <v>ZB4137AB19</v>
      </c>
      <c r="B19" t="str">
        <f t="shared" si="0"/>
        <v>06363391001</v>
      </c>
      <c r="C19" t="s">
        <v>15</v>
      </c>
      <c r="D19" t="s">
        <v>67</v>
      </c>
      <c r="E19" t="s">
        <v>17</v>
      </c>
      <c r="F19" s="1" t="s">
        <v>68</v>
      </c>
      <c r="G19" t="s">
        <v>51</v>
      </c>
      <c r="H19">
        <v>433</v>
      </c>
      <c r="I19" s="2">
        <v>42079</v>
      </c>
      <c r="J19" s="2">
        <v>42083</v>
      </c>
      <c r="K19">
        <v>433</v>
      </c>
    </row>
    <row r="20" spans="1:11" x14ac:dyDescent="0.25">
      <c r="A20" t="str">
        <f>"6124699580"</f>
        <v>6124699580</v>
      </c>
      <c r="B20" t="str">
        <f t="shared" si="0"/>
        <v>06363391001</v>
      </c>
      <c r="C20" t="s">
        <v>15</v>
      </c>
      <c r="D20" t="s">
        <v>69</v>
      </c>
      <c r="E20" t="s">
        <v>59</v>
      </c>
      <c r="F20" s="1" t="s">
        <v>70</v>
      </c>
      <c r="G20" t="s">
        <v>71</v>
      </c>
      <c r="H20">
        <v>0</v>
      </c>
      <c r="I20" s="2">
        <v>42125</v>
      </c>
      <c r="J20" s="2">
        <v>42490</v>
      </c>
      <c r="K20">
        <v>39407.199999999997</v>
      </c>
    </row>
    <row r="21" spans="1:11" x14ac:dyDescent="0.25">
      <c r="A21" t="str">
        <f>"Z8F131BF20"</f>
        <v>Z8F131BF20</v>
      </c>
      <c r="B21" t="str">
        <f t="shared" si="0"/>
        <v>06363391001</v>
      </c>
      <c r="C21" t="s">
        <v>15</v>
      </c>
      <c r="D21" t="s">
        <v>72</v>
      </c>
      <c r="E21" t="s">
        <v>59</v>
      </c>
      <c r="F21" s="1" t="s">
        <v>73</v>
      </c>
      <c r="G21" t="s">
        <v>74</v>
      </c>
      <c r="H21">
        <v>0</v>
      </c>
      <c r="I21" s="2">
        <v>42044</v>
      </c>
      <c r="J21" s="2">
        <v>43150</v>
      </c>
      <c r="K21">
        <v>3436.59</v>
      </c>
    </row>
    <row r="22" spans="1:11" x14ac:dyDescent="0.25">
      <c r="A22" t="str">
        <f>"ZB6132A543"</f>
        <v>ZB6132A543</v>
      </c>
      <c r="B22" t="str">
        <f t="shared" si="0"/>
        <v>06363391001</v>
      </c>
      <c r="C22" t="s">
        <v>15</v>
      </c>
      <c r="D22" t="s">
        <v>75</v>
      </c>
      <c r="E22" t="s">
        <v>17</v>
      </c>
      <c r="F22" s="1" t="s">
        <v>76</v>
      </c>
      <c r="G22" t="s">
        <v>77</v>
      </c>
      <c r="H22">
        <v>6100</v>
      </c>
      <c r="I22" s="2">
        <v>42068</v>
      </c>
      <c r="J22" s="2">
        <v>42098</v>
      </c>
      <c r="K22">
        <v>6100</v>
      </c>
    </row>
    <row r="23" spans="1:11" x14ac:dyDescent="0.25">
      <c r="A23" t="str">
        <f>"ZF0133DCFF"</f>
        <v>ZF0133DCFF</v>
      </c>
      <c r="B23" t="str">
        <f t="shared" si="0"/>
        <v>06363391001</v>
      </c>
      <c r="C23" t="s">
        <v>15</v>
      </c>
      <c r="D23" t="s">
        <v>78</v>
      </c>
      <c r="E23" t="s">
        <v>17</v>
      </c>
      <c r="F23" s="1" t="s">
        <v>79</v>
      </c>
      <c r="G23" t="s">
        <v>80</v>
      </c>
      <c r="H23">
        <v>182.8</v>
      </c>
      <c r="I23" s="2">
        <v>42074</v>
      </c>
      <c r="J23" s="2">
        <v>42102</v>
      </c>
      <c r="K23">
        <v>182.8</v>
      </c>
    </row>
    <row r="24" spans="1:11" x14ac:dyDescent="0.25">
      <c r="A24" t="str">
        <f>"Z361398FCE"</f>
        <v>Z361398FCE</v>
      </c>
      <c r="B24" t="str">
        <f t="shared" si="0"/>
        <v>06363391001</v>
      </c>
      <c r="C24" t="s">
        <v>15</v>
      </c>
      <c r="D24" t="s">
        <v>81</v>
      </c>
      <c r="E24" t="s">
        <v>59</v>
      </c>
      <c r="F24" s="1" t="s">
        <v>82</v>
      </c>
      <c r="G24" t="s">
        <v>83</v>
      </c>
      <c r="H24">
        <v>0</v>
      </c>
      <c r="I24" s="2">
        <v>42079</v>
      </c>
      <c r="J24" s="2">
        <v>42359</v>
      </c>
      <c r="K24">
        <v>368.53</v>
      </c>
    </row>
    <row r="25" spans="1:11" x14ac:dyDescent="0.25">
      <c r="A25" t="str">
        <f>"ZA51744CC7"</f>
        <v>ZA51744CC7</v>
      </c>
      <c r="B25" t="str">
        <f t="shared" si="0"/>
        <v>06363391001</v>
      </c>
      <c r="C25" t="s">
        <v>15</v>
      </c>
      <c r="D25" t="s">
        <v>84</v>
      </c>
      <c r="E25" t="s">
        <v>59</v>
      </c>
      <c r="F25" s="1" t="s">
        <v>82</v>
      </c>
      <c r="G25" t="s">
        <v>83</v>
      </c>
      <c r="H25">
        <v>0</v>
      </c>
      <c r="I25" s="2">
        <v>42360</v>
      </c>
      <c r="J25" s="2">
        <v>43406</v>
      </c>
      <c r="K25">
        <v>2137.31</v>
      </c>
    </row>
    <row r="26" spans="1:11" x14ac:dyDescent="0.25">
      <c r="A26" t="str">
        <f>"ZA613D0300"</f>
        <v>ZA613D0300</v>
      </c>
      <c r="B26" t="str">
        <f t="shared" si="0"/>
        <v>06363391001</v>
      </c>
      <c r="C26" t="s">
        <v>15</v>
      </c>
      <c r="D26" t="s">
        <v>85</v>
      </c>
      <c r="E26" t="s">
        <v>17</v>
      </c>
      <c r="F26" s="1" t="s">
        <v>86</v>
      </c>
      <c r="G26" t="s">
        <v>87</v>
      </c>
      <c r="H26">
        <v>1750</v>
      </c>
      <c r="I26" s="2">
        <v>42088</v>
      </c>
      <c r="J26" s="2">
        <v>42118</v>
      </c>
      <c r="K26">
        <v>1750</v>
      </c>
    </row>
    <row r="27" spans="1:11" x14ac:dyDescent="0.25">
      <c r="A27" t="str">
        <f>"ZDC139AAE6"</f>
        <v>ZDC139AAE6</v>
      </c>
      <c r="B27" t="str">
        <f t="shared" si="0"/>
        <v>06363391001</v>
      </c>
      <c r="C27" t="s">
        <v>15</v>
      </c>
      <c r="D27" t="s">
        <v>88</v>
      </c>
      <c r="E27" t="s">
        <v>17</v>
      </c>
      <c r="F27" s="1" t="s">
        <v>89</v>
      </c>
      <c r="G27" t="s">
        <v>90</v>
      </c>
      <c r="H27">
        <v>1176</v>
      </c>
      <c r="I27" s="2">
        <v>42110</v>
      </c>
      <c r="J27" s="2">
        <v>42118</v>
      </c>
      <c r="K27">
        <v>1176</v>
      </c>
    </row>
    <row r="28" spans="1:11" x14ac:dyDescent="0.25">
      <c r="A28" t="str">
        <f>"Z58139AA9E"</f>
        <v>Z58139AA9E</v>
      </c>
      <c r="B28" t="str">
        <f t="shared" si="0"/>
        <v>06363391001</v>
      </c>
      <c r="C28" t="s">
        <v>15</v>
      </c>
      <c r="D28" t="s">
        <v>91</v>
      </c>
      <c r="E28" t="s">
        <v>17</v>
      </c>
      <c r="F28" s="1" t="s">
        <v>92</v>
      </c>
      <c r="G28" t="s">
        <v>93</v>
      </c>
      <c r="H28">
        <v>2352</v>
      </c>
      <c r="I28" s="2">
        <v>42110</v>
      </c>
      <c r="J28" s="2">
        <v>42111</v>
      </c>
      <c r="K28">
        <v>0</v>
      </c>
    </row>
    <row r="29" spans="1:11" x14ac:dyDescent="0.25">
      <c r="A29" t="str">
        <f>"Z3C139A8F4"</f>
        <v>Z3C139A8F4</v>
      </c>
      <c r="B29" t="str">
        <f t="shared" si="0"/>
        <v>06363391001</v>
      </c>
      <c r="C29" t="s">
        <v>15</v>
      </c>
      <c r="D29" t="s">
        <v>94</v>
      </c>
      <c r="E29" t="s">
        <v>17</v>
      </c>
      <c r="F29" s="1" t="s">
        <v>95</v>
      </c>
      <c r="G29" t="s">
        <v>96</v>
      </c>
      <c r="H29">
        <v>2970</v>
      </c>
      <c r="I29" s="2">
        <v>42111</v>
      </c>
      <c r="J29" s="2">
        <v>42111</v>
      </c>
      <c r="K29">
        <v>2970</v>
      </c>
    </row>
    <row r="30" spans="1:11" x14ac:dyDescent="0.25">
      <c r="A30" t="str">
        <f>"Z8D1741B2B"</f>
        <v>Z8D1741B2B</v>
      </c>
      <c r="B30" t="str">
        <f t="shared" si="0"/>
        <v>06363391001</v>
      </c>
      <c r="C30" t="s">
        <v>15</v>
      </c>
      <c r="D30" t="s">
        <v>97</v>
      </c>
      <c r="E30" t="s">
        <v>17</v>
      </c>
      <c r="F30" s="1" t="s">
        <v>98</v>
      </c>
      <c r="G30" t="s">
        <v>99</v>
      </c>
      <c r="H30">
        <v>2000</v>
      </c>
      <c r="I30" s="2">
        <v>42335</v>
      </c>
      <c r="J30" s="2">
        <v>42735</v>
      </c>
      <c r="K30">
        <v>500</v>
      </c>
    </row>
    <row r="31" spans="1:11" x14ac:dyDescent="0.25">
      <c r="A31" t="str">
        <f>"ZCE13B43E7"</f>
        <v>ZCE13B43E7</v>
      </c>
      <c r="B31" t="str">
        <f t="shared" si="0"/>
        <v>06363391001</v>
      </c>
      <c r="C31" t="s">
        <v>15</v>
      </c>
      <c r="D31" t="s">
        <v>100</v>
      </c>
      <c r="E31" t="s">
        <v>17</v>
      </c>
      <c r="F31" s="1" t="s">
        <v>98</v>
      </c>
      <c r="G31" t="s">
        <v>99</v>
      </c>
      <c r="H31">
        <v>2000</v>
      </c>
      <c r="I31" s="2">
        <v>42089</v>
      </c>
      <c r="J31" s="2">
        <v>42369</v>
      </c>
      <c r="K31">
        <v>0</v>
      </c>
    </row>
    <row r="32" spans="1:11" x14ac:dyDescent="0.25">
      <c r="A32" t="str">
        <f>"Z2B139A269"</f>
        <v>Z2B139A269</v>
      </c>
      <c r="B32" t="str">
        <f t="shared" si="0"/>
        <v>06363391001</v>
      </c>
      <c r="C32" t="s">
        <v>15</v>
      </c>
      <c r="D32" t="s">
        <v>101</v>
      </c>
      <c r="E32" t="s">
        <v>17</v>
      </c>
      <c r="F32" s="1" t="s">
        <v>25</v>
      </c>
      <c r="G32" t="s">
        <v>26</v>
      </c>
      <c r="H32">
        <v>0</v>
      </c>
      <c r="I32" s="2">
        <v>42107</v>
      </c>
      <c r="J32" s="2">
        <v>42473</v>
      </c>
      <c r="K32">
        <v>1593</v>
      </c>
    </row>
    <row r="33" spans="1:11" x14ac:dyDescent="0.25">
      <c r="A33" t="str">
        <f>"Z3113BB676"</f>
        <v>Z3113BB676</v>
      </c>
      <c r="B33" t="str">
        <f t="shared" si="0"/>
        <v>06363391001</v>
      </c>
      <c r="C33" t="s">
        <v>15</v>
      </c>
      <c r="D33" t="s">
        <v>102</v>
      </c>
      <c r="E33" t="s">
        <v>17</v>
      </c>
      <c r="F33" s="1" t="s">
        <v>103</v>
      </c>
      <c r="G33" t="s">
        <v>104</v>
      </c>
      <c r="H33">
        <v>1920</v>
      </c>
      <c r="I33" s="2">
        <v>42110</v>
      </c>
      <c r="J33" s="2">
        <v>42841</v>
      </c>
      <c r="K33">
        <v>1920</v>
      </c>
    </row>
    <row r="34" spans="1:11" x14ac:dyDescent="0.25">
      <c r="A34" t="str">
        <f>"ZAA1472A52"</f>
        <v>ZAA1472A52</v>
      </c>
      <c r="B34" t="str">
        <f t="shared" si="0"/>
        <v>06363391001</v>
      </c>
      <c r="C34" t="s">
        <v>15</v>
      </c>
      <c r="D34" t="s">
        <v>105</v>
      </c>
      <c r="E34" t="s">
        <v>17</v>
      </c>
      <c r="F34" s="1" t="s">
        <v>86</v>
      </c>
      <c r="G34" t="s">
        <v>87</v>
      </c>
      <c r="H34">
        <v>390</v>
      </c>
      <c r="I34" s="2">
        <v>42135</v>
      </c>
      <c r="J34" s="2">
        <v>42165</v>
      </c>
      <c r="K34">
        <v>390</v>
      </c>
    </row>
    <row r="35" spans="1:11" x14ac:dyDescent="0.25">
      <c r="A35" t="str">
        <f>"Z361489534"</f>
        <v>Z361489534</v>
      </c>
      <c r="B35" t="str">
        <f t="shared" ref="B35:B64" si="1">"06363391001"</f>
        <v>06363391001</v>
      </c>
      <c r="C35" t="s">
        <v>15</v>
      </c>
      <c r="D35" t="s">
        <v>106</v>
      </c>
      <c r="E35" t="s">
        <v>17</v>
      </c>
      <c r="F35" s="1" t="s">
        <v>28</v>
      </c>
      <c r="G35" t="s">
        <v>29</v>
      </c>
      <c r="H35">
        <v>463</v>
      </c>
      <c r="I35" s="2">
        <v>42138</v>
      </c>
      <c r="J35" s="2">
        <v>42143</v>
      </c>
      <c r="K35">
        <v>463</v>
      </c>
    </row>
    <row r="36" spans="1:11" x14ac:dyDescent="0.25">
      <c r="A36" t="str">
        <f>"ZF11480965"</f>
        <v>ZF11480965</v>
      </c>
      <c r="B36" t="str">
        <f t="shared" si="1"/>
        <v>06363391001</v>
      </c>
      <c r="C36" t="s">
        <v>15</v>
      </c>
      <c r="D36" t="s">
        <v>107</v>
      </c>
      <c r="E36" t="s">
        <v>34</v>
      </c>
      <c r="F36" s="1" t="s">
        <v>108</v>
      </c>
      <c r="G36" t="s">
        <v>109</v>
      </c>
      <c r="H36">
        <v>319.5</v>
      </c>
      <c r="I36" s="2">
        <v>42143</v>
      </c>
      <c r="J36" s="2">
        <v>42148</v>
      </c>
      <c r="K36">
        <v>319.5</v>
      </c>
    </row>
    <row r="37" spans="1:11" x14ac:dyDescent="0.25">
      <c r="A37" t="str">
        <f>"Z0C148AD2E"</f>
        <v>Z0C148AD2E</v>
      </c>
      <c r="B37" t="str">
        <f t="shared" si="1"/>
        <v>06363391001</v>
      </c>
      <c r="C37" t="s">
        <v>15</v>
      </c>
      <c r="D37" t="s">
        <v>110</v>
      </c>
      <c r="E37" t="s">
        <v>34</v>
      </c>
      <c r="F37" s="1" t="s">
        <v>111</v>
      </c>
      <c r="G37" t="s">
        <v>109</v>
      </c>
      <c r="H37">
        <v>80</v>
      </c>
      <c r="I37" s="2">
        <v>42143</v>
      </c>
      <c r="J37" s="2">
        <v>42145</v>
      </c>
      <c r="K37">
        <v>80</v>
      </c>
    </row>
    <row r="38" spans="1:11" x14ac:dyDescent="0.25">
      <c r="A38" t="str">
        <f>"ZB912491DE"</f>
        <v>ZB912491DE</v>
      </c>
      <c r="B38" t="str">
        <f t="shared" si="1"/>
        <v>06363391001</v>
      </c>
      <c r="C38" t="s">
        <v>15</v>
      </c>
      <c r="D38" t="s">
        <v>112</v>
      </c>
      <c r="E38" t="s">
        <v>17</v>
      </c>
      <c r="F38" s="1" t="s">
        <v>113</v>
      </c>
      <c r="G38" t="s">
        <v>114</v>
      </c>
      <c r="H38">
        <v>1133.1099999999999</v>
      </c>
      <c r="I38" s="2">
        <v>42144</v>
      </c>
      <c r="J38" s="2">
        <v>42128</v>
      </c>
      <c r="K38">
        <v>1133.1099999999999</v>
      </c>
    </row>
    <row r="39" spans="1:11" x14ac:dyDescent="0.25">
      <c r="A39" t="str">
        <f>"ZD8148FAB7"</f>
        <v>ZD8148FAB7</v>
      </c>
      <c r="B39" t="str">
        <f t="shared" si="1"/>
        <v>06363391001</v>
      </c>
      <c r="C39" t="s">
        <v>15</v>
      </c>
      <c r="D39" t="s">
        <v>115</v>
      </c>
      <c r="E39" t="s">
        <v>34</v>
      </c>
      <c r="F39" s="1" t="s">
        <v>116</v>
      </c>
      <c r="G39" t="s">
        <v>117</v>
      </c>
      <c r="H39">
        <v>3762</v>
      </c>
      <c r="I39" s="2">
        <v>42149</v>
      </c>
      <c r="J39" s="2">
        <v>42129</v>
      </c>
      <c r="K39">
        <v>3762</v>
      </c>
    </row>
    <row r="40" spans="1:11" x14ac:dyDescent="0.25">
      <c r="A40" t="str">
        <f>"Z4114C2124"</f>
        <v>Z4114C2124</v>
      </c>
      <c r="B40" t="str">
        <f t="shared" si="1"/>
        <v>06363391001</v>
      </c>
      <c r="C40" t="s">
        <v>15</v>
      </c>
      <c r="D40" t="s">
        <v>118</v>
      </c>
      <c r="E40" t="s">
        <v>17</v>
      </c>
      <c r="F40" s="1" t="s">
        <v>119</v>
      </c>
      <c r="G40" t="s">
        <v>109</v>
      </c>
      <c r="H40">
        <v>258.5</v>
      </c>
      <c r="I40" s="2">
        <v>42151</v>
      </c>
      <c r="J40" s="2">
        <v>42153</v>
      </c>
      <c r="K40">
        <v>258.5</v>
      </c>
    </row>
    <row r="41" spans="1:11" x14ac:dyDescent="0.25">
      <c r="A41" t="str">
        <f>"6253467C35"</f>
        <v>6253467C35</v>
      </c>
      <c r="B41" t="str">
        <f t="shared" si="1"/>
        <v>06363391001</v>
      </c>
      <c r="C41" t="s">
        <v>15</v>
      </c>
      <c r="D41" t="s">
        <v>120</v>
      </c>
      <c r="E41" t="s">
        <v>59</v>
      </c>
      <c r="F41" s="1" t="s">
        <v>121</v>
      </c>
      <c r="G41" t="s">
        <v>122</v>
      </c>
      <c r="H41">
        <v>0</v>
      </c>
      <c r="I41" s="2">
        <v>42278</v>
      </c>
      <c r="J41" s="2">
        <v>42643</v>
      </c>
      <c r="K41">
        <v>469780.04</v>
      </c>
    </row>
    <row r="42" spans="1:11" x14ac:dyDescent="0.25">
      <c r="A42" t="str">
        <f>"Z1514C4D2B"</f>
        <v>Z1514C4D2B</v>
      </c>
      <c r="B42" t="str">
        <f t="shared" si="1"/>
        <v>06363391001</v>
      </c>
      <c r="C42" t="s">
        <v>15</v>
      </c>
      <c r="D42" t="s">
        <v>123</v>
      </c>
      <c r="E42" t="s">
        <v>17</v>
      </c>
      <c r="F42" s="1" t="s">
        <v>86</v>
      </c>
      <c r="G42" t="s">
        <v>87</v>
      </c>
      <c r="H42">
        <v>1250</v>
      </c>
      <c r="I42" s="2">
        <v>42158</v>
      </c>
      <c r="J42" s="2">
        <v>42188</v>
      </c>
      <c r="K42">
        <v>1250</v>
      </c>
    </row>
    <row r="43" spans="1:11" x14ac:dyDescent="0.25">
      <c r="A43" t="str">
        <f>"ZC214BCA55"</f>
        <v>ZC214BCA55</v>
      </c>
      <c r="B43" t="str">
        <f t="shared" si="1"/>
        <v>06363391001</v>
      </c>
      <c r="C43" t="s">
        <v>15</v>
      </c>
      <c r="D43" t="s">
        <v>124</v>
      </c>
      <c r="E43" t="s">
        <v>17</v>
      </c>
      <c r="F43" s="1" t="s">
        <v>125</v>
      </c>
      <c r="G43" t="s">
        <v>126</v>
      </c>
      <c r="H43">
        <v>312</v>
      </c>
      <c r="I43" s="2">
        <v>42163</v>
      </c>
      <c r="J43" s="2">
        <v>42167</v>
      </c>
      <c r="K43">
        <v>297.27999999999997</v>
      </c>
    </row>
    <row r="44" spans="1:11" x14ac:dyDescent="0.25">
      <c r="A44" t="str">
        <f>"ZBC14EEFA4"</f>
        <v>ZBC14EEFA4</v>
      </c>
      <c r="B44" t="str">
        <f t="shared" si="1"/>
        <v>06363391001</v>
      </c>
      <c r="C44" t="s">
        <v>15</v>
      </c>
      <c r="D44" t="s">
        <v>127</v>
      </c>
      <c r="E44" t="s">
        <v>17</v>
      </c>
      <c r="F44" s="1" t="s">
        <v>128</v>
      </c>
      <c r="G44" t="s">
        <v>129</v>
      </c>
      <c r="H44">
        <v>1700</v>
      </c>
      <c r="I44" s="2">
        <v>42166</v>
      </c>
      <c r="J44" s="2">
        <v>42532</v>
      </c>
      <c r="K44">
        <v>1700</v>
      </c>
    </row>
    <row r="45" spans="1:11" x14ac:dyDescent="0.25">
      <c r="A45" t="str">
        <f>"ZC91517655"</f>
        <v>ZC91517655</v>
      </c>
      <c r="B45" t="str">
        <f t="shared" si="1"/>
        <v>06363391001</v>
      </c>
      <c r="C45" t="s">
        <v>15</v>
      </c>
      <c r="D45" t="s">
        <v>130</v>
      </c>
      <c r="E45" t="s">
        <v>59</v>
      </c>
      <c r="F45" s="1" t="s">
        <v>103</v>
      </c>
      <c r="G45" t="s">
        <v>104</v>
      </c>
      <c r="H45">
        <v>8064</v>
      </c>
      <c r="I45" s="2">
        <v>42177</v>
      </c>
      <c r="J45" s="2">
        <v>44004</v>
      </c>
      <c r="K45">
        <v>5241.62</v>
      </c>
    </row>
    <row r="46" spans="1:11" x14ac:dyDescent="0.25">
      <c r="A46" t="str">
        <f>"Z49154BC73"</f>
        <v>Z49154BC73</v>
      </c>
      <c r="B46" t="str">
        <f t="shared" si="1"/>
        <v>06363391001</v>
      </c>
      <c r="C46" t="s">
        <v>15</v>
      </c>
      <c r="D46" t="s">
        <v>131</v>
      </c>
      <c r="E46" t="s">
        <v>34</v>
      </c>
      <c r="F46" s="1" t="s">
        <v>132</v>
      </c>
      <c r="G46" t="s">
        <v>133</v>
      </c>
      <c r="H46">
        <v>2744</v>
      </c>
      <c r="I46" s="2">
        <v>42206</v>
      </c>
      <c r="J46" s="2">
        <v>42213</v>
      </c>
      <c r="K46">
        <v>2744</v>
      </c>
    </row>
    <row r="47" spans="1:11" x14ac:dyDescent="0.25">
      <c r="A47" t="str">
        <f>"Z28156458C"</f>
        <v>Z28156458C</v>
      </c>
      <c r="B47" t="str">
        <f t="shared" si="1"/>
        <v>06363391001</v>
      </c>
      <c r="C47" t="s">
        <v>15</v>
      </c>
      <c r="D47" t="s">
        <v>134</v>
      </c>
      <c r="E47" t="s">
        <v>17</v>
      </c>
      <c r="F47" s="1" t="s">
        <v>86</v>
      </c>
      <c r="G47" t="s">
        <v>87</v>
      </c>
      <c r="H47">
        <v>4005</v>
      </c>
      <c r="I47" s="2">
        <v>42200</v>
      </c>
      <c r="J47" s="2">
        <v>42210</v>
      </c>
      <c r="K47">
        <v>4005</v>
      </c>
    </row>
    <row r="48" spans="1:11" x14ac:dyDescent="0.25">
      <c r="A48" t="str">
        <f>"Z141547E1F"</f>
        <v>Z141547E1F</v>
      </c>
      <c r="B48" t="str">
        <f t="shared" si="1"/>
        <v>06363391001</v>
      </c>
      <c r="C48" t="s">
        <v>15</v>
      </c>
      <c r="D48" t="s">
        <v>135</v>
      </c>
      <c r="E48" t="s">
        <v>34</v>
      </c>
      <c r="F48" s="1" t="s">
        <v>136</v>
      </c>
      <c r="G48" t="s">
        <v>137</v>
      </c>
      <c r="H48">
        <v>4254.66</v>
      </c>
      <c r="I48" s="2">
        <v>42208</v>
      </c>
      <c r="J48" s="2">
        <v>42582</v>
      </c>
      <c r="K48">
        <v>4254.66</v>
      </c>
    </row>
    <row r="49" spans="1:11" x14ac:dyDescent="0.25">
      <c r="A49" t="str">
        <f>"Z9D15931CE"</f>
        <v>Z9D15931CE</v>
      </c>
      <c r="B49" t="str">
        <f t="shared" si="1"/>
        <v>06363391001</v>
      </c>
      <c r="C49" t="s">
        <v>15</v>
      </c>
      <c r="D49" t="s">
        <v>138</v>
      </c>
      <c r="E49" t="s">
        <v>17</v>
      </c>
      <c r="F49" s="1" t="s">
        <v>25</v>
      </c>
      <c r="G49" t="s">
        <v>26</v>
      </c>
      <c r="H49">
        <v>272.8</v>
      </c>
      <c r="I49" s="2">
        <v>42214</v>
      </c>
      <c r="J49" s="2">
        <v>42214</v>
      </c>
      <c r="K49">
        <v>272.8</v>
      </c>
    </row>
    <row r="50" spans="1:11" x14ac:dyDescent="0.25">
      <c r="A50" t="str">
        <f>"ZA914A1C08"</f>
        <v>ZA914A1C08</v>
      </c>
      <c r="B50" t="str">
        <f t="shared" si="1"/>
        <v>06363391001</v>
      </c>
      <c r="C50" t="s">
        <v>15</v>
      </c>
      <c r="D50" t="s">
        <v>139</v>
      </c>
      <c r="E50" t="s">
        <v>17</v>
      </c>
      <c r="F50" s="1" t="s">
        <v>44</v>
      </c>
      <c r="G50" t="s">
        <v>45</v>
      </c>
      <c r="H50">
        <v>976</v>
      </c>
      <c r="I50" s="2">
        <v>42221</v>
      </c>
      <c r="J50" s="2">
        <v>42852</v>
      </c>
      <c r="K50">
        <v>976</v>
      </c>
    </row>
    <row r="51" spans="1:11" x14ac:dyDescent="0.25">
      <c r="A51" t="str">
        <f>"ZEB15A0700"</f>
        <v>ZEB15A0700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141</v>
      </c>
      <c r="G51" t="s">
        <v>142</v>
      </c>
      <c r="H51">
        <v>13178</v>
      </c>
      <c r="I51" s="2">
        <v>42221</v>
      </c>
      <c r="J51" s="2">
        <v>42277</v>
      </c>
      <c r="K51">
        <v>13177.87</v>
      </c>
    </row>
    <row r="52" spans="1:11" x14ac:dyDescent="0.25">
      <c r="A52" t="str">
        <f>"Z6F15A941A"</f>
        <v>Z6F15A941A</v>
      </c>
      <c r="B52" t="str">
        <f t="shared" si="1"/>
        <v>06363391001</v>
      </c>
      <c r="C52" t="s">
        <v>15</v>
      </c>
      <c r="D52" t="s">
        <v>143</v>
      </c>
      <c r="E52" t="s">
        <v>17</v>
      </c>
      <c r="F52" s="1" t="s">
        <v>144</v>
      </c>
      <c r="G52" t="s">
        <v>145</v>
      </c>
      <c r="H52">
        <v>750</v>
      </c>
      <c r="I52" s="2">
        <v>42222</v>
      </c>
      <c r="J52" s="2">
        <v>42227</v>
      </c>
      <c r="K52">
        <v>750</v>
      </c>
    </row>
    <row r="53" spans="1:11" x14ac:dyDescent="0.25">
      <c r="A53" t="str">
        <f>"Z0E15A946E"</f>
        <v>Z0E15A946E</v>
      </c>
      <c r="B53" t="str">
        <f t="shared" si="1"/>
        <v>06363391001</v>
      </c>
      <c r="C53" t="s">
        <v>15</v>
      </c>
      <c r="D53" t="s">
        <v>146</v>
      </c>
      <c r="E53" t="s">
        <v>17</v>
      </c>
      <c r="F53" s="1" t="s">
        <v>144</v>
      </c>
      <c r="G53" t="s">
        <v>145</v>
      </c>
      <c r="H53">
        <v>1600</v>
      </c>
      <c r="I53" s="2">
        <v>42222</v>
      </c>
      <c r="J53" s="2">
        <v>42226</v>
      </c>
      <c r="K53">
        <v>1600</v>
      </c>
    </row>
    <row r="54" spans="1:11" x14ac:dyDescent="0.25">
      <c r="A54" t="str">
        <f>"Z9615C978E"</f>
        <v>Z9615C978E</v>
      </c>
      <c r="B54" t="str">
        <f t="shared" si="1"/>
        <v>06363391001</v>
      </c>
      <c r="C54" t="s">
        <v>15</v>
      </c>
      <c r="D54" t="s">
        <v>147</v>
      </c>
      <c r="E54" t="s">
        <v>21</v>
      </c>
      <c r="F54" s="1" t="s">
        <v>148</v>
      </c>
      <c r="G54" t="s">
        <v>149</v>
      </c>
      <c r="H54">
        <v>10000</v>
      </c>
      <c r="I54" s="2">
        <v>42275</v>
      </c>
      <c r="J54" s="2">
        <v>42305</v>
      </c>
      <c r="K54">
        <v>10000</v>
      </c>
    </row>
    <row r="55" spans="1:11" x14ac:dyDescent="0.25">
      <c r="A55" t="str">
        <f>"ZBC1654C99"</f>
        <v>ZBC1654C99</v>
      </c>
      <c r="B55" t="str">
        <f t="shared" si="1"/>
        <v>06363391001</v>
      </c>
      <c r="C55" t="s">
        <v>15</v>
      </c>
      <c r="D55" t="s">
        <v>150</v>
      </c>
      <c r="E55" t="s">
        <v>34</v>
      </c>
      <c r="F55" s="1" t="s">
        <v>151</v>
      </c>
      <c r="G55" t="s">
        <v>152</v>
      </c>
      <c r="H55">
        <v>11400</v>
      </c>
      <c r="I55" s="2">
        <v>42310</v>
      </c>
      <c r="J55" s="2">
        <v>42340</v>
      </c>
      <c r="K55">
        <v>10800</v>
      </c>
    </row>
    <row r="56" spans="1:11" x14ac:dyDescent="0.25">
      <c r="A56" t="str">
        <f>"Z8316AF9FA"</f>
        <v>Z8316AF9FA</v>
      </c>
      <c r="B56" t="str">
        <f t="shared" si="1"/>
        <v>06363391001</v>
      </c>
      <c r="C56" t="s">
        <v>15</v>
      </c>
      <c r="D56" t="s">
        <v>153</v>
      </c>
      <c r="E56" t="s">
        <v>17</v>
      </c>
      <c r="F56" s="1" t="s">
        <v>154</v>
      </c>
      <c r="G56" t="s">
        <v>155</v>
      </c>
      <c r="H56">
        <v>14445</v>
      </c>
      <c r="I56" s="2">
        <v>42330</v>
      </c>
      <c r="J56" s="2">
        <v>42340</v>
      </c>
      <c r="K56">
        <v>14445</v>
      </c>
    </row>
    <row r="57" spans="1:11" x14ac:dyDescent="0.25">
      <c r="A57" t="str">
        <f>"Z1B16D206C"</f>
        <v>Z1B16D206C</v>
      </c>
      <c r="B57" t="str">
        <f t="shared" si="1"/>
        <v>06363391001</v>
      </c>
      <c r="C57" t="s">
        <v>15</v>
      </c>
      <c r="D57" t="s">
        <v>156</v>
      </c>
      <c r="E57" t="s">
        <v>17</v>
      </c>
      <c r="F57" s="1" t="s">
        <v>157</v>
      </c>
      <c r="G57" t="s">
        <v>158</v>
      </c>
      <c r="H57">
        <v>161</v>
      </c>
      <c r="I57" s="2">
        <v>42306</v>
      </c>
      <c r="J57" s="2">
        <v>42333</v>
      </c>
      <c r="K57">
        <v>161</v>
      </c>
    </row>
    <row r="58" spans="1:11" x14ac:dyDescent="0.25">
      <c r="A58" t="str">
        <f>"Z9C16222EE"</f>
        <v>Z9C16222EE</v>
      </c>
      <c r="B58" t="str">
        <f t="shared" si="1"/>
        <v>06363391001</v>
      </c>
      <c r="C58" t="s">
        <v>15</v>
      </c>
      <c r="D58" t="s">
        <v>159</v>
      </c>
      <c r="E58" t="s">
        <v>17</v>
      </c>
      <c r="F58" s="1" t="s">
        <v>160</v>
      </c>
      <c r="G58" t="s">
        <v>161</v>
      </c>
      <c r="H58">
        <v>1330</v>
      </c>
      <c r="I58" s="2">
        <v>42272</v>
      </c>
      <c r="J58" s="2">
        <v>42277</v>
      </c>
      <c r="K58">
        <v>1330</v>
      </c>
    </row>
    <row r="59" spans="1:11" x14ac:dyDescent="0.25">
      <c r="A59" t="str">
        <f>"Z0A1721091"</f>
        <v>Z0A1721091</v>
      </c>
      <c r="B59" t="str">
        <f t="shared" si="1"/>
        <v>06363391001</v>
      </c>
      <c r="C59" t="s">
        <v>15</v>
      </c>
      <c r="D59" t="s">
        <v>162</v>
      </c>
      <c r="E59" t="s">
        <v>17</v>
      </c>
      <c r="F59" s="1" t="s">
        <v>163</v>
      </c>
      <c r="G59" t="s">
        <v>164</v>
      </c>
      <c r="H59">
        <v>139.34</v>
      </c>
      <c r="I59" s="2">
        <v>42323</v>
      </c>
      <c r="J59" s="2">
        <v>42688</v>
      </c>
      <c r="K59">
        <v>139.34</v>
      </c>
    </row>
    <row r="60" spans="1:11" x14ac:dyDescent="0.25">
      <c r="A60" t="str">
        <f>"Z6B17B153E"</f>
        <v>Z6B17B153E</v>
      </c>
      <c r="B60" t="str">
        <f t="shared" si="1"/>
        <v>06363391001</v>
      </c>
      <c r="C60" t="s">
        <v>15</v>
      </c>
      <c r="D60" t="s">
        <v>165</v>
      </c>
      <c r="E60" t="s">
        <v>34</v>
      </c>
      <c r="F60" s="1" t="s">
        <v>166</v>
      </c>
      <c r="G60" t="s">
        <v>117</v>
      </c>
      <c r="H60">
        <v>1591</v>
      </c>
      <c r="I60" s="2">
        <v>42367</v>
      </c>
      <c r="J60" s="2">
        <v>42398</v>
      </c>
      <c r="K60">
        <v>1591</v>
      </c>
    </row>
    <row r="61" spans="1:11" x14ac:dyDescent="0.25">
      <c r="A61" t="str">
        <f>"Z7813BC6A8"</f>
        <v>Z7813BC6A8</v>
      </c>
      <c r="B61" t="str">
        <f t="shared" si="1"/>
        <v>06363391001</v>
      </c>
      <c r="C61" t="s">
        <v>15</v>
      </c>
      <c r="D61" t="s">
        <v>167</v>
      </c>
      <c r="E61" t="s">
        <v>34</v>
      </c>
      <c r="F61" s="1" t="s">
        <v>168</v>
      </c>
      <c r="G61" t="s">
        <v>169</v>
      </c>
      <c r="H61">
        <v>6567.04</v>
      </c>
      <c r="I61" s="2">
        <v>42095</v>
      </c>
      <c r="J61" s="2">
        <v>42583</v>
      </c>
      <c r="K61">
        <v>4356.6000000000004</v>
      </c>
    </row>
    <row r="62" spans="1:11" x14ac:dyDescent="0.25">
      <c r="A62" t="str">
        <f>"ZE113CD90E"</f>
        <v>ZE113CD90E</v>
      </c>
      <c r="B62" t="str">
        <f t="shared" si="1"/>
        <v>06363391001</v>
      </c>
      <c r="C62" t="s">
        <v>15</v>
      </c>
      <c r="D62" t="s">
        <v>170</v>
      </c>
      <c r="E62" t="s">
        <v>171</v>
      </c>
      <c r="F62" s="1" t="s">
        <v>172</v>
      </c>
      <c r="G62" t="s">
        <v>173</v>
      </c>
      <c r="H62">
        <v>20710.75</v>
      </c>
      <c r="I62" s="2">
        <v>42128</v>
      </c>
      <c r="J62" s="2">
        <v>42179</v>
      </c>
      <c r="K62">
        <v>20710.75</v>
      </c>
    </row>
    <row r="63" spans="1:11" x14ac:dyDescent="0.25">
      <c r="A63" t="str">
        <f>"Z5014EDE4C"</f>
        <v>Z5014EDE4C</v>
      </c>
      <c r="B63" t="str">
        <f t="shared" si="1"/>
        <v>06363391001</v>
      </c>
      <c r="C63" t="s">
        <v>15</v>
      </c>
      <c r="D63" t="s">
        <v>174</v>
      </c>
      <c r="E63" t="s">
        <v>34</v>
      </c>
      <c r="F63" s="1" t="s">
        <v>175</v>
      </c>
      <c r="G63" t="s">
        <v>176</v>
      </c>
      <c r="H63">
        <v>31058.05</v>
      </c>
      <c r="I63" s="2">
        <v>42186</v>
      </c>
      <c r="J63" s="2">
        <v>42200</v>
      </c>
      <c r="K63">
        <v>31058.05</v>
      </c>
    </row>
    <row r="64" spans="1:11" x14ac:dyDescent="0.25">
      <c r="A64" t="str">
        <f>"Z3F13BC6FB"</f>
        <v>Z3F13BC6FB</v>
      </c>
      <c r="B64" t="str">
        <f t="shared" si="1"/>
        <v>06363391001</v>
      </c>
      <c r="C64" t="s">
        <v>15</v>
      </c>
      <c r="D64" t="s">
        <v>177</v>
      </c>
      <c r="E64" t="s">
        <v>34</v>
      </c>
      <c r="F64" s="1" t="s">
        <v>168</v>
      </c>
      <c r="G64" t="s">
        <v>169</v>
      </c>
      <c r="H64">
        <v>7647.36</v>
      </c>
      <c r="I64" s="2">
        <v>42095</v>
      </c>
      <c r="J64" s="2">
        <v>42583</v>
      </c>
      <c r="K64">
        <v>6087.88</v>
      </c>
    </row>
    <row r="65" spans="1:11" x14ac:dyDescent="0.25">
      <c r="A65" t="str">
        <f>"Z4B14B8114"</f>
        <v>Z4B14B8114</v>
      </c>
      <c r="B65" t="str">
        <f t="shared" ref="B65:B92" si="2">"06363391001"</f>
        <v>06363391001</v>
      </c>
      <c r="C65" t="s">
        <v>15</v>
      </c>
      <c r="D65" t="s">
        <v>178</v>
      </c>
      <c r="E65" t="s">
        <v>34</v>
      </c>
      <c r="F65" s="1" t="s">
        <v>179</v>
      </c>
      <c r="G65" t="s">
        <v>180</v>
      </c>
      <c r="H65">
        <v>1718</v>
      </c>
      <c r="I65" s="2">
        <v>42178</v>
      </c>
      <c r="J65" s="2">
        <v>42198</v>
      </c>
      <c r="K65">
        <v>1670</v>
      </c>
    </row>
    <row r="66" spans="1:11" x14ac:dyDescent="0.25">
      <c r="A66" t="str">
        <f>"Z2D165842E"</f>
        <v>Z2D165842E</v>
      </c>
      <c r="B66" t="str">
        <f t="shared" si="2"/>
        <v>06363391001</v>
      </c>
      <c r="C66" t="s">
        <v>15</v>
      </c>
      <c r="D66" t="s">
        <v>181</v>
      </c>
      <c r="E66" t="s">
        <v>34</v>
      </c>
      <c r="F66" s="1" t="s">
        <v>182</v>
      </c>
      <c r="G66" t="s">
        <v>36</v>
      </c>
      <c r="H66">
        <v>2160.36</v>
      </c>
      <c r="I66" s="2">
        <v>42296</v>
      </c>
      <c r="J66" s="2">
        <v>42306</v>
      </c>
      <c r="K66">
        <v>2160.36</v>
      </c>
    </row>
    <row r="67" spans="1:11" x14ac:dyDescent="0.25">
      <c r="A67" t="str">
        <f>"Z7314ED615"</f>
        <v>Z7314ED615</v>
      </c>
      <c r="B67" t="str">
        <f t="shared" si="2"/>
        <v>06363391001</v>
      </c>
      <c r="C67" t="s">
        <v>15</v>
      </c>
      <c r="D67" t="s">
        <v>183</v>
      </c>
      <c r="E67" t="s">
        <v>17</v>
      </c>
      <c r="F67" s="1" t="s">
        <v>141</v>
      </c>
      <c r="G67" t="s">
        <v>142</v>
      </c>
      <c r="H67">
        <v>3404</v>
      </c>
      <c r="I67" s="2">
        <v>42178</v>
      </c>
      <c r="J67" s="2">
        <v>42184</v>
      </c>
      <c r="K67">
        <v>3404</v>
      </c>
    </row>
    <row r="68" spans="1:11" x14ac:dyDescent="0.25">
      <c r="A68" t="str">
        <f>"Z5D173FF86"</f>
        <v>Z5D173FF86</v>
      </c>
      <c r="B68" t="str">
        <f t="shared" si="2"/>
        <v>06363391001</v>
      </c>
      <c r="C68" t="s">
        <v>15</v>
      </c>
      <c r="D68" t="s">
        <v>184</v>
      </c>
      <c r="E68" t="s">
        <v>17</v>
      </c>
      <c r="F68" s="1" t="s">
        <v>185</v>
      </c>
      <c r="G68" t="s">
        <v>186</v>
      </c>
      <c r="H68">
        <v>150</v>
      </c>
      <c r="I68" s="2">
        <v>42336</v>
      </c>
      <c r="J68" s="2">
        <v>42337</v>
      </c>
      <c r="K68">
        <v>0</v>
      </c>
    </row>
    <row r="69" spans="1:11" x14ac:dyDescent="0.25">
      <c r="A69" t="str">
        <f>"Z92173FF1A"</f>
        <v>Z92173FF1A</v>
      </c>
      <c r="B69" t="str">
        <f t="shared" si="2"/>
        <v>06363391001</v>
      </c>
      <c r="C69" t="s">
        <v>15</v>
      </c>
      <c r="D69" t="s">
        <v>187</v>
      </c>
      <c r="E69" t="s">
        <v>17</v>
      </c>
      <c r="F69" s="1" t="s">
        <v>188</v>
      </c>
      <c r="G69" t="s">
        <v>189</v>
      </c>
      <c r="H69">
        <v>256.5</v>
      </c>
      <c r="I69" s="2">
        <v>42343</v>
      </c>
      <c r="J69" s="2">
        <v>42344</v>
      </c>
      <c r="K69">
        <v>256.5</v>
      </c>
    </row>
    <row r="70" spans="1:11" x14ac:dyDescent="0.25">
      <c r="A70" t="str">
        <f>"ZB3163862D"</f>
        <v>ZB3163862D</v>
      </c>
      <c r="B70" t="str">
        <f t="shared" si="2"/>
        <v>06363391001</v>
      </c>
      <c r="C70" t="s">
        <v>15</v>
      </c>
      <c r="D70" t="s">
        <v>190</v>
      </c>
      <c r="E70" t="s">
        <v>17</v>
      </c>
      <c r="F70" s="1" t="s">
        <v>188</v>
      </c>
      <c r="G70" t="s">
        <v>189</v>
      </c>
      <c r="H70">
        <v>360</v>
      </c>
      <c r="I70" s="2">
        <v>42283</v>
      </c>
      <c r="J70" s="2">
        <v>42283</v>
      </c>
      <c r="K70">
        <v>360</v>
      </c>
    </row>
    <row r="71" spans="1:11" x14ac:dyDescent="0.25">
      <c r="A71" t="str">
        <f>"Z1D16385F2"</f>
        <v>Z1D16385F2</v>
      </c>
      <c r="B71" t="str">
        <f t="shared" si="2"/>
        <v>06363391001</v>
      </c>
      <c r="C71" t="s">
        <v>15</v>
      </c>
      <c r="D71" t="s">
        <v>191</v>
      </c>
      <c r="E71" t="s">
        <v>17</v>
      </c>
      <c r="F71" s="1" t="s">
        <v>192</v>
      </c>
      <c r="G71" t="s">
        <v>193</v>
      </c>
      <c r="H71">
        <v>693.4</v>
      </c>
      <c r="I71" s="2">
        <v>42281</v>
      </c>
      <c r="J71" s="2">
        <v>42281</v>
      </c>
      <c r="K71">
        <v>686.7</v>
      </c>
    </row>
    <row r="72" spans="1:11" x14ac:dyDescent="0.25">
      <c r="A72" t="str">
        <f>"ZEC17A5681"</f>
        <v>ZEC17A5681</v>
      </c>
      <c r="B72" t="str">
        <f t="shared" si="2"/>
        <v>06363391001</v>
      </c>
      <c r="C72" t="s">
        <v>15</v>
      </c>
      <c r="D72" t="s">
        <v>194</v>
      </c>
      <c r="E72" t="s">
        <v>17</v>
      </c>
      <c r="F72" s="1" t="s">
        <v>195</v>
      </c>
      <c r="G72" t="s">
        <v>196</v>
      </c>
      <c r="H72">
        <v>0</v>
      </c>
      <c r="I72" s="2">
        <v>42356</v>
      </c>
      <c r="J72" s="2">
        <v>42722</v>
      </c>
      <c r="K72">
        <v>332</v>
      </c>
    </row>
    <row r="73" spans="1:11" x14ac:dyDescent="0.25">
      <c r="A73" t="str">
        <f>"ZBD164B3EA"</f>
        <v>ZBD164B3EA</v>
      </c>
      <c r="B73" t="str">
        <f t="shared" si="2"/>
        <v>06363391001</v>
      </c>
      <c r="C73" t="s">
        <v>15</v>
      </c>
      <c r="D73" t="s">
        <v>197</v>
      </c>
      <c r="E73" t="s">
        <v>17</v>
      </c>
      <c r="F73" s="1" t="s">
        <v>198</v>
      </c>
      <c r="G73" t="s">
        <v>199</v>
      </c>
      <c r="H73">
        <v>1200</v>
      </c>
      <c r="I73" s="2">
        <v>42290</v>
      </c>
      <c r="J73" s="2">
        <v>42294</v>
      </c>
      <c r="K73">
        <v>1200</v>
      </c>
    </row>
    <row r="74" spans="1:11" x14ac:dyDescent="0.25">
      <c r="A74" t="str">
        <f>"Z25177CCBE"</f>
        <v>Z25177CCBE</v>
      </c>
      <c r="B74" t="str">
        <f t="shared" si="2"/>
        <v>06363391001</v>
      </c>
      <c r="C74" t="s">
        <v>15</v>
      </c>
      <c r="D74" t="s">
        <v>200</v>
      </c>
      <c r="E74" t="s">
        <v>17</v>
      </c>
      <c r="F74" s="1" t="s">
        <v>160</v>
      </c>
      <c r="G74" t="s">
        <v>161</v>
      </c>
      <c r="H74">
        <v>1020</v>
      </c>
      <c r="I74" s="2">
        <v>42347</v>
      </c>
      <c r="J74" s="2">
        <v>42355</v>
      </c>
      <c r="K74">
        <v>1020</v>
      </c>
    </row>
    <row r="75" spans="1:11" x14ac:dyDescent="0.25">
      <c r="A75" t="str">
        <f>"Z2416223EC"</f>
        <v>Z2416223EC</v>
      </c>
      <c r="B75" t="str">
        <f t="shared" si="2"/>
        <v>06363391001</v>
      </c>
      <c r="C75" t="s">
        <v>15</v>
      </c>
      <c r="D75" t="s">
        <v>201</v>
      </c>
      <c r="E75" t="s">
        <v>17</v>
      </c>
      <c r="F75" s="1" t="s">
        <v>202</v>
      </c>
      <c r="G75" t="s">
        <v>203</v>
      </c>
      <c r="H75">
        <v>640</v>
      </c>
      <c r="I75" s="2">
        <v>42307</v>
      </c>
      <c r="J75" s="2">
        <v>42311</v>
      </c>
      <c r="K75">
        <v>640</v>
      </c>
    </row>
    <row r="76" spans="1:11" x14ac:dyDescent="0.25">
      <c r="A76" t="str">
        <f>"Z07157DC5F"</f>
        <v>Z07157DC5F</v>
      </c>
      <c r="B76" t="str">
        <f t="shared" si="2"/>
        <v>06363391001</v>
      </c>
      <c r="C76" t="s">
        <v>15</v>
      </c>
      <c r="D76" t="s">
        <v>204</v>
      </c>
      <c r="E76" t="s">
        <v>17</v>
      </c>
      <c r="F76" s="1" t="s">
        <v>205</v>
      </c>
      <c r="G76" t="s">
        <v>206</v>
      </c>
      <c r="H76">
        <v>10011.36</v>
      </c>
      <c r="I76" s="2">
        <v>42290</v>
      </c>
      <c r="J76" s="2">
        <v>42310</v>
      </c>
      <c r="K76">
        <v>10011.36</v>
      </c>
    </row>
    <row r="77" spans="1:11" x14ac:dyDescent="0.25">
      <c r="A77" t="str">
        <f>"ZD6155EA33"</f>
        <v>ZD6155EA33</v>
      </c>
      <c r="B77" t="str">
        <f t="shared" si="2"/>
        <v>06363391001</v>
      </c>
      <c r="C77" t="s">
        <v>15</v>
      </c>
      <c r="D77" t="s">
        <v>207</v>
      </c>
      <c r="E77" t="s">
        <v>17</v>
      </c>
      <c r="F77" s="1" t="s">
        <v>160</v>
      </c>
      <c r="G77" t="s">
        <v>161</v>
      </c>
      <c r="H77">
        <v>3450</v>
      </c>
      <c r="I77" s="2">
        <v>42214</v>
      </c>
      <c r="J77" s="2">
        <v>42214</v>
      </c>
      <c r="K77">
        <v>3450</v>
      </c>
    </row>
    <row r="78" spans="1:11" x14ac:dyDescent="0.25">
      <c r="A78" t="str">
        <f>"Z0516B342E"</f>
        <v>Z0516B342E</v>
      </c>
      <c r="B78" t="str">
        <f t="shared" si="2"/>
        <v>06363391001</v>
      </c>
      <c r="C78" t="s">
        <v>15</v>
      </c>
      <c r="D78" t="s">
        <v>208</v>
      </c>
      <c r="E78" t="s">
        <v>34</v>
      </c>
      <c r="F78" s="1" t="s">
        <v>209</v>
      </c>
      <c r="G78" t="s">
        <v>210</v>
      </c>
      <c r="H78">
        <v>661.94</v>
      </c>
      <c r="I78" s="2">
        <v>42320</v>
      </c>
      <c r="J78" s="2">
        <v>42331</v>
      </c>
      <c r="K78">
        <v>661.94</v>
      </c>
    </row>
    <row r="79" spans="1:11" x14ac:dyDescent="0.25">
      <c r="A79" t="str">
        <f>"Z2417A3435"</f>
        <v>Z2417A3435</v>
      </c>
      <c r="B79" t="str">
        <f t="shared" si="2"/>
        <v>06363391001</v>
      </c>
      <c r="C79" t="s">
        <v>15</v>
      </c>
      <c r="D79" t="s">
        <v>211</v>
      </c>
      <c r="E79" t="s">
        <v>59</v>
      </c>
      <c r="F79" s="1" t="s">
        <v>212</v>
      </c>
      <c r="G79" t="s">
        <v>213</v>
      </c>
      <c r="H79">
        <v>20352.740000000002</v>
      </c>
      <c r="I79" s="2">
        <v>42361</v>
      </c>
      <c r="J79" s="2">
        <v>42392</v>
      </c>
      <c r="K79">
        <v>20352.740000000002</v>
      </c>
    </row>
    <row r="80" spans="1:11" x14ac:dyDescent="0.25">
      <c r="A80" t="str">
        <f>"ZAF15C976E"</f>
        <v>ZAF15C976E</v>
      </c>
      <c r="B80" t="str">
        <f t="shared" si="2"/>
        <v>06363391001</v>
      </c>
      <c r="C80" t="s">
        <v>15</v>
      </c>
      <c r="D80" t="s">
        <v>214</v>
      </c>
      <c r="E80" t="s">
        <v>21</v>
      </c>
      <c r="F80" s="1" t="s">
        <v>198</v>
      </c>
      <c r="G80" t="s">
        <v>51</v>
      </c>
      <c r="H80">
        <v>11605.5</v>
      </c>
      <c r="I80" s="2">
        <v>42311</v>
      </c>
      <c r="J80" s="2">
        <v>42341</v>
      </c>
      <c r="K80">
        <v>11605.5</v>
      </c>
    </row>
    <row r="81" spans="1:11" x14ac:dyDescent="0.25">
      <c r="A81" t="str">
        <f>"614183743A"</f>
        <v>614183743A</v>
      </c>
      <c r="B81" t="str">
        <f t="shared" si="2"/>
        <v>06363391001</v>
      </c>
      <c r="C81" t="s">
        <v>15</v>
      </c>
      <c r="D81" t="s">
        <v>215</v>
      </c>
      <c r="E81" t="s">
        <v>21</v>
      </c>
      <c r="F81" s="1" t="s">
        <v>216</v>
      </c>
      <c r="G81" t="s">
        <v>217</v>
      </c>
      <c r="H81">
        <v>39919.56</v>
      </c>
      <c r="I81" s="2">
        <v>42219</v>
      </c>
      <c r="J81" s="2">
        <v>42286</v>
      </c>
      <c r="K81">
        <v>39919.56</v>
      </c>
    </row>
    <row r="82" spans="1:11" x14ac:dyDescent="0.25">
      <c r="A82" t="str">
        <f>"Z941751CF5"</f>
        <v>Z941751CF5</v>
      </c>
      <c r="B82" t="str">
        <f t="shared" si="2"/>
        <v>06363391001</v>
      </c>
      <c r="C82" t="s">
        <v>15</v>
      </c>
      <c r="D82" t="s">
        <v>218</v>
      </c>
      <c r="E82" t="s">
        <v>34</v>
      </c>
      <c r="F82" s="1" t="s">
        <v>219</v>
      </c>
      <c r="G82" t="s">
        <v>220</v>
      </c>
      <c r="H82">
        <v>37155.5</v>
      </c>
      <c r="I82" s="2">
        <v>42359</v>
      </c>
      <c r="J82" s="2">
        <v>42390</v>
      </c>
      <c r="K82">
        <v>37155.5</v>
      </c>
    </row>
    <row r="83" spans="1:11" x14ac:dyDescent="0.25">
      <c r="A83" t="str">
        <f>"Z3E14B8084"</f>
        <v>Z3E14B8084</v>
      </c>
      <c r="B83" t="str">
        <f t="shared" si="2"/>
        <v>06363391001</v>
      </c>
      <c r="C83" t="s">
        <v>15</v>
      </c>
      <c r="D83" t="s">
        <v>221</v>
      </c>
      <c r="E83" t="s">
        <v>34</v>
      </c>
      <c r="F83" s="1" t="s">
        <v>222</v>
      </c>
      <c r="G83" t="s">
        <v>199</v>
      </c>
      <c r="H83">
        <v>6471</v>
      </c>
      <c r="I83" s="2">
        <v>42177</v>
      </c>
      <c r="J83" s="2">
        <v>42197</v>
      </c>
      <c r="K83">
        <v>6471</v>
      </c>
    </row>
    <row r="84" spans="1:11" x14ac:dyDescent="0.25">
      <c r="A84" t="str">
        <f>"6242359D98"</f>
        <v>6242359D98</v>
      </c>
      <c r="B84" t="str">
        <f t="shared" si="2"/>
        <v>06363391001</v>
      </c>
      <c r="C84" t="s">
        <v>15</v>
      </c>
      <c r="D84" t="s">
        <v>223</v>
      </c>
      <c r="E84" t="s">
        <v>34</v>
      </c>
      <c r="F84" s="1" t="s">
        <v>224</v>
      </c>
      <c r="G84" t="s">
        <v>225</v>
      </c>
      <c r="H84">
        <v>34000</v>
      </c>
      <c r="I84" s="2">
        <v>42170</v>
      </c>
      <c r="J84" s="2">
        <v>42901</v>
      </c>
      <c r="K84">
        <v>33948.699999999997</v>
      </c>
    </row>
    <row r="85" spans="1:11" x14ac:dyDescent="0.25">
      <c r="A85" t="str">
        <f>"6242336A9E"</f>
        <v>6242336A9E</v>
      </c>
      <c r="B85" t="str">
        <f t="shared" si="2"/>
        <v>06363391001</v>
      </c>
      <c r="C85" t="s">
        <v>15</v>
      </c>
      <c r="D85" t="s">
        <v>226</v>
      </c>
      <c r="E85" t="s">
        <v>34</v>
      </c>
      <c r="F85" s="1" t="s">
        <v>227</v>
      </c>
      <c r="G85" t="s">
        <v>225</v>
      </c>
      <c r="H85">
        <v>33000</v>
      </c>
      <c r="I85" s="2">
        <v>42170</v>
      </c>
      <c r="J85" s="2">
        <v>42901</v>
      </c>
      <c r="K85">
        <v>32864.53</v>
      </c>
    </row>
    <row r="86" spans="1:11" x14ac:dyDescent="0.25">
      <c r="A86" t="str">
        <f>"610203241A"</f>
        <v>610203241A</v>
      </c>
      <c r="B86" t="str">
        <f t="shared" si="2"/>
        <v>06363391001</v>
      </c>
      <c r="C86" t="s">
        <v>15</v>
      </c>
      <c r="D86" t="s">
        <v>228</v>
      </c>
      <c r="E86" t="s">
        <v>21</v>
      </c>
      <c r="F86" s="1" t="s">
        <v>229</v>
      </c>
      <c r="G86" t="s">
        <v>32</v>
      </c>
      <c r="H86">
        <v>37500</v>
      </c>
      <c r="I86" s="2">
        <v>42186</v>
      </c>
      <c r="J86" s="2">
        <v>42825</v>
      </c>
      <c r="K86">
        <v>33846.230000000003</v>
      </c>
    </row>
    <row r="87" spans="1:11" x14ac:dyDescent="0.25">
      <c r="A87" t="str">
        <f>"Z8C1507F7B"</f>
        <v>Z8C1507F7B</v>
      </c>
      <c r="B87" t="str">
        <f t="shared" si="2"/>
        <v>06363391001</v>
      </c>
      <c r="C87" t="s">
        <v>15</v>
      </c>
      <c r="D87" t="s">
        <v>230</v>
      </c>
      <c r="E87" t="s">
        <v>21</v>
      </c>
      <c r="F87" s="1" t="s">
        <v>231</v>
      </c>
      <c r="G87" t="s">
        <v>232</v>
      </c>
      <c r="H87">
        <v>37700</v>
      </c>
      <c r="I87" s="2">
        <v>42207</v>
      </c>
      <c r="J87" s="2">
        <v>42825</v>
      </c>
      <c r="K87">
        <v>35880</v>
      </c>
    </row>
    <row r="88" spans="1:11" x14ac:dyDescent="0.25">
      <c r="A88" t="str">
        <f>"6102024D7D"</f>
        <v>6102024D7D</v>
      </c>
      <c r="B88" t="str">
        <f t="shared" si="2"/>
        <v>06363391001</v>
      </c>
      <c r="C88" t="s">
        <v>15</v>
      </c>
      <c r="D88" t="s">
        <v>233</v>
      </c>
      <c r="E88" t="s">
        <v>21</v>
      </c>
      <c r="F88" s="1" t="s">
        <v>234</v>
      </c>
      <c r="G88" t="s">
        <v>32</v>
      </c>
      <c r="H88">
        <v>57600</v>
      </c>
      <c r="I88" s="2">
        <v>42186</v>
      </c>
      <c r="J88" s="2">
        <v>42855</v>
      </c>
      <c r="K88">
        <v>53855.93</v>
      </c>
    </row>
    <row r="89" spans="1:11" x14ac:dyDescent="0.25">
      <c r="A89" t="str">
        <f>"6102009120"</f>
        <v>6102009120</v>
      </c>
      <c r="B89" t="str">
        <f t="shared" si="2"/>
        <v>06363391001</v>
      </c>
      <c r="C89" t="s">
        <v>15</v>
      </c>
      <c r="D89" t="s">
        <v>235</v>
      </c>
      <c r="E89" t="s">
        <v>21</v>
      </c>
      <c r="F89" s="1" t="s">
        <v>236</v>
      </c>
      <c r="G89" t="s">
        <v>32</v>
      </c>
      <c r="H89">
        <v>131000</v>
      </c>
      <c r="I89" s="2">
        <v>42186</v>
      </c>
      <c r="J89" s="2">
        <v>42947</v>
      </c>
      <c r="K89">
        <v>130672.26</v>
      </c>
    </row>
    <row r="90" spans="1:11" x14ac:dyDescent="0.25">
      <c r="A90" t="str">
        <f>"6102001A83"</f>
        <v>6102001A83</v>
      </c>
      <c r="B90" t="str">
        <f t="shared" si="2"/>
        <v>06363391001</v>
      </c>
      <c r="C90" t="s">
        <v>15</v>
      </c>
      <c r="D90" t="s">
        <v>237</v>
      </c>
      <c r="E90" t="s">
        <v>21</v>
      </c>
      <c r="F90" s="1" t="s">
        <v>229</v>
      </c>
      <c r="G90" t="s">
        <v>32</v>
      </c>
      <c r="H90">
        <v>87500</v>
      </c>
      <c r="I90" s="2">
        <v>42186</v>
      </c>
      <c r="J90" s="2">
        <v>42825</v>
      </c>
      <c r="K90">
        <v>87500</v>
      </c>
    </row>
    <row r="91" spans="1:11" x14ac:dyDescent="0.25">
      <c r="A91" t="str">
        <f>"62423538A6"</f>
        <v>62423538A6</v>
      </c>
      <c r="B91" t="str">
        <f t="shared" si="2"/>
        <v>06363391001</v>
      </c>
      <c r="C91" t="s">
        <v>15</v>
      </c>
      <c r="D91" t="s">
        <v>238</v>
      </c>
      <c r="E91" t="s">
        <v>34</v>
      </c>
      <c r="F91" s="1" t="s">
        <v>227</v>
      </c>
      <c r="G91" t="s">
        <v>225</v>
      </c>
      <c r="H91">
        <v>33000</v>
      </c>
      <c r="I91" s="2">
        <v>42170</v>
      </c>
      <c r="J91" s="2">
        <v>42901</v>
      </c>
      <c r="K91">
        <v>32568.799999999999</v>
      </c>
    </row>
    <row r="92" spans="1:11" x14ac:dyDescent="0.25">
      <c r="A92" t="str">
        <f>"ZED14EDE74"</f>
        <v>ZED14EDE74</v>
      </c>
      <c r="B92" t="str">
        <f t="shared" si="2"/>
        <v>06363391001</v>
      </c>
      <c r="C92" t="s">
        <v>15</v>
      </c>
      <c r="D92" t="s">
        <v>239</v>
      </c>
      <c r="E92" t="s">
        <v>34</v>
      </c>
      <c r="F92" s="1" t="s">
        <v>240</v>
      </c>
      <c r="G92" t="s">
        <v>109</v>
      </c>
      <c r="H92">
        <v>20000</v>
      </c>
      <c r="I92" s="2">
        <v>42192</v>
      </c>
      <c r="J92" s="2">
        <v>42207</v>
      </c>
      <c r="K92">
        <v>11706.26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2019-01-29T16:51:33Z</dcterms:created>
  <dcterms:modified xsi:type="dcterms:W3CDTF">2019-01-29T16:51:33Z</dcterms:modified>
</cp:coreProperties>
</file>