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</calcChain>
</file>

<file path=xl/sharedStrings.xml><?xml version="1.0" encoding="utf-8"?>
<sst xmlns="http://schemas.openxmlformats.org/spreadsheetml/2006/main" count="426" uniqueCount="219">
  <si>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</si>
  <si>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</si>
  <si>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</si>
  <si>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</si>
  <si>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</si>
  <si>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</si>
  <si>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</si>
  <si>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</si>
  <si>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</si>
  <si>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</si>
  <si>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</si>
  <si>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</si>
  <si>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</si>
  <si>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</si>
  <si>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</si>
  <si>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</si>
  <si>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FORNITURA ASTA PORTA PRISMA UPT BOLOGNA</t>
  </si>
  <si>
    <t>22-PROCEDURA NEGOZIATA DERIVANTE DA AVVISI CON CUI SI INDICE LA GARA</t>
  </si>
  <si>
    <t xml:space="preserve">IMPRESA FORNITURE INDUSTRIALI (CF: 00892731001)
MARONI ENGINEERING (CF: 05749781000)
SICILIANA FORNITURE SRL  (CF: 01786610897)
TECNOLIFE SRL (CF: 02373581202)
TEOREMA S.R.L. TOPCENTER (CF: 08379270153)
</t>
  </si>
  <si>
    <t>TEOREMA S.R.L. TOPCENTER (CF: 08379270153)</t>
  </si>
  <si>
    <t>FORNITURA FALDONI UFFICI EMILIA ROMAGNA</t>
  </si>
  <si>
    <t xml:space="preserve">ALTIFIN UNIPERSONALE (CF: 03376680611)
DUBINI S.R.L. (CF: 06262520155)
DuecÃ¬ Italia srl (CF: 02693490126)
F.LLI BIAGINI SRL (CF: 00096090037)
ICR - SOCIETA' PER AZIONI  (CF: 05466391009)
LYRECO ITALIA S.P.A. (CF: 11582010150)
SISTERS SRL (CF: 02316361209)
TIPOGRAFIA RAGIONE (CF: 02353130749)
VALSECCHI GIOVANNI SRL (CF: 07997560151)
</t>
  </si>
  <si>
    <t>DUBINI S.R.L. (CF: 06262520155)</t>
  </si>
  <si>
    <t>RIPARAZIONE ARMADI COMPATTATI UPT RAVENNA E BOLOGNA</t>
  </si>
  <si>
    <t>23-AFFIDAMENTO IN ECONOMIA - AFFIDAMENTO DIRETTO</t>
  </si>
  <si>
    <t xml:space="preserve">CYBER ENGINEERING SRL (CF: 00807770383)
</t>
  </si>
  <si>
    <t>CYBER ENGINEERING SRL (CF: 00807770383)</t>
  </si>
  <si>
    <t>FORNITURA MATERIALE DI CONSUMO</t>
  </si>
  <si>
    <t xml:space="preserve">ECO LASER INFORMATICA SRL  (CF: 04427081007)
ERREBIAN SPA (CF: 08397890586)
FINBUC SRL (CF: 08573761007)
LYRECO ITALIA S.P.A. (CF: 11582010150)
MIDA SRL (CF: 01513020238)
SECURSYSTEM S.R.L. (CF: 00921360442)
</t>
  </si>
  <si>
    <t>ERREBIAN SPA (CF: 08397890586)</t>
  </si>
  <si>
    <t>SERVIZIO DI VIGILANZA LOTTO 1</t>
  </si>
  <si>
    <t>08-AFFIDAMENTO IN ECONOMIA - COTTIMO FIDUCIARIO</t>
  </si>
  <si>
    <t xml:space="preserve">CIVIS AUGUSTUS SRL (CF: 01042410405)
COOPSERVICE S.COOP.P.A.  (CF: 00310180351)
I.V.R.I.- Istituto di vigilanza  (CF: 03169660150)
MES GROUP (CF: 02888691207)
SYSTEM SICUREZZA SRL (CF: 02438830362)
</t>
  </si>
  <si>
    <t>I.V.R.I.- Istituto di vigilanza  (CF: 03169660150)</t>
  </si>
  <si>
    <t>SERVIZIO DI VIGILANZA LOTTO 2</t>
  </si>
  <si>
    <t>COOPSERVICE S.COOP.P.A.  (CF: 00310180351)</t>
  </si>
  <si>
    <t>SERVIZIO DI VIGILANZA LOTTO 4</t>
  </si>
  <si>
    <t>ACQUISTO LIBRI</t>
  </si>
  <si>
    <t xml:space="preserve">DEI Srl (CF: 04083101008)
</t>
  </si>
  <si>
    <t>DEI Srl (CF: 04083101008)</t>
  </si>
  <si>
    <t xml:space="preserve">IL MULINO SPA  (CF: 00311580377)
</t>
  </si>
  <si>
    <t>IL MULINO SPA  (CF: 00311580377)</t>
  </si>
  <si>
    <t xml:space="preserve">MAGGIOLI S.P.A. (CF: 06188330150)
</t>
  </si>
  <si>
    <t>MAGGIOLI S.P.A. (CF: 06188330150)</t>
  </si>
  <si>
    <t xml:space="preserve">WOLTERS KLUWER ITALIA SRL (CF: 10209790152)
</t>
  </si>
  <si>
    <t>WOLTERS KLUWER ITALIA SRL (CF: 10209790152)</t>
  </si>
  <si>
    <t xml:space="preserve">IL SOLE 24ORE S.P.A. (CF: 00777910159)
</t>
  </si>
  <si>
    <t>IL SOLE 24ORE S.P.A. (CF: 00777910159)</t>
  </si>
  <si>
    <t xml:space="preserve">SCALA SNC DI SCALA MARIO (CF: 01534230220)
</t>
  </si>
  <si>
    <t>SCALA SNC DI SCALA MARIO (CF: 01534230220)</t>
  </si>
  <si>
    <t>INDAGINI STRUMENTALI SULL'EDIFICIO SEDE DELLA DP RAVENNA</t>
  </si>
  <si>
    <t xml:space="preserve">ANFIBIA SRL (CF: 01796130381)
</t>
  </si>
  <si>
    <t>ANFIBIA SRL (CF: 01796130381)</t>
  </si>
  <si>
    <t xml:space="preserve">GiuffrÃ¨ Francis Lefebvre S.p.A (CF: 00829840156)
</t>
  </si>
  <si>
    <t>GiuffrÃ¨ Francis Lefebvre S.p.A (CF: 00829840156)</t>
  </si>
  <si>
    <t xml:space="preserve">ACQUISTO LIBRI </t>
  </si>
  <si>
    <t>ACQUISTO LIBRO</t>
  </si>
  <si>
    <t>ACQUISTO ARGO PC MINI LAN PER SISTEMA ELIMINACODE UPT RAVENNA</t>
  </si>
  <si>
    <t xml:space="preserve">SIGMA S.P.A. (CF: 01590580443)
</t>
  </si>
  <si>
    <t>SIGMA S.P.A. (CF: 01590580443)</t>
  </si>
  <si>
    <t>ACQUISTO TENDE DIREZIONE REGIONALE</t>
  </si>
  <si>
    <t xml:space="preserve">MASCAGNI SPA (CF: 00207220260)
</t>
  </si>
  <si>
    <t>MASCAGNI SPA (CF: 00207220260)</t>
  </si>
  <si>
    <t>FORNITURA MATERIALE IGIENICO UPT EMILIA ROMAGNA</t>
  </si>
  <si>
    <t xml:space="preserve">CLEVEX SRL (CF: 03579280615)
DIAMANTE DI GALEOTTI GIOVANNA (CF: GLTGNN59H60D548I)
EUROCART SRL (CF: 02894111208)
GOLLINI S.R.L (CF: 03640510370)
MB2 PROFESSIONAL S.R.L.  (CF: 01309710190)
PELLONI SRL (CF: 01600361206)
</t>
  </si>
  <si>
    <t>CLEVEX SRL (CF: 03579280615)</t>
  </si>
  <si>
    <t>PUBBLICITA' LEGALE MENSA E BAR</t>
  </si>
  <si>
    <t xml:space="preserve">EDIZIONI SAVARESE (CF: 06374241211)
INFO SRL (CF: 04656100726)
LEXMEDIA SRL (CF: 09147251004)
MEDIAGRAPHIC SRL (CF: 05833480725)
PUBLI PUNTO COM (CF: 06429700724)
</t>
  </si>
  <si>
    <t>INFO SRL (CF: 04656100726)</t>
  </si>
  <si>
    <t>ACQUISTO ARGO PC MINI LAN PER SISTEMA ELIMINACODE SPORTELLO PAVULLO NEL FRIGNANO</t>
  </si>
  <si>
    <t>FORNITURA MATERIALE DI CONSUMO PER STAMPANTI</t>
  </si>
  <si>
    <t>26-AFFIDAMENTO DIRETTO IN ADESIONE AD ACCORDO QUADRO/CONVENZIONE</t>
  </si>
  <si>
    <t xml:space="preserve">CONVERGE S.P.A. (CF: 04472901000)
</t>
  </si>
  <si>
    <t>CONVERGE S.P.A. (CF: 04472901000)</t>
  </si>
  <si>
    <t>PUBBLICITA' LEGALE AVVISO DI RICERCA IMMOBILIARE</t>
  </si>
  <si>
    <t xml:space="preserve">INFO SRL (CF: 04656100726)
</t>
  </si>
  <si>
    <t>ACQUISTO TITOLI MULTI CORSE DP MODENA</t>
  </si>
  <si>
    <t xml:space="preserve">SOCIETA' EMILIANA TRASPORTI (CF: 02201090368)
</t>
  </si>
  <si>
    <t>SOCIETA' EMILIANA TRASPORTI (CF: 02201090368)</t>
  </si>
  <si>
    <t>FORNITURA SOFTWARE</t>
  </si>
  <si>
    <t xml:space="preserve">ACCA SOFTWARE SPA (CF: 01883740647)
</t>
  </si>
  <si>
    <t>ACCA SOFTWARE SPA (CF: 01883740647)</t>
  </si>
  <si>
    <t>FORNITURA PRODOTTI EDITORIALI</t>
  </si>
  <si>
    <t>NASTRO ADESIVO PER RESTAURO MAPPE</t>
  </si>
  <si>
    <t xml:space="preserve">Europa Systems S.r.l.  (CF: 02060730401)
</t>
  </si>
  <si>
    <t>Europa Systems S.r.l.  (CF: 02060730401)</t>
  </si>
  <si>
    <t xml:space="preserve">MEDIAGRAPHIC SRL (CF: 05833480725)
</t>
  </si>
  <si>
    <t>MEDIAGRAPHIC SRL (CF: 05833480725)</t>
  </si>
  <si>
    <t>INDAGINE TECNICO STRUMENTALE INDIVIDUAZIONE AMIANTO</t>
  </si>
  <si>
    <t xml:space="preserve">CONSORZIO SERVIZI SPECIALTRASPORTI (CF: 02287851204)
</t>
  </si>
  <si>
    <t>CONSORZIO SERVIZI SPECIALTRASPORTI (CF: 02287851204)</t>
  </si>
  <si>
    <t>MANUTENZIONE DISPOSITIVI CONTROLLO ACCESSI</t>
  </si>
  <si>
    <t xml:space="preserve">ELCO SISTEMI SRL (CF: 03246960409)
</t>
  </si>
  <si>
    <t>ELCO SISTEMI SRL (CF: 03246960409)</t>
  </si>
  <si>
    <t>SERVIZIO DI PRELIEVO E ANALISI MOLP</t>
  </si>
  <si>
    <t>SERVIZIO SMALTIMENTO MATERIALI IN CEMENTO-AMIANTO</t>
  </si>
  <si>
    <t>ACQUISTO ELETTRODI DEFIBRILLATORI DP PIACENZA</t>
  </si>
  <si>
    <t xml:space="preserve">CARDIAC SCIENZE SRL (CF: 01620020337)
</t>
  </si>
  <si>
    <t>CARDIAC SCIENZE SRL (CF: 01620020337)</t>
  </si>
  <si>
    <t>CONVENZIONE CONSIP ENERGIA ELETTRICA 12 LOTTO 3</t>
  </si>
  <si>
    <t xml:space="preserve">GALA SPA (CF: 06832931007)
</t>
  </si>
  <si>
    <t>GALA SPA (CF: 06832931007)</t>
  </si>
  <si>
    <t>SPOSTAMENTO APPARECCHIATURE MULTIFUNZIONE</t>
  </si>
  <si>
    <t xml:space="preserve">KYOCERA SPA (CF: 02973040963)
</t>
  </si>
  <si>
    <t>KYOCERA SPA (CF: 02973040963)</t>
  </si>
  <si>
    <t>SERVIZIO INTERPRETARIATO LINGUA DEI SEGNI COOP ALBA</t>
  </si>
  <si>
    <t xml:space="preserve">ALBA SOC. COOP. ARL ONLUS (CF: 07844330014)
</t>
  </si>
  <si>
    <t>ALBA SOC. COOP. ARL ONLUS (CF: 07844330014)</t>
  </si>
  <si>
    <t>NOLEGGIO BANCHI PER CONCORSO</t>
  </si>
  <si>
    <t xml:space="preserve">FONTEMAGGI SRL (CF: 01817930405)
</t>
  </si>
  <si>
    <t>FONTEMAGGI SRL (CF: 01817930405)</t>
  </si>
  <si>
    <t>REALIZZAZIONE VIDEO AGENZIA DELLE ENTRATE</t>
  </si>
  <si>
    <t xml:space="preserve">GONNELLA ALESSIO (CF: GNNLSS89E21E456F)
</t>
  </si>
  <si>
    <t>GONNELLA ALESSIO (CF: GNNLSS89E21E456F)</t>
  </si>
  <si>
    <t>FORNITURA DI CASSEFORTI E CASSETTE PORTAVALORI</t>
  </si>
  <si>
    <t xml:space="preserve">2B SYSTEM  (CF: 00950040477)
A.T.I. - ARTICOLI TECNICI INDUSTRIALI (CF: 00311240733)
ARCOSITALIA (CF: LTRGRG81T54F152K)
BIESSE SRL (CF: 11631461008)
HARTMANN TRESORE ITALIA (CF: 12207330155)
</t>
  </si>
  <si>
    <t>HARTMANN TRESORE ITALIA (CF: 12207330155)</t>
  </si>
  <si>
    <t>INTERVENTO PER L'INSTALLAZIONI DI RETI E DISSUASORI PER VOLATILI</t>
  </si>
  <si>
    <t xml:space="preserve">AMBIENTE E SERVIZI SRL (CF: 03690740406)
</t>
  </si>
  <si>
    <t>AMBIENTE E SERVIZI SRL (CF: 03690740406)</t>
  </si>
  <si>
    <t>FORNITURA LIBRI</t>
  </si>
  <si>
    <t xml:space="preserve">BONOMO EDITORE (CF: 03434821207)
LIBRERIA NOVISSIMA SNC (CF: 00827950379)
LIBRERIA SCALA MARIO (CF: SCLMRA41B17H501T)
MAURO BORTOLINI LIBRERIA GIURIDICA (CF: 02229941204)
</t>
  </si>
  <si>
    <t>LIBRERIA SCALA MARIO (CF: SCLMRA41B17H501T)</t>
  </si>
  <si>
    <t>NOLEGGIO APPARECCHIATURE MULTIFUNZIONE</t>
  </si>
  <si>
    <t xml:space="preserve">KYOCERA DOCUMENT SOLUTION ITALIA SPA (CF: 01788080156)
</t>
  </si>
  <si>
    <t>KYOCERA DOCUMENT SOLUTION ITALIA SPA (CF: 01788080156)</t>
  </si>
  <si>
    <t>FORNITURA PANNELLI FRONTALI SCRIVANIE</t>
  </si>
  <si>
    <t xml:space="preserve">ARES LINE SPA (CF: 00887180248)
</t>
  </si>
  <si>
    <t>ARES LINE SPA (CF: 00887180248)</t>
  </si>
  <si>
    <t>FORNITURA PEZZI MOBILI UFFICI EMILIA ROMAGNA</t>
  </si>
  <si>
    <t xml:space="preserve">Istituto Poligrafico e Zecca dello Stato  (CF: 00399810589)
</t>
  </si>
  <si>
    <t>Istituto Poligrafico e Zecca dello Stato  (CF: 00399810589)</t>
  </si>
  <si>
    <t>FORNITURA ENERGIA ELETTRICA PIAZZA MALPIGHI - BOLOGNA</t>
  </si>
  <si>
    <t>FORNITURA DI STAMPANTE A GETTO D'INCHIOSTRO</t>
  </si>
  <si>
    <t xml:space="preserve">ASSINFONET SRL (CF: 13286770154)
ECO LASER INFORMATICA SRL  (CF: 04427081007)
F.LLI BIAGINI SRL (CF: 00960900371)
LARA SERVICE S.R.L. (CF: 02327730400)
SOLUZIONE UFFICIO S.R.L.  (CF: 02778750246)
</t>
  </si>
  <si>
    <t>SOLUZIONE UFFICIO S.R.L.  (CF: 02778750246)</t>
  </si>
  <si>
    <t>RIPARAZIONE PORTONE D'INGRESSO UPT PIACENZA</t>
  </si>
  <si>
    <t xml:space="preserve">IMIECI SNC IMPIANTI ELETTRICI (CF: 00815580337)
</t>
  </si>
  <si>
    <t>IMIECI SNC IMPIANTI ELETTRICI (CF: 00815580337)</t>
  </si>
  <si>
    <t>AUTOSPURGO FOSSA ASCENSORE DP RIMINI</t>
  </si>
  <si>
    <t xml:space="preserve">Vantini  Giuseppe S.r.l. (CF: 03489680409)
</t>
  </si>
  <si>
    <t>Vantini  Giuseppe S.r.l. (CF: 03489680409)</t>
  </si>
  <si>
    <t>FORNITURA IMPIANTO ANTINTRUSIONE UP PIACENZA</t>
  </si>
  <si>
    <t xml:space="preserve">IVRI Tecnologia Srl (CF: 04949810156)
</t>
  </si>
  <si>
    <t>IVRI Tecnologia Srl (CF: 04949810156)</t>
  </si>
  <si>
    <t xml:space="preserve">HERAMBIENTE SPA (CF: 02175430392)
</t>
  </si>
  <si>
    <t>FORNITURA TARGHE AULA FORMAZIONE DIREZIONE REGIONALE</t>
  </si>
  <si>
    <t xml:space="preserve">TIMBRIFICIO LAMPO SRL (CF: 02267290373)
</t>
  </si>
  <si>
    <t>TIMBRIFICIO LAMPO SRL (CF: 02267290373)</t>
  </si>
  <si>
    <t>FORNITURA  LIBRI</t>
  </si>
  <si>
    <t xml:space="preserve">EXEO SRL (CF: 03790770287)
</t>
  </si>
  <si>
    <t>EXEO SRL (CF: 03790770287)</t>
  </si>
  <si>
    <t>FORNITURA BANCA DATI PUNTO SICURO</t>
  </si>
  <si>
    <t xml:space="preserve">MEGA ITALIA MEDIA SRL (CF: 03556360174)
</t>
  </si>
  <si>
    <t>MEGA ITALIA MEDIA SRL (CF: 03556360174)</t>
  </si>
  <si>
    <t xml:space="preserve">FORNITURA ABBONAMENTO ANNUALE SVILUPPO E ORGANIZZAZIONE </t>
  </si>
  <si>
    <t xml:space="preserve">ESTE SRL (CF: 00729910158)
</t>
  </si>
  <si>
    <t>ESTE SRL (CF: 00729910158)</t>
  </si>
  <si>
    <t>FORNITURA NASTRO ANTISDRUCCIOLO</t>
  </si>
  <si>
    <t xml:space="preserve">T.T. TECNOSISTEMI  (CF: 03509620484)
</t>
  </si>
  <si>
    <t>T.T. TECNOSISTEMI  (CF: 03509620484)</t>
  </si>
  <si>
    <t>COLLAUDO CALDAIA UT IMOLA</t>
  </si>
  <si>
    <t xml:space="preserve">INAIL Ist. Naz. Ass. Infort. sul Lavoro  (CF: 01165400589)
</t>
  </si>
  <si>
    <t>INAIL Ist. Naz. Ass. Infort. sul Lavoro  (CF: 01165400589)</t>
  </si>
  <si>
    <t>RIPARAZIONE STRUMENTAZIONE TOPOGRAFICA</t>
  </si>
  <si>
    <t xml:space="preserve">ARTEN SRL (CF: 03273521207)
</t>
  </si>
  <si>
    <t>ARTEN SRL (CF: 03273521207)</t>
  </si>
  <si>
    <t>SERVIZIO DI VERIFICA BIENNALE IMPIANTI ELEVATORI PRESSO GLI IMMOBILI EMILIA ROMAGNA</t>
  </si>
  <si>
    <t xml:space="preserve">APICE SRL (CF: 01525660336)
Eco Certificazioni Spa (CF: 01358950390)
ICE ISTITUTO CERTIFICAZIONE EUROPEA SPA (CF: 02540350374)
PRO-CERT S.r.l. (CF: 02576330365)
SIDEL SPA (CF: 04022810370)
</t>
  </si>
  <si>
    <t>SIDEL SPA (CF: 04022810370)</t>
  </si>
  <si>
    <t>SANIFICAZIONE LOCALI UPT PARMA</t>
  </si>
  <si>
    <t>ACQUISTO TESSERE IMPERSONALI TRASPORTO URBANO DP PARMA</t>
  </si>
  <si>
    <t xml:space="preserve">TEP SPA (CF: 02155050343)
</t>
  </si>
  <si>
    <t>TEP SPA (CF: 02155050343)</t>
  </si>
  <si>
    <t>SPOSTAMENTO FOTOCOPIATRICI</t>
  </si>
  <si>
    <t>FORNITURA PRODOTTI TIPOGRAFICI</t>
  </si>
  <si>
    <t xml:space="preserve">ASCAM SRL (CF: 00976050427)
F.LLI BIAGINI SRL (CF: 00096090037)
Premiato stabilimento tipografico dei comuni Soc. Coop. (CF: 01807620404)
Stampa Sud Srl (CF: 02144720790)
TIBURTINI S.R.L. (CF: 05023781007)
Toriazzi S.r.l. (CF: 00938080348)
</t>
  </si>
  <si>
    <t>Stampa Sud Srl (CF: 02144720790)</t>
  </si>
  <si>
    <t>ARREDI PER UFFICIO A NORMA</t>
  </si>
  <si>
    <t>FORNITURA ARREDI A NORMA</t>
  </si>
  <si>
    <t>FORNITURA VERIFICATORI DI BANCONOTE UFFICI EMILIA ROMAGNA</t>
  </si>
  <si>
    <t xml:space="preserve">2 EMME SRL (CF: 03678060488)
F.LLI BIAGINI SRL (CF: 00960900371)
FRANCOPOST MACCHINE AFFRANCATRICI (CF: 01228580153)
KRATOS SPA (CF: 02683390401)
MICROPOST (CF: 04093040378)
SISTERS SRL (CF: 02316361209)
</t>
  </si>
  <si>
    <t>2 EMME SRL (CF: 03678060488)</t>
  </si>
  <si>
    <t>CORSI DI FORMAZIONE E AGGIORNAMENTO RESPONSABILI DELLA SICUREZZA</t>
  </si>
  <si>
    <t xml:space="preserve">COM Metodi spa  (CF: 07120730150)
</t>
  </si>
  <si>
    <t>COM Metodi spa  (CF: 07120730150)</t>
  </si>
  <si>
    <t>FORNITURA LIBRO</t>
  </si>
  <si>
    <t>ISCRIZIONE MASTER BERLIRI</t>
  </si>
  <si>
    <t xml:space="preserve">ALMA MATER STUDIORUM (CF: 01131710376)
</t>
  </si>
  <si>
    <t>ALMA MATER STUDIORUM (CF: 01131710376)</t>
  </si>
  <si>
    <t>FORNITURA CARTA UFFICI EMILIA ROMAGNA</t>
  </si>
  <si>
    <t xml:space="preserve">CCG SRL (CF: 01187151004)
CORPORATE EXPRESS SRL (CF: 00936630151)
DUBINI S.R.L. (CF: 06262520155)
F.LLI BIAGINI SRL (CF: 00096090037)
LYRECO ITALIA S.P.A. (CF: 11582010150)
OFFICART SRL (CF: 01550641201)
THEMA OFFICE di Tizzi Gildo &amp; C. Sas (CF: 01762630406)
VALSECCHI GIOVANNI SRL (CF: 07997560151)
</t>
  </si>
  <si>
    <t>VALSECCHI GIOVANNI SRL (CF: 07997560151)</t>
  </si>
  <si>
    <t>INTERVENTI DI AUTOSPURGO</t>
  </si>
  <si>
    <t xml:space="preserve">Calzolari Enzo Spurgo fognature e pozzi (CF: CLZNZE43S30G467P)
ITALSPURGO DI PETRILLO GIUSEPPE (CF: 02976580361)
L'ECOLOGICA Ambiente Carpi S.r.l. (CF: 04015960372)
Modena Spurgo S.r.l. (CF: 01553850361)
Tedeschi Autospurghi S.r.l. (CF: 00690041207)
Venturi Ambiente S.r.l. (CF: 02438641207)
</t>
  </si>
  <si>
    <t>Modena Spurgo S.r.l. (CF: 01553850361)</t>
  </si>
  <si>
    <t>VERIFICA PERIODICA IMPIANTI MESSA A TERRA</t>
  </si>
  <si>
    <t xml:space="preserve">CERTIFICAZIONE SRL (CF: 03401060276)
Eco Certificazioni Spa (CF: 01358950390)
I.M.Q. SPA (CF: 12898410159)
ICE ISTITUTO CERTIFICAZIONE EUROPEA SPA (CF: 02540350374)
ICOVER srl (CF: 02860290788)
</t>
  </si>
  <si>
    <t>CERTIFICAZIONE SRL (CF: 03401060276)</t>
  </si>
  <si>
    <t>SMALTIMENTO RIFIUTI MISTI DIREZIONE REGIONALE</t>
  </si>
  <si>
    <t>HERAMBIENTE SPA (CF: 02175430392)</t>
  </si>
  <si>
    <t>FORNITURA E POSA IN OPERA DI UNA PIASTRA PORTA BANDIERE UT COMACCHIO</t>
  </si>
  <si>
    <t xml:space="preserve">CASA DELLA CERAMICA SRL (CF: 01095280382)
MASTRO FERRAIO DI BENEVENTI STEFANO (CF: BNVSFN69T22C912L)
</t>
  </si>
  <si>
    <t>CASA DELLA CERAMICA SRL (CF: 01095280382)</t>
  </si>
  <si>
    <t>SERVIZIO DI DIGITALIZZAZIONE FOGLI MAPPA</t>
  </si>
  <si>
    <t xml:space="preserve">DATA ARCHIVI DI MASTRONARDI MARIA VINCENZA (CF: MSTMVN66H48E715Z)
Microservice Ferretti (CF: FRRJMS51L26H223J)
OMNIADOC SPA (CF: 08452770962)
SIAV SPA (CF: 02334550288)
VANZOTECH SRL (CF: VNZCST69D05H294X)
</t>
  </si>
  <si>
    <t>Microservice Ferretti (CF: FRRJMS51L26H223J)</t>
  </si>
  <si>
    <t>SERVIZIO INTERPRETARIATO LINGUA DEI SEGNI SALAMI</t>
  </si>
  <si>
    <t xml:space="preserve">SALAMI MARINELLA (CF: SLMMNL66D52G535B)
</t>
  </si>
  <si>
    <t>SALAMI MARINELLA (CF: SLMMNL66D52G535B)</t>
  </si>
  <si>
    <t>SERVIZIO DI VIGILANZA LOTTO 3</t>
  </si>
  <si>
    <t>SERVIZIO DI MANUTENZIONE IMPIANTI ANTINTRUSIONE. LOTTO 2</t>
  </si>
  <si>
    <t xml:space="preserve">ELETTRONICA CORTESI SRL (CF: 00355340407)
GRUPPO SIRIO SRL (CF: 02217510367)
SECCHIAROLI ELETTRONICA SRL (CF: 00763520400)
Siemens SPA (CF: 00751160151)
TELESYSTEM IMPIANTI SAS DI GILLI CLAUDIO   (CF: 04337080370)
</t>
  </si>
  <si>
    <t>ELETTRONICA CORTESI SRL (CF: 00355340407)</t>
  </si>
  <si>
    <t>SERVIZIO DI MANUTENZIONE IMPIANTI ANTINTRUSIONE LOTTO 1</t>
  </si>
  <si>
    <t>PULIZIA FOSSA BIOLOGICA UT IMOLA (costo orario)</t>
  </si>
  <si>
    <t xml:space="preserve">ADRIAJET  S.r.l. (CF: 01597020401)
Autospurghi Venturi Raffaele S.r.l. (CF: 03372861207)
Autospurgo Forlivese S.r.l. (CF: 01731580401)
Autospurgo Romagna S.r.l. (CF: 01250930409)
Venturi Ambiente S.r.l. (CF: 02438641207)
</t>
  </si>
  <si>
    <t>Autospurghi Venturi Raffaele S.r.l. (CF: 03372861207)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</si>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</sst>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C6" sqref="C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218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"Z07122B27C"</f>
        <v>Z07122B27C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150</v>
      </c>
      <c r="I3" s="2">
        <v>42018</v>
      </c>
      <c r="J3" s="2">
        <v>42018</v>
      </c>
      <c r="K3">
        <v>150</v>
      </c>
    </row>
    <row r="4" spans="1:11" x14ac:dyDescent="0.25">
      <c r="A4" t="str">
        <f>"ZB8123D945"</f>
        <v>ZB8123D945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17952.5</v>
      </c>
      <c r="I4" s="2">
        <v>42037</v>
      </c>
      <c r="K4">
        <v>17952.5</v>
      </c>
    </row>
    <row r="5" spans="1:11" x14ac:dyDescent="0.25">
      <c r="A5" t="str">
        <f>"Z7313430F6"</f>
        <v>Z7313430F6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3856</v>
      </c>
      <c r="I5" s="2">
        <v>42087</v>
      </c>
      <c r="J5" s="2">
        <v>42093</v>
      </c>
      <c r="K5">
        <v>3856</v>
      </c>
    </row>
    <row r="6" spans="1:11" x14ac:dyDescent="0.25">
      <c r="A6" t="str">
        <f>"ZB1156BBDA"</f>
        <v>ZB1156BBDA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20375.29</v>
      </c>
      <c r="I6" s="2">
        <v>42296</v>
      </c>
      <c r="J6" s="2">
        <v>42369</v>
      </c>
      <c r="K6">
        <v>20375.27</v>
      </c>
    </row>
    <row r="7" spans="1:11" x14ac:dyDescent="0.25">
      <c r="A7" t="str">
        <f>"610832908E"</f>
        <v>610832908E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17600</v>
      </c>
      <c r="I7" s="2">
        <v>42128</v>
      </c>
      <c r="J7" s="2">
        <v>43588</v>
      </c>
      <c r="K7">
        <v>14345.92</v>
      </c>
    </row>
    <row r="8" spans="1:11" x14ac:dyDescent="0.25">
      <c r="A8" t="str">
        <f>"6108435805"</f>
        <v>6108435805</v>
      </c>
      <c r="B8" t="str">
        <f t="shared" si="0"/>
        <v>06363391001</v>
      </c>
      <c r="C8" t="s">
        <v>15</v>
      </c>
      <c r="D8" t="s">
        <v>34</v>
      </c>
      <c r="E8" t="s">
        <v>31</v>
      </c>
      <c r="F8" s="1" t="s">
        <v>32</v>
      </c>
      <c r="G8" t="s">
        <v>35</v>
      </c>
      <c r="H8">
        <v>13920</v>
      </c>
      <c r="I8" s="2">
        <v>42128</v>
      </c>
      <c r="J8" s="2">
        <v>43588</v>
      </c>
      <c r="K8">
        <v>11529.55</v>
      </c>
    </row>
    <row r="9" spans="1:11" x14ac:dyDescent="0.25">
      <c r="A9" t="str">
        <f>"6108462E4B"</f>
        <v>6108462E4B</v>
      </c>
      <c r="B9" t="str">
        <f t="shared" si="0"/>
        <v>06363391001</v>
      </c>
      <c r="C9" t="s">
        <v>15</v>
      </c>
      <c r="D9" t="s">
        <v>36</v>
      </c>
      <c r="E9" t="s">
        <v>31</v>
      </c>
      <c r="F9" s="1" t="s">
        <v>32</v>
      </c>
      <c r="G9" t="s">
        <v>35</v>
      </c>
      <c r="H9">
        <v>19488</v>
      </c>
      <c r="I9" s="2">
        <v>42128</v>
      </c>
      <c r="J9" s="2">
        <v>43588</v>
      </c>
      <c r="K9">
        <v>12273.97</v>
      </c>
    </row>
    <row r="10" spans="1:11" x14ac:dyDescent="0.25">
      <c r="A10" t="str">
        <f>"Z6913D9F1F"</f>
        <v>Z6913D9F1F</v>
      </c>
      <c r="B10" t="str">
        <f t="shared" si="0"/>
        <v>06363391001</v>
      </c>
      <c r="C10" t="s">
        <v>15</v>
      </c>
      <c r="D10" t="s">
        <v>37</v>
      </c>
      <c r="E10" t="s">
        <v>24</v>
      </c>
      <c r="F10" s="1" t="s">
        <v>38</v>
      </c>
      <c r="G10" t="s">
        <v>39</v>
      </c>
      <c r="H10">
        <v>184</v>
      </c>
      <c r="I10" s="2">
        <v>42107</v>
      </c>
      <c r="J10" s="2">
        <v>42185</v>
      </c>
      <c r="K10">
        <v>184</v>
      </c>
    </row>
    <row r="11" spans="1:11" x14ac:dyDescent="0.25">
      <c r="A11" t="str">
        <f>"Z8D13D9E0A"</f>
        <v>Z8D13D9E0A</v>
      </c>
      <c r="B11" t="str">
        <f t="shared" si="0"/>
        <v>06363391001</v>
      </c>
      <c r="C11" t="s">
        <v>15</v>
      </c>
      <c r="D11" t="s">
        <v>37</v>
      </c>
      <c r="E11" t="s">
        <v>24</v>
      </c>
      <c r="F11" s="1" t="s">
        <v>40</v>
      </c>
      <c r="G11" t="s">
        <v>41</v>
      </c>
      <c r="H11">
        <v>212.5</v>
      </c>
      <c r="I11" s="2">
        <v>42107</v>
      </c>
      <c r="J11" s="2">
        <v>42185</v>
      </c>
      <c r="K11">
        <v>212.5</v>
      </c>
    </row>
    <row r="12" spans="1:11" x14ac:dyDescent="0.25">
      <c r="A12" t="str">
        <f>"ZBF13D9FC0"</f>
        <v>ZBF13D9FC0</v>
      </c>
      <c r="B12" t="str">
        <f t="shared" si="0"/>
        <v>06363391001</v>
      </c>
      <c r="C12" t="s">
        <v>15</v>
      </c>
      <c r="D12" t="s">
        <v>37</v>
      </c>
      <c r="E12" t="s">
        <v>24</v>
      </c>
      <c r="F12" s="1" t="s">
        <v>42</v>
      </c>
      <c r="G12" t="s">
        <v>43</v>
      </c>
      <c r="H12">
        <v>48.5</v>
      </c>
      <c r="I12" s="2">
        <v>42095</v>
      </c>
      <c r="J12" s="2">
        <v>42152</v>
      </c>
      <c r="K12">
        <v>48.5</v>
      </c>
    </row>
    <row r="13" spans="1:11" x14ac:dyDescent="0.25">
      <c r="A13" t="str">
        <f>"Z3C13DFBE7"</f>
        <v>Z3C13DFBE7</v>
      </c>
      <c r="B13" t="str">
        <f t="shared" si="0"/>
        <v>06363391001</v>
      </c>
      <c r="C13" t="s">
        <v>15</v>
      </c>
      <c r="D13" t="s">
        <v>37</v>
      </c>
      <c r="E13" t="s">
        <v>24</v>
      </c>
      <c r="F13" s="1" t="s">
        <v>44</v>
      </c>
      <c r="G13" t="s">
        <v>45</v>
      </c>
      <c r="H13">
        <v>96</v>
      </c>
      <c r="I13" s="2">
        <v>42163</v>
      </c>
      <c r="J13" s="2">
        <v>42369</v>
      </c>
      <c r="K13">
        <v>96</v>
      </c>
    </row>
    <row r="14" spans="1:11" x14ac:dyDescent="0.25">
      <c r="A14" t="str">
        <f>"Z1C146DFC5"</f>
        <v>Z1C146DFC5</v>
      </c>
      <c r="B14" t="str">
        <f t="shared" si="0"/>
        <v>06363391001</v>
      </c>
      <c r="C14" t="s">
        <v>15</v>
      </c>
      <c r="D14" t="s">
        <v>37</v>
      </c>
      <c r="E14" t="s">
        <v>24</v>
      </c>
      <c r="F14" s="1" t="s">
        <v>46</v>
      </c>
      <c r="G14" t="s">
        <v>47</v>
      </c>
      <c r="H14">
        <v>15.73</v>
      </c>
      <c r="I14" s="2">
        <v>42135</v>
      </c>
      <c r="J14" s="2">
        <v>42369</v>
      </c>
      <c r="K14">
        <v>0</v>
      </c>
    </row>
    <row r="15" spans="1:11" x14ac:dyDescent="0.25">
      <c r="A15" t="str">
        <f>"Z9913D9E55"</f>
        <v>Z9913D9E55</v>
      </c>
      <c r="B15" t="str">
        <f t="shared" si="0"/>
        <v>06363391001</v>
      </c>
      <c r="C15" t="s">
        <v>15</v>
      </c>
      <c r="D15" t="s">
        <v>37</v>
      </c>
      <c r="E15" t="s">
        <v>24</v>
      </c>
      <c r="F15" s="1" t="s">
        <v>48</v>
      </c>
      <c r="G15" t="s">
        <v>49</v>
      </c>
      <c r="H15">
        <v>473.12</v>
      </c>
      <c r="I15" s="2">
        <v>42123</v>
      </c>
      <c r="J15" s="2">
        <v>42369</v>
      </c>
      <c r="K15">
        <v>470.72</v>
      </c>
    </row>
    <row r="16" spans="1:11" x14ac:dyDescent="0.25">
      <c r="A16" t="str">
        <f>"ZA91411FDA"</f>
        <v>ZA91411FDA</v>
      </c>
      <c r="B16" t="str">
        <f t="shared" si="0"/>
        <v>06363391001</v>
      </c>
      <c r="C16" t="s">
        <v>15</v>
      </c>
      <c r="D16" t="s">
        <v>50</v>
      </c>
      <c r="E16" t="s">
        <v>24</v>
      </c>
      <c r="F16" s="1" t="s">
        <v>51</v>
      </c>
      <c r="G16" t="s">
        <v>52</v>
      </c>
      <c r="H16">
        <v>700</v>
      </c>
      <c r="I16" s="2">
        <v>42128</v>
      </c>
      <c r="J16" s="2">
        <v>42153</v>
      </c>
      <c r="K16">
        <v>700</v>
      </c>
    </row>
    <row r="17" spans="1:11" x14ac:dyDescent="0.25">
      <c r="A17" t="str">
        <f>"ZD713479FF"</f>
        <v>ZD713479FF</v>
      </c>
      <c r="B17" t="str">
        <f t="shared" si="0"/>
        <v>06363391001</v>
      </c>
      <c r="C17" t="s">
        <v>15</v>
      </c>
      <c r="D17" t="s">
        <v>37</v>
      </c>
      <c r="E17" t="s">
        <v>24</v>
      </c>
      <c r="F17" s="1" t="s">
        <v>53</v>
      </c>
      <c r="G17" t="s">
        <v>54</v>
      </c>
      <c r="H17">
        <v>456.45</v>
      </c>
      <c r="I17" s="2">
        <v>42110</v>
      </c>
      <c r="J17" s="2">
        <v>42115</v>
      </c>
      <c r="K17">
        <v>456.45</v>
      </c>
    </row>
    <row r="18" spans="1:11" x14ac:dyDescent="0.25">
      <c r="A18" t="str">
        <f>"Z6C14905CE"</f>
        <v>Z6C14905CE</v>
      </c>
      <c r="B18" t="str">
        <f t="shared" si="0"/>
        <v>06363391001</v>
      </c>
      <c r="C18" t="s">
        <v>15</v>
      </c>
      <c r="D18" t="s">
        <v>55</v>
      </c>
      <c r="E18" t="s">
        <v>24</v>
      </c>
      <c r="F18" s="1" t="s">
        <v>38</v>
      </c>
      <c r="G18" t="s">
        <v>39</v>
      </c>
      <c r="H18">
        <v>48</v>
      </c>
      <c r="I18" s="2">
        <v>42149</v>
      </c>
      <c r="J18" s="2">
        <v>42185</v>
      </c>
      <c r="K18">
        <v>48</v>
      </c>
    </row>
    <row r="19" spans="1:11" x14ac:dyDescent="0.25">
      <c r="A19" t="str">
        <f>"Z7D14A1CEB"</f>
        <v>Z7D14A1CEB</v>
      </c>
      <c r="B19" t="str">
        <f t="shared" si="0"/>
        <v>06363391001</v>
      </c>
      <c r="C19" t="s">
        <v>15</v>
      </c>
      <c r="D19" t="s">
        <v>56</v>
      </c>
      <c r="E19" t="s">
        <v>24</v>
      </c>
      <c r="F19" s="1" t="s">
        <v>44</v>
      </c>
      <c r="G19" t="s">
        <v>45</v>
      </c>
      <c r="H19">
        <v>72.5</v>
      </c>
      <c r="I19" s="2">
        <v>42149</v>
      </c>
      <c r="J19" s="2">
        <v>42185</v>
      </c>
      <c r="K19">
        <v>72.5</v>
      </c>
    </row>
    <row r="20" spans="1:11" x14ac:dyDescent="0.25">
      <c r="A20" t="str">
        <f>"Z421468DD9"</f>
        <v>Z421468DD9</v>
      </c>
      <c r="B20" t="str">
        <f t="shared" si="0"/>
        <v>06363391001</v>
      </c>
      <c r="C20" t="s">
        <v>15</v>
      </c>
      <c r="D20" t="s">
        <v>57</v>
      </c>
      <c r="E20" t="s">
        <v>24</v>
      </c>
      <c r="F20" s="1" t="s">
        <v>58</v>
      </c>
      <c r="G20" t="s">
        <v>59</v>
      </c>
      <c r="H20">
        <v>495</v>
      </c>
      <c r="I20" s="2">
        <v>42151</v>
      </c>
      <c r="J20" s="2">
        <v>42151</v>
      </c>
      <c r="K20">
        <v>495</v>
      </c>
    </row>
    <row r="21" spans="1:11" x14ac:dyDescent="0.25">
      <c r="A21" t="str">
        <f>"ZA514ACA75"</f>
        <v>ZA514ACA75</v>
      </c>
      <c r="B21" t="str">
        <f t="shared" si="0"/>
        <v>06363391001</v>
      </c>
      <c r="C21" t="s">
        <v>15</v>
      </c>
      <c r="D21" t="s">
        <v>60</v>
      </c>
      <c r="E21" t="s">
        <v>24</v>
      </c>
      <c r="F21" s="1" t="s">
        <v>61</v>
      </c>
      <c r="G21" t="s">
        <v>62</v>
      </c>
      <c r="H21">
        <v>546</v>
      </c>
      <c r="I21" s="2">
        <v>42184</v>
      </c>
      <c r="J21" s="2">
        <v>42184</v>
      </c>
      <c r="K21">
        <v>546</v>
      </c>
    </row>
    <row r="22" spans="1:11" x14ac:dyDescent="0.25">
      <c r="A22" t="str">
        <f>"ZC21468D0D"</f>
        <v>ZC21468D0D</v>
      </c>
      <c r="B22" t="str">
        <f t="shared" si="0"/>
        <v>06363391001</v>
      </c>
      <c r="C22" t="s">
        <v>15</v>
      </c>
      <c r="D22" t="s">
        <v>63</v>
      </c>
      <c r="E22" t="s">
        <v>17</v>
      </c>
      <c r="F22" s="1" t="s">
        <v>64</v>
      </c>
      <c r="G22" t="s">
        <v>65</v>
      </c>
      <c r="H22">
        <v>2040.87</v>
      </c>
      <c r="I22" s="2">
        <v>42191</v>
      </c>
      <c r="J22" s="2">
        <v>42216</v>
      </c>
      <c r="K22">
        <v>2040.87</v>
      </c>
    </row>
    <row r="23" spans="1:11" x14ac:dyDescent="0.25">
      <c r="A23" t="str">
        <f>"Z0214E9E22"</f>
        <v>Z0214E9E22</v>
      </c>
      <c r="B23" t="str">
        <f t="shared" si="0"/>
        <v>06363391001</v>
      </c>
      <c r="C23" t="s">
        <v>15</v>
      </c>
      <c r="D23" t="s">
        <v>66</v>
      </c>
      <c r="E23" t="s">
        <v>24</v>
      </c>
      <c r="F23" s="1" t="s">
        <v>67</v>
      </c>
      <c r="G23" t="s">
        <v>68</v>
      </c>
      <c r="H23">
        <v>1181.1500000000001</v>
      </c>
      <c r="I23" s="2">
        <v>42199</v>
      </c>
      <c r="J23" s="2">
        <v>42216</v>
      </c>
      <c r="K23">
        <v>1181.1500000000001</v>
      </c>
    </row>
    <row r="24" spans="1:11" x14ac:dyDescent="0.25">
      <c r="A24" t="str">
        <f>"ZAE150DBFC"</f>
        <v>ZAE150DBFC</v>
      </c>
      <c r="B24" t="str">
        <f t="shared" si="0"/>
        <v>06363391001</v>
      </c>
      <c r="C24" t="s">
        <v>15</v>
      </c>
      <c r="D24" t="s">
        <v>69</v>
      </c>
      <c r="E24" t="s">
        <v>24</v>
      </c>
      <c r="F24" s="1" t="s">
        <v>58</v>
      </c>
      <c r="G24" t="s">
        <v>59</v>
      </c>
      <c r="H24">
        <v>495</v>
      </c>
      <c r="I24" s="2">
        <v>42177</v>
      </c>
      <c r="J24" s="2">
        <v>42177</v>
      </c>
      <c r="K24">
        <v>495</v>
      </c>
    </row>
    <row r="25" spans="1:11" x14ac:dyDescent="0.25">
      <c r="A25" t="str">
        <f>"629806714E"</f>
        <v>629806714E</v>
      </c>
      <c r="B25" t="str">
        <f t="shared" si="0"/>
        <v>06363391001</v>
      </c>
      <c r="C25" t="s">
        <v>15</v>
      </c>
      <c r="D25" t="s">
        <v>70</v>
      </c>
      <c r="E25" t="s">
        <v>71</v>
      </c>
      <c r="F25" s="1" t="s">
        <v>72</v>
      </c>
      <c r="G25" t="s">
        <v>73</v>
      </c>
      <c r="H25">
        <v>27675</v>
      </c>
      <c r="I25" s="2">
        <v>42233</v>
      </c>
      <c r="J25" s="2">
        <v>42247</v>
      </c>
      <c r="K25">
        <v>27675</v>
      </c>
    </row>
    <row r="26" spans="1:11" x14ac:dyDescent="0.25">
      <c r="A26" t="str">
        <f>"Z4915956F9"</f>
        <v>Z4915956F9</v>
      </c>
      <c r="B26" t="str">
        <f t="shared" si="0"/>
        <v>06363391001</v>
      </c>
      <c r="C26" t="s">
        <v>15</v>
      </c>
      <c r="D26" t="s">
        <v>74</v>
      </c>
      <c r="E26" t="s">
        <v>24</v>
      </c>
      <c r="F26" s="1" t="s">
        <v>75</v>
      </c>
      <c r="G26" t="s">
        <v>68</v>
      </c>
      <c r="H26">
        <v>450</v>
      </c>
      <c r="I26" s="2">
        <v>42237</v>
      </c>
      <c r="J26" s="2">
        <v>42237</v>
      </c>
      <c r="K26">
        <v>450</v>
      </c>
    </row>
    <row r="27" spans="1:11" x14ac:dyDescent="0.25">
      <c r="A27" t="str">
        <f>"Z05162EC68"</f>
        <v>Z05162EC68</v>
      </c>
      <c r="B27" t="str">
        <f t="shared" si="0"/>
        <v>06363391001</v>
      </c>
      <c r="C27" t="s">
        <v>15</v>
      </c>
      <c r="D27" t="s">
        <v>76</v>
      </c>
      <c r="E27" t="s">
        <v>24</v>
      </c>
      <c r="F27" s="1" t="s">
        <v>77</v>
      </c>
      <c r="G27" t="s">
        <v>78</v>
      </c>
      <c r="H27">
        <v>196.4</v>
      </c>
      <c r="I27" s="2">
        <v>42290</v>
      </c>
      <c r="J27" s="2">
        <v>42369</v>
      </c>
      <c r="K27">
        <v>196.4</v>
      </c>
    </row>
    <row r="28" spans="1:11" x14ac:dyDescent="0.25">
      <c r="A28" t="str">
        <f>"ZE01684C34"</f>
        <v>ZE01684C34</v>
      </c>
      <c r="B28" t="str">
        <f t="shared" si="0"/>
        <v>06363391001</v>
      </c>
      <c r="C28" t="s">
        <v>15</v>
      </c>
      <c r="D28" t="s">
        <v>79</v>
      </c>
      <c r="E28" t="s">
        <v>24</v>
      </c>
      <c r="F28" s="1" t="s">
        <v>80</v>
      </c>
      <c r="G28" t="s">
        <v>81</v>
      </c>
      <c r="H28">
        <v>267</v>
      </c>
      <c r="I28" s="2">
        <v>42303</v>
      </c>
      <c r="J28" s="2">
        <v>42307</v>
      </c>
      <c r="K28">
        <v>267</v>
      </c>
    </row>
    <row r="29" spans="1:11" x14ac:dyDescent="0.25">
      <c r="A29" t="str">
        <f>"Z73161F39A"</f>
        <v>Z73161F39A</v>
      </c>
      <c r="B29" t="str">
        <f t="shared" si="0"/>
        <v>06363391001</v>
      </c>
      <c r="C29" t="s">
        <v>15</v>
      </c>
      <c r="D29" t="s">
        <v>82</v>
      </c>
      <c r="E29" t="s">
        <v>24</v>
      </c>
      <c r="F29" s="1" t="s">
        <v>38</v>
      </c>
      <c r="G29" t="s">
        <v>39</v>
      </c>
      <c r="H29">
        <v>144</v>
      </c>
      <c r="I29" s="2">
        <v>42275</v>
      </c>
      <c r="J29" s="2">
        <v>42307</v>
      </c>
      <c r="K29">
        <v>144</v>
      </c>
    </row>
    <row r="30" spans="1:11" x14ac:dyDescent="0.25">
      <c r="A30" t="str">
        <f>"Z3217075BF"</f>
        <v>Z3217075BF</v>
      </c>
      <c r="B30" t="str">
        <f t="shared" si="0"/>
        <v>06363391001</v>
      </c>
      <c r="C30" t="s">
        <v>15</v>
      </c>
      <c r="D30" t="s">
        <v>83</v>
      </c>
      <c r="E30" t="s">
        <v>24</v>
      </c>
      <c r="F30" s="1" t="s">
        <v>84</v>
      </c>
      <c r="G30" t="s">
        <v>85</v>
      </c>
      <c r="H30">
        <v>253.5</v>
      </c>
      <c r="I30" s="2">
        <v>42324</v>
      </c>
      <c r="J30" s="2">
        <v>42338</v>
      </c>
      <c r="K30">
        <v>253.5</v>
      </c>
    </row>
    <row r="31" spans="1:11" x14ac:dyDescent="0.25">
      <c r="A31" t="str">
        <f>"Z0813D9E78"</f>
        <v>Z0813D9E78</v>
      </c>
      <c r="B31" t="str">
        <f t="shared" si="0"/>
        <v>06363391001</v>
      </c>
      <c r="C31" t="s">
        <v>15</v>
      </c>
      <c r="D31" t="s">
        <v>37</v>
      </c>
      <c r="E31" t="s">
        <v>24</v>
      </c>
      <c r="F31" s="1" t="s">
        <v>86</v>
      </c>
      <c r="G31" t="s">
        <v>87</v>
      </c>
      <c r="H31">
        <v>192</v>
      </c>
      <c r="I31" s="2">
        <v>42095</v>
      </c>
      <c r="J31" s="2">
        <v>42826</v>
      </c>
      <c r="K31">
        <v>0</v>
      </c>
    </row>
    <row r="32" spans="1:11" x14ac:dyDescent="0.25">
      <c r="A32" t="str">
        <f>"ZF111206D3"</f>
        <v>ZF111206D3</v>
      </c>
      <c r="B32" t="str">
        <f t="shared" si="0"/>
        <v>06363391001</v>
      </c>
      <c r="C32" t="s">
        <v>15</v>
      </c>
      <c r="D32" t="s">
        <v>88</v>
      </c>
      <c r="E32" t="s">
        <v>24</v>
      </c>
      <c r="F32" s="1" t="s">
        <v>89</v>
      </c>
      <c r="G32" t="s">
        <v>90</v>
      </c>
      <c r="H32">
        <v>1300</v>
      </c>
      <c r="I32" s="2">
        <v>42037</v>
      </c>
      <c r="J32" s="2">
        <v>42094</v>
      </c>
      <c r="K32">
        <v>1300</v>
      </c>
    </row>
    <row r="33" spans="1:11" x14ac:dyDescent="0.25">
      <c r="A33" t="str">
        <f>"Z0413B88FF"</f>
        <v>Z0413B88FF</v>
      </c>
      <c r="B33" t="str">
        <f t="shared" si="0"/>
        <v>06363391001</v>
      </c>
      <c r="C33" t="s">
        <v>15</v>
      </c>
      <c r="D33" t="s">
        <v>91</v>
      </c>
      <c r="E33" t="s">
        <v>24</v>
      </c>
      <c r="F33" s="1" t="s">
        <v>92</v>
      </c>
      <c r="G33" t="s">
        <v>93</v>
      </c>
      <c r="H33">
        <v>860</v>
      </c>
      <c r="I33" s="2">
        <v>42065</v>
      </c>
      <c r="J33" s="2">
        <v>42428</v>
      </c>
      <c r="K33">
        <v>860</v>
      </c>
    </row>
    <row r="34" spans="1:11" x14ac:dyDescent="0.25">
      <c r="A34" t="str">
        <f>"ZEF140C3ED"</f>
        <v>ZEF140C3ED</v>
      </c>
      <c r="B34" t="str">
        <f t="shared" si="0"/>
        <v>06363391001</v>
      </c>
      <c r="C34" t="s">
        <v>15</v>
      </c>
      <c r="D34" t="s">
        <v>94</v>
      </c>
      <c r="E34" t="s">
        <v>24</v>
      </c>
      <c r="F34" s="1" t="s">
        <v>89</v>
      </c>
      <c r="G34" t="s">
        <v>90</v>
      </c>
      <c r="H34">
        <v>1050</v>
      </c>
      <c r="I34" s="2">
        <v>42123</v>
      </c>
      <c r="K34">
        <v>1050</v>
      </c>
    </row>
    <row r="35" spans="1:11" x14ac:dyDescent="0.25">
      <c r="A35" t="str">
        <f>"Z5014DE92E"</f>
        <v>Z5014DE92E</v>
      </c>
      <c r="B35" t="str">
        <f t="shared" ref="B35:B61" si="1">"06363391001"</f>
        <v>06363391001</v>
      </c>
      <c r="C35" t="s">
        <v>15</v>
      </c>
      <c r="D35" t="s">
        <v>95</v>
      </c>
      <c r="E35" t="s">
        <v>24</v>
      </c>
      <c r="F35" s="1" t="s">
        <v>89</v>
      </c>
      <c r="G35" t="s">
        <v>90</v>
      </c>
      <c r="H35">
        <v>4800</v>
      </c>
      <c r="I35" s="2">
        <v>42216</v>
      </c>
      <c r="J35" s="2">
        <v>42277</v>
      </c>
      <c r="K35">
        <v>4300</v>
      </c>
    </row>
    <row r="36" spans="1:11" x14ac:dyDescent="0.25">
      <c r="A36" t="str">
        <f>"Z3A1468EA2"</f>
        <v>Z3A1468EA2</v>
      </c>
      <c r="B36" t="str">
        <f t="shared" si="1"/>
        <v>06363391001</v>
      </c>
      <c r="C36" t="s">
        <v>15</v>
      </c>
      <c r="D36" t="s">
        <v>96</v>
      </c>
      <c r="E36" t="s">
        <v>24</v>
      </c>
      <c r="F36" s="1" t="s">
        <v>97</v>
      </c>
      <c r="G36" t="s">
        <v>98</v>
      </c>
      <c r="H36">
        <v>55</v>
      </c>
      <c r="I36" s="2">
        <v>42198</v>
      </c>
      <c r="J36" s="2">
        <v>42215</v>
      </c>
      <c r="K36">
        <v>55</v>
      </c>
    </row>
    <row r="37" spans="1:11" x14ac:dyDescent="0.25">
      <c r="A37" t="str">
        <f>"630821360B"</f>
        <v>630821360B</v>
      </c>
      <c r="B37" t="str">
        <f t="shared" si="1"/>
        <v>06363391001</v>
      </c>
      <c r="C37" t="s">
        <v>15</v>
      </c>
      <c r="D37" t="s">
        <v>99</v>
      </c>
      <c r="E37" t="s">
        <v>71</v>
      </c>
      <c r="F37" s="1" t="s">
        <v>100</v>
      </c>
      <c r="G37" t="s">
        <v>101</v>
      </c>
      <c r="H37">
        <v>0</v>
      </c>
      <c r="I37" s="2">
        <v>42248</v>
      </c>
      <c r="J37" s="2">
        <v>42613</v>
      </c>
      <c r="K37">
        <v>936939</v>
      </c>
    </row>
    <row r="38" spans="1:11" x14ac:dyDescent="0.25">
      <c r="A38" t="str">
        <f>"ZC315B3111"</f>
        <v>ZC315B3111</v>
      </c>
      <c r="B38" t="str">
        <f t="shared" si="1"/>
        <v>06363391001</v>
      </c>
      <c r="C38" t="s">
        <v>15</v>
      </c>
      <c r="D38" t="s">
        <v>102</v>
      </c>
      <c r="E38" t="s">
        <v>24</v>
      </c>
      <c r="F38" s="1" t="s">
        <v>103</v>
      </c>
      <c r="G38" t="s">
        <v>104</v>
      </c>
      <c r="H38">
        <v>450</v>
      </c>
      <c r="I38" s="2">
        <v>42278</v>
      </c>
      <c r="J38" s="2">
        <v>42307</v>
      </c>
      <c r="K38">
        <v>450</v>
      </c>
    </row>
    <row r="39" spans="1:11" x14ac:dyDescent="0.25">
      <c r="A39" t="str">
        <f>"Z6C1620458"</f>
        <v>Z6C1620458</v>
      </c>
      <c r="B39" t="str">
        <f t="shared" si="1"/>
        <v>06363391001</v>
      </c>
      <c r="C39" t="s">
        <v>15</v>
      </c>
      <c r="D39" t="s">
        <v>105</v>
      </c>
      <c r="E39" t="s">
        <v>24</v>
      </c>
      <c r="F39" s="1" t="s">
        <v>106</v>
      </c>
      <c r="G39" t="s">
        <v>107</v>
      </c>
      <c r="H39">
        <v>250</v>
      </c>
      <c r="I39" s="2">
        <v>42271</v>
      </c>
      <c r="J39" s="2">
        <v>42272</v>
      </c>
      <c r="K39">
        <v>250</v>
      </c>
    </row>
    <row r="40" spans="1:11" x14ac:dyDescent="0.25">
      <c r="A40" t="str">
        <f>"Z591642930"</f>
        <v>Z591642930</v>
      </c>
      <c r="B40" t="str">
        <f t="shared" si="1"/>
        <v>06363391001</v>
      </c>
      <c r="C40" t="s">
        <v>15</v>
      </c>
      <c r="D40" t="s">
        <v>108</v>
      </c>
      <c r="E40" t="s">
        <v>24</v>
      </c>
      <c r="F40" s="1" t="s">
        <v>109</v>
      </c>
      <c r="G40" t="s">
        <v>110</v>
      </c>
      <c r="H40">
        <v>1750</v>
      </c>
      <c r="I40" s="2">
        <v>42285</v>
      </c>
      <c r="J40" s="2">
        <v>42286</v>
      </c>
      <c r="K40">
        <v>1750</v>
      </c>
    </row>
    <row r="41" spans="1:11" x14ac:dyDescent="0.25">
      <c r="A41" t="str">
        <f>"Z581706E57"</f>
        <v>Z581706E57</v>
      </c>
      <c r="B41" t="str">
        <f t="shared" si="1"/>
        <v>06363391001</v>
      </c>
      <c r="C41" t="s">
        <v>15</v>
      </c>
      <c r="D41" t="s">
        <v>111</v>
      </c>
      <c r="E41" t="s">
        <v>24</v>
      </c>
      <c r="F41" s="1" t="s">
        <v>112</v>
      </c>
      <c r="G41" t="s">
        <v>113</v>
      </c>
      <c r="H41">
        <v>370</v>
      </c>
      <c r="I41" s="2">
        <v>42324</v>
      </c>
      <c r="J41" s="2">
        <v>42324</v>
      </c>
      <c r="K41">
        <v>370</v>
      </c>
    </row>
    <row r="42" spans="1:11" x14ac:dyDescent="0.25">
      <c r="A42" t="str">
        <f>"64402663A1"</f>
        <v>64402663A1</v>
      </c>
      <c r="B42" t="str">
        <f t="shared" si="1"/>
        <v>06363391001</v>
      </c>
      <c r="C42" t="s">
        <v>15</v>
      </c>
      <c r="D42" t="s">
        <v>114</v>
      </c>
      <c r="E42" t="s">
        <v>17</v>
      </c>
      <c r="F42" s="1" t="s">
        <v>115</v>
      </c>
      <c r="G42" t="s">
        <v>116</v>
      </c>
      <c r="H42">
        <v>6234</v>
      </c>
      <c r="I42" s="2">
        <v>42380</v>
      </c>
      <c r="J42" s="2">
        <v>42394</v>
      </c>
      <c r="K42">
        <v>6234</v>
      </c>
    </row>
    <row r="43" spans="1:11" x14ac:dyDescent="0.25">
      <c r="A43" t="str">
        <f>"Z0F15CF68D"</f>
        <v>Z0F15CF68D</v>
      </c>
      <c r="B43" t="str">
        <f t="shared" si="1"/>
        <v>06363391001</v>
      </c>
      <c r="C43" t="s">
        <v>15</v>
      </c>
      <c r="D43" t="s">
        <v>117</v>
      </c>
      <c r="E43" t="s">
        <v>24</v>
      </c>
      <c r="F43" s="1" t="s">
        <v>118</v>
      </c>
      <c r="G43" t="s">
        <v>119</v>
      </c>
      <c r="H43">
        <v>735</v>
      </c>
      <c r="I43" s="2">
        <v>42254</v>
      </c>
      <c r="J43" s="2">
        <v>42277</v>
      </c>
      <c r="K43">
        <v>735</v>
      </c>
    </row>
    <row r="44" spans="1:11" x14ac:dyDescent="0.25">
      <c r="A44" t="str">
        <f>"ZEE171CF8A"</f>
        <v>ZEE171CF8A</v>
      </c>
      <c r="B44" t="str">
        <f t="shared" si="1"/>
        <v>06363391001</v>
      </c>
      <c r="C44" t="s">
        <v>15</v>
      </c>
      <c r="D44" t="s">
        <v>120</v>
      </c>
      <c r="E44" t="s">
        <v>24</v>
      </c>
      <c r="F44" s="1" t="s">
        <v>121</v>
      </c>
      <c r="G44" t="s">
        <v>122</v>
      </c>
      <c r="H44">
        <v>109</v>
      </c>
      <c r="I44" s="2">
        <v>42338</v>
      </c>
      <c r="J44" s="2">
        <v>42369</v>
      </c>
      <c r="K44">
        <v>109</v>
      </c>
    </row>
    <row r="45" spans="1:11" x14ac:dyDescent="0.25">
      <c r="A45" t="str">
        <f>"63213563FE"</f>
        <v>63213563FE</v>
      </c>
      <c r="B45" t="str">
        <f t="shared" si="1"/>
        <v>06363391001</v>
      </c>
      <c r="C45" t="s">
        <v>15</v>
      </c>
      <c r="D45" t="s">
        <v>123</v>
      </c>
      <c r="E45" t="s">
        <v>71</v>
      </c>
      <c r="F45" s="1" t="s">
        <v>124</v>
      </c>
      <c r="G45" t="s">
        <v>125</v>
      </c>
      <c r="H45">
        <v>51004.800000000003</v>
      </c>
      <c r="I45" s="2">
        <v>42234</v>
      </c>
      <c r="J45" s="2">
        <v>42255</v>
      </c>
      <c r="K45">
        <v>38249.519999999997</v>
      </c>
    </row>
    <row r="46" spans="1:11" x14ac:dyDescent="0.25">
      <c r="A46" t="str">
        <f>"6321366C3C"</f>
        <v>6321366C3C</v>
      </c>
      <c r="B46" t="str">
        <f t="shared" si="1"/>
        <v>06363391001</v>
      </c>
      <c r="C46" t="s">
        <v>15</v>
      </c>
      <c r="D46" t="s">
        <v>123</v>
      </c>
      <c r="E46" t="s">
        <v>71</v>
      </c>
      <c r="F46" s="1" t="s">
        <v>124</v>
      </c>
      <c r="G46" t="s">
        <v>125</v>
      </c>
      <c r="H46">
        <v>7008.48</v>
      </c>
      <c r="I46" s="2">
        <v>42228</v>
      </c>
      <c r="J46" s="2">
        <v>42257</v>
      </c>
      <c r="K46">
        <v>5256.48</v>
      </c>
    </row>
    <row r="47" spans="1:11" x14ac:dyDescent="0.25">
      <c r="A47" t="str">
        <f>"ZC416F3D1C"</f>
        <v>ZC416F3D1C</v>
      </c>
      <c r="B47" t="str">
        <f t="shared" si="1"/>
        <v>06363391001</v>
      </c>
      <c r="C47" t="s">
        <v>15</v>
      </c>
      <c r="D47" t="s">
        <v>126</v>
      </c>
      <c r="E47" t="s">
        <v>24</v>
      </c>
      <c r="F47" s="1" t="s">
        <v>127</v>
      </c>
      <c r="G47" t="s">
        <v>128</v>
      </c>
      <c r="H47">
        <v>12688</v>
      </c>
      <c r="I47" s="2">
        <v>42380</v>
      </c>
      <c r="J47" s="2">
        <v>42460</v>
      </c>
      <c r="K47">
        <v>12688</v>
      </c>
    </row>
    <row r="48" spans="1:11" x14ac:dyDescent="0.25">
      <c r="A48" t="str">
        <f>"ZD417285C3"</f>
        <v>ZD417285C3</v>
      </c>
      <c r="B48" t="str">
        <f t="shared" si="1"/>
        <v>06363391001</v>
      </c>
      <c r="C48" t="s">
        <v>15</v>
      </c>
      <c r="D48" t="s">
        <v>129</v>
      </c>
      <c r="E48" t="s">
        <v>24</v>
      </c>
      <c r="F48" s="1" t="s">
        <v>130</v>
      </c>
      <c r="G48" t="s">
        <v>131</v>
      </c>
      <c r="H48">
        <v>687.6</v>
      </c>
      <c r="I48" s="2">
        <v>42331</v>
      </c>
      <c r="J48" s="2">
        <v>42369</v>
      </c>
      <c r="K48">
        <v>687.6</v>
      </c>
    </row>
    <row r="49" spans="1:11" x14ac:dyDescent="0.25">
      <c r="A49" t="str">
        <f>"ZD116F8B21"</f>
        <v>ZD116F8B21</v>
      </c>
      <c r="B49" t="str">
        <f t="shared" si="1"/>
        <v>06363391001</v>
      </c>
      <c r="C49" t="s">
        <v>15</v>
      </c>
      <c r="D49" t="s">
        <v>132</v>
      </c>
      <c r="E49" t="s">
        <v>71</v>
      </c>
      <c r="F49" s="1" t="s">
        <v>100</v>
      </c>
      <c r="G49" t="s">
        <v>101</v>
      </c>
      <c r="H49">
        <v>1000</v>
      </c>
      <c r="I49" s="2">
        <v>42317</v>
      </c>
      <c r="J49" s="2">
        <v>42678</v>
      </c>
      <c r="K49">
        <v>0</v>
      </c>
    </row>
    <row r="50" spans="1:11" x14ac:dyDescent="0.25">
      <c r="A50" t="str">
        <f>"Z571693BC5"</f>
        <v>Z571693BC5</v>
      </c>
      <c r="B50" t="str">
        <f t="shared" si="1"/>
        <v>06363391001</v>
      </c>
      <c r="C50" t="s">
        <v>15</v>
      </c>
      <c r="D50" t="s">
        <v>133</v>
      </c>
      <c r="E50" t="s">
        <v>17</v>
      </c>
      <c r="F50" s="1" t="s">
        <v>134</v>
      </c>
      <c r="G50" t="s">
        <v>135</v>
      </c>
      <c r="H50">
        <v>844</v>
      </c>
      <c r="I50" s="2">
        <v>42353</v>
      </c>
      <c r="J50" s="2">
        <v>42369</v>
      </c>
      <c r="K50">
        <v>844</v>
      </c>
    </row>
    <row r="51" spans="1:11" x14ac:dyDescent="0.25">
      <c r="A51" t="str">
        <f>"ZA217BE633"</f>
        <v>ZA217BE633</v>
      </c>
      <c r="B51" t="str">
        <f t="shared" si="1"/>
        <v>06363391001</v>
      </c>
      <c r="C51" t="s">
        <v>15</v>
      </c>
      <c r="D51" t="s">
        <v>136</v>
      </c>
      <c r="E51" t="s">
        <v>24</v>
      </c>
      <c r="F51" s="1" t="s">
        <v>137</v>
      </c>
      <c r="G51" t="s">
        <v>138</v>
      </c>
      <c r="H51">
        <v>90</v>
      </c>
      <c r="I51" s="2">
        <v>42312</v>
      </c>
      <c r="J51" s="2">
        <v>42360</v>
      </c>
      <c r="K51">
        <v>90</v>
      </c>
    </row>
    <row r="52" spans="1:11" x14ac:dyDescent="0.25">
      <c r="A52" t="str">
        <f>"Z651797EB1"</f>
        <v>Z651797EB1</v>
      </c>
      <c r="B52" t="str">
        <f t="shared" si="1"/>
        <v>06363391001</v>
      </c>
      <c r="C52" t="s">
        <v>15</v>
      </c>
      <c r="D52" t="s">
        <v>139</v>
      </c>
      <c r="E52" t="s">
        <v>24</v>
      </c>
      <c r="F52" s="1" t="s">
        <v>140</v>
      </c>
      <c r="G52" t="s">
        <v>141</v>
      </c>
      <c r="H52">
        <v>780</v>
      </c>
      <c r="I52" s="2">
        <v>42356</v>
      </c>
      <c r="J52" s="2">
        <v>42356</v>
      </c>
      <c r="K52">
        <v>780</v>
      </c>
    </row>
    <row r="53" spans="1:11" x14ac:dyDescent="0.25">
      <c r="A53" t="str">
        <f>"Z6F17AE356"</f>
        <v>Z6F17AE356</v>
      </c>
      <c r="B53" t="str">
        <f t="shared" si="1"/>
        <v>06363391001</v>
      </c>
      <c r="C53" t="s">
        <v>15</v>
      </c>
      <c r="D53" t="s">
        <v>142</v>
      </c>
      <c r="E53" t="s">
        <v>24</v>
      </c>
      <c r="F53" s="1" t="s">
        <v>143</v>
      </c>
      <c r="G53" t="s">
        <v>144</v>
      </c>
      <c r="H53">
        <v>200</v>
      </c>
      <c r="I53" s="2">
        <v>42361</v>
      </c>
      <c r="J53" s="2">
        <v>42369</v>
      </c>
      <c r="K53">
        <v>200</v>
      </c>
    </row>
    <row r="54" spans="1:11" x14ac:dyDescent="0.25">
      <c r="A54" t="str">
        <f>"Z1C14294AA"</f>
        <v>Z1C14294AA</v>
      </c>
      <c r="B54" t="str">
        <f t="shared" si="1"/>
        <v>06363391001</v>
      </c>
      <c r="C54" t="s">
        <v>15</v>
      </c>
      <c r="D54" t="s">
        <v>146</v>
      </c>
      <c r="E54" t="s">
        <v>24</v>
      </c>
      <c r="F54" s="1" t="s">
        <v>147</v>
      </c>
      <c r="G54" t="s">
        <v>148</v>
      </c>
      <c r="H54">
        <v>276</v>
      </c>
      <c r="I54" s="2">
        <v>42114</v>
      </c>
      <c r="J54" s="2">
        <v>42122</v>
      </c>
      <c r="K54">
        <v>276</v>
      </c>
    </row>
    <row r="55" spans="1:11" x14ac:dyDescent="0.25">
      <c r="A55" t="str">
        <f>"ZBE13D9D85"</f>
        <v>ZBE13D9D85</v>
      </c>
      <c r="B55" t="str">
        <f t="shared" si="1"/>
        <v>06363391001</v>
      </c>
      <c r="C55" t="s">
        <v>15</v>
      </c>
      <c r="D55" t="s">
        <v>149</v>
      </c>
      <c r="E55" t="s">
        <v>24</v>
      </c>
      <c r="F55" s="1" t="s">
        <v>150</v>
      </c>
      <c r="G55" t="s">
        <v>151</v>
      </c>
      <c r="H55">
        <v>110</v>
      </c>
      <c r="I55" s="2">
        <v>42128</v>
      </c>
      <c r="J55" s="2">
        <v>42369</v>
      </c>
      <c r="K55">
        <v>104.37</v>
      </c>
    </row>
    <row r="56" spans="1:11" x14ac:dyDescent="0.25">
      <c r="A56" t="str">
        <f>"Z4B13D9DE6"</f>
        <v>Z4B13D9DE6</v>
      </c>
      <c r="B56" t="str">
        <f t="shared" si="1"/>
        <v>06363391001</v>
      </c>
      <c r="C56" t="s">
        <v>15</v>
      </c>
      <c r="D56" t="s">
        <v>152</v>
      </c>
      <c r="E56" t="s">
        <v>24</v>
      </c>
      <c r="F56" s="1" t="s">
        <v>153</v>
      </c>
      <c r="G56" t="s">
        <v>154</v>
      </c>
      <c r="H56">
        <v>109.8</v>
      </c>
      <c r="I56" s="2">
        <v>42128</v>
      </c>
      <c r="J56" s="2">
        <v>42369</v>
      </c>
      <c r="K56">
        <v>90</v>
      </c>
    </row>
    <row r="57" spans="1:11" x14ac:dyDescent="0.25">
      <c r="A57" t="str">
        <f>"ZAA13D9EFE"</f>
        <v>ZAA13D9EFE</v>
      </c>
      <c r="B57" t="str">
        <f t="shared" si="1"/>
        <v>06363391001</v>
      </c>
      <c r="C57" t="s">
        <v>15</v>
      </c>
      <c r="D57" t="s">
        <v>155</v>
      </c>
      <c r="E57" t="s">
        <v>24</v>
      </c>
      <c r="F57" s="1" t="s">
        <v>156</v>
      </c>
      <c r="G57" t="s">
        <v>157</v>
      </c>
      <c r="H57">
        <v>100</v>
      </c>
      <c r="I57" s="2">
        <v>42107</v>
      </c>
      <c r="J57" s="2">
        <v>42369</v>
      </c>
      <c r="K57">
        <v>100</v>
      </c>
    </row>
    <row r="58" spans="1:11" x14ac:dyDescent="0.25">
      <c r="A58" t="str">
        <f>"Z6512ABE4B"</f>
        <v>Z6512ABE4B</v>
      </c>
      <c r="B58" t="str">
        <f t="shared" si="1"/>
        <v>06363391001</v>
      </c>
      <c r="C58" t="s">
        <v>15</v>
      </c>
      <c r="D58" t="s">
        <v>120</v>
      </c>
      <c r="E58" t="s">
        <v>24</v>
      </c>
      <c r="F58" s="1" t="s">
        <v>44</v>
      </c>
      <c r="G58" t="s">
        <v>45</v>
      </c>
      <c r="H58">
        <v>1633</v>
      </c>
      <c r="I58" s="2">
        <v>42051</v>
      </c>
      <c r="J58" s="2">
        <v>42369</v>
      </c>
      <c r="K58">
        <v>1633</v>
      </c>
    </row>
    <row r="59" spans="1:11" x14ac:dyDescent="0.25">
      <c r="A59" t="str">
        <f>"ZCB13282B9"</f>
        <v>ZCB13282B9</v>
      </c>
      <c r="B59" t="str">
        <f t="shared" si="1"/>
        <v>06363391001</v>
      </c>
      <c r="C59" t="s">
        <v>15</v>
      </c>
      <c r="D59" t="s">
        <v>158</v>
      </c>
      <c r="E59" t="s">
        <v>24</v>
      </c>
      <c r="F59" s="1" t="s">
        <v>159</v>
      </c>
      <c r="G59" t="s">
        <v>160</v>
      </c>
      <c r="H59">
        <v>180.51</v>
      </c>
      <c r="I59" s="2">
        <v>42065</v>
      </c>
      <c r="J59" s="2">
        <v>42369</v>
      </c>
      <c r="K59">
        <v>180.51</v>
      </c>
    </row>
    <row r="60" spans="1:11" x14ac:dyDescent="0.25">
      <c r="A60" t="str">
        <f>"Z6113BA7F2"</f>
        <v>Z6113BA7F2</v>
      </c>
      <c r="B60" t="str">
        <f t="shared" si="1"/>
        <v>06363391001</v>
      </c>
      <c r="C60" t="s">
        <v>15</v>
      </c>
      <c r="D60" t="s">
        <v>161</v>
      </c>
      <c r="E60" t="s">
        <v>24</v>
      </c>
      <c r="F60" s="1" t="s">
        <v>162</v>
      </c>
      <c r="G60" t="s">
        <v>163</v>
      </c>
      <c r="H60">
        <v>297</v>
      </c>
      <c r="I60" s="2">
        <v>42086</v>
      </c>
      <c r="J60" s="2">
        <v>42185</v>
      </c>
      <c r="K60">
        <v>297</v>
      </c>
    </row>
    <row r="61" spans="1:11" x14ac:dyDescent="0.25">
      <c r="A61" t="str">
        <f>"ZB01418E92"</f>
        <v>ZB01418E92</v>
      </c>
      <c r="B61" t="str">
        <f t="shared" si="1"/>
        <v>06363391001</v>
      </c>
      <c r="C61" t="s">
        <v>15</v>
      </c>
      <c r="D61" t="s">
        <v>164</v>
      </c>
      <c r="E61" t="s">
        <v>24</v>
      </c>
      <c r="F61" s="1" t="s">
        <v>165</v>
      </c>
      <c r="G61" t="s">
        <v>166</v>
      </c>
      <c r="H61">
        <v>1990</v>
      </c>
      <c r="I61" s="2">
        <v>42159</v>
      </c>
      <c r="J61" s="2">
        <v>42159</v>
      </c>
      <c r="K61">
        <v>1990</v>
      </c>
    </row>
    <row r="62" spans="1:11" x14ac:dyDescent="0.25">
      <c r="A62" t="str">
        <f>"Z8A11DC4A2"</f>
        <v>Z8A11DC4A2</v>
      </c>
      <c r="B62" t="str">
        <f t="shared" ref="B62:B84" si="2">"06363391001"</f>
        <v>06363391001</v>
      </c>
      <c r="C62" t="s">
        <v>15</v>
      </c>
      <c r="D62" t="s">
        <v>167</v>
      </c>
      <c r="E62" t="s">
        <v>24</v>
      </c>
      <c r="F62" s="1" t="s">
        <v>168</v>
      </c>
      <c r="G62" t="s">
        <v>169</v>
      </c>
      <c r="H62">
        <v>1574.79</v>
      </c>
      <c r="I62" s="2">
        <v>42051</v>
      </c>
      <c r="J62" s="2">
        <v>42734</v>
      </c>
      <c r="K62">
        <v>974.91</v>
      </c>
    </row>
    <row r="63" spans="1:11" x14ac:dyDescent="0.25">
      <c r="A63" t="str">
        <f>"Z4A16D97F6"</f>
        <v>Z4A16D97F6</v>
      </c>
      <c r="B63" t="str">
        <f t="shared" si="2"/>
        <v>06363391001</v>
      </c>
      <c r="C63" t="s">
        <v>15</v>
      </c>
      <c r="D63" t="s">
        <v>170</v>
      </c>
      <c r="E63" t="s">
        <v>24</v>
      </c>
      <c r="F63" s="1" t="s">
        <v>118</v>
      </c>
      <c r="G63" t="s">
        <v>119</v>
      </c>
      <c r="H63">
        <v>1800</v>
      </c>
      <c r="I63" s="2">
        <v>42355</v>
      </c>
      <c r="J63" s="2">
        <v>42356</v>
      </c>
      <c r="K63">
        <v>1800</v>
      </c>
    </row>
    <row r="64" spans="1:11" x14ac:dyDescent="0.25">
      <c r="A64" t="str">
        <f>"Z8313356B5"</f>
        <v>Z8313356B5</v>
      </c>
      <c r="B64" t="str">
        <f t="shared" si="2"/>
        <v>06363391001</v>
      </c>
      <c r="C64" t="s">
        <v>15</v>
      </c>
      <c r="D64" t="s">
        <v>171</v>
      </c>
      <c r="E64" t="s">
        <v>24</v>
      </c>
      <c r="F64" s="1" t="s">
        <v>172</v>
      </c>
      <c r="G64" t="s">
        <v>173</v>
      </c>
      <c r="H64">
        <v>145.44999999999999</v>
      </c>
      <c r="I64" s="2">
        <v>42065</v>
      </c>
      <c r="J64" s="2">
        <v>42369</v>
      </c>
      <c r="K64">
        <v>145.44999999999999</v>
      </c>
    </row>
    <row r="65" spans="1:11" x14ac:dyDescent="0.25">
      <c r="A65" t="str">
        <f>"Z8C13B3704"</f>
        <v>Z8C13B3704</v>
      </c>
      <c r="B65" t="str">
        <f t="shared" si="2"/>
        <v>06363391001</v>
      </c>
      <c r="C65" t="s">
        <v>15</v>
      </c>
      <c r="D65" t="s">
        <v>174</v>
      </c>
      <c r="E65" t="s">
        <v>24</v>
      </c>
      <c r="F65" s="1" t="s">
        <v>103</v>
      </c>
      <c r="G65" t="s">
        <v>104</v>
      </c>
      <c r="H65">
        <v>575</v>
      </c>
      <c r="I65" s="2">
        <v>42114</v>
      </c>
      <c r="J65" s="2">
        <v>42185</v>
      </c>
      <c r="K65">
        <v>575</v>
      </c>
    </row>
    <row r="66" spans="1:11" x14ac:dyDescent="0.25">
      <c r="A66" t="str">
        <f>"Z591194229"</f>
        <v>Z591194229</v>
      </c>
      <c r="B66" t="str">
        <f t="shared" si="2"/>
        <v>06363391001</v>
      </c>
      <c r="C66" t="s">
        <v>15</v>
      </c>
      <c r="D66" t="s">
        <v>175</v>
      </c>
      <c r="E66" t="s">
        <v>17</v>
      </c>
      <c r="F66" s="1" t="s">
        <v>176</v>
      </c>
      <c r="G66" t="s">
        <v>177</v>
      </c>
      <c r="H66">
        <v>39000</v>
      </c>
      <c r="I66" s="2">
        <v>42016</v>
      </c>
      <c r="J66" s="2">
        <v>43105</v>
      </c>
      <c r="K66">
        <v>37055.32</v>
      </c>
    </row>
    <row r="67" spans="1:11" x14ac:dyDescent="0.25">
      <c r="A67" t="str">
        <f>"646164809E"</f>
        <v>646164809E</v>
      </c>
      <c r="B67" t="str">
        <f t="shared" si="2"/>
        <v>06363391001</v>
      </c>
      <c r="C67" t="s">
        <v>15</v>
      </c>
      <c r="D67" t="s">
        <v>178</v>
      </c>
      <c r="E67" t="s">
        <v>71</v>
      </c>
      <c r="F67" s="1" t="s">
        <v>127</v>
      </c>
      <c r="G67" t="s">
        <v>128</v>
      </c>
      <c r="H67">
        <v>64308.87</v>
      </c>
      <c r="I67" s="2">
        <v>42324</v>
      </c>
      <c r="J67" s="2">
        <v>42460</v>
      </c>
      <c r="K67">
        <v>64308.87</v>
      </c>
    </row>
    <row r="68" spans="1:11" x14ac:dyDescent="0.25">
      <c r="A68" t="str">
        <f>"Z2C1392A15"</f>
        <v>Z2C1392A15</v>
      </c>
      <c r="B68" t="str">
        <f t="shared" si="2"/>
        <v>06363391001</v>
      </c>
      <c r="C68" t="s">
        <v>15</v>
      </c>
      <c r="D68" t="s">
        <v>179</v>
      </c>
      <c r="E68" t="s">
        <v>24</v>
      </c>
      <c r="F68" s="1" t="s">
        <v>61</v>
      </c>
      <c r="G68" t="s">
        <v>62</v>
      </c>
      <c r="H68">
        <v>2687</v>
      </c>
      <c r="I68" s="2">
        <v>42086</v>
      </c>
      <c r="J68" s="2">
        <v>42124</v>
      </c>
      <c r="K68">
        <v>2687</v>
      </c>
    </row>
    <row r="69" spans="1:11" x14ac:dyDescent="0.25">
      <c r="A69" t="str">
        <f>"Z08171D04C"</f>
        <v>Z08171D04C</v>
      </c>
      <c r="B69" t="str">
        <f t="shared" si="2"/>
        <v>06363391001</v>
      </c>
      <c r="C69" t="s">
        <v>15</v>
      </c>
      <c r="D69" t="s">
        <v>120</v>
      </c>
      <c r="E69" t="s">
        <v>24</v>
      </c>
      <c r="F69" s="1" t="s">
        <v>44</v>
      </c>
      <c r="G69" t="s">
        <v>45</v>
      </c>
      <c r="H69">
        <v>275</v>
      </c>
      <c r="I69" s="2">
        <v>42401</v>
      </c>
      <c r="J69" s="2">
        <v>42429</v>
      </c>
      <c r="K69">
        <v>275</v>
      </c>
    </row>
    <row r="70" spans="1:11" x14ac:dyDescent="0.25">
      <c r="A70" t="str">
        <f>"6440275B0C"</f>
        <v>6440275B0C</v>
      </c>
      <c r="B70" t="str">
        <f t="shared" si="2"/>
        <v>06363391001</v>
      </c>
      <c r="C70" t="s">
        <v>15</v>
      </c>
      <c r="D70" t="s">
        <v>180</v>
      </c>
      <c r="E70" t="s">
        <v>17</v>
      </c>
      <c r="F70" s="1" t="s">
        <v>181</v>
      </c>
      <c r="G70" t="s">
        <v>182</v>
      </c>
      <c r="H70">
        <v>3280.6</v>
      </c>
      <c r="I70" s="2">
        <v>42380</v>
      </c>
      <c r="J70" s="2">
        <v>42398</v>
      </c>
      <c r="K70">
        <v>3280.6</v>
      </c>
    </row>
    <row r="71" spans="1:11" x14ac:dyDescent="0.25">
      <c r="A71" t="str">
        <f>"ZE11669C16"</f>
        <v>ZE11669C16</v>
      </c>
      <c r="B71" t="str">
        <f t="shared" si="2"/>
        <v>06363391001</v>
      </c>
      <c r="C71" t="s">
        <v>15</v>
      </c>
      <c r="D71" t="s">
        <v>183</v>
      </c>
      <c r="E71" t="s">
        <v>71</v>
      </c>
      <c r="F71" s="1" t="s">
        <v>184</v>
      </c>
      <c r="G71" t="s">
        <v>185</v>
      </c>
      <c r="H71">
        <v>17420</v>
      </c>
      <c r="I71" s="2">
        <v>42341</v>
      </c>
      <c r="J71" s="2">
        <v>42445</v>
      </c>
      <c r="K71">
        <v>17420</v>
      </c>
    </row>
    <row r="72" spans="1:11" x14ac:dyDescent="0.25">
      <c r="A72" t="str">
        <f>"Z501731B7E"</f>
        <v>Z501731B7E</v>
      </c>
      <c r="B72" t="str">
        <f t="shared" si="2"/>
        <v>06363391001</v>
      </c>
      <c r="C72" t="s">
        <v>15</v>
      </c>
      <c r="D72" t="s">
        <v>186</v>
      </c>
      <c r="E72" t="s">
        <v>24</v>
      </c>
      <c r="F72" s="1" t="s">
        <v>44</v>
      </c>
      <c r="G72" t="s">
        <v>45</v>
      </c>
      <c r="H72">
        <v>60</v>
      </c>
      <c r="I72" s="2">
        <v>42489</v>
      </c>
      <c r="J72" s="2">
        <v>42489</v>
      </c>
      <c r="K72">
        <v>60</v>
      </c>
    </row>
    <row r="73" spans="1:11" x14ac:dyDescent="0.25">
      <c r="A73" t="str">
        <f>"Z101870C36"</f>
        <v>Z101870C36</v>
      </c>
      <c r="B73" t="str">
        <f t="shared" si="2"/>
        <v>06363391001</v>
      </c>
      <c r="C73" t="s">
        <v>15</v>
      </c>
      <c r="D73" t="s">
        <v>187</v>
      </c>
      <c r="E73" t="s">
        <v>24</v>
      </c>
      <c r="F73" s="1" t="s">
        <v>188</v>
      </c>
      <c r="G73" t="s">
        <v>189</v>
      </c>
      <c r="H73">
        <v>0</v>
      </c>
      <c r="I73" s="2">
        <v>42343</v>
      </c>
      <c r="J73" s="2">
        <v>42546</v>
      </c>
      <c r="K73">
        <v>945.84</v>
      </c>
    </row>
    <row r="74" spans="1:11" x14ac:dyDescent="0.25">
      <c r="A74" t="str">
        <f>"61042591E2"</f>
        <v>61042591E2</v>
      </c>
      <c r="B74" t="str">
        <f t="shared" si="2"/>
        <v>06363391001</v>
      </c>
      <c r="C74" t="s">
        <v>15</v>
      </c>
      <c r="D74" t="s">
        <v>190</v>
      </c>
      <c r="E74" t="s">
        <v>17</v>
      </c>
      <c r="F74" s="1" t="s">
        <v>191</v>
      </c>
      <c r="G74" t="s">
        <v>192</v>
      </c>
      <c r="H74">
        <v>180000</v>
      </c>
      <c r="I74" s="2">
        <v>42058</v>
      </c>
      <c r="J74" s="2">
        <v>42601</v>
      </c>
      <c r="K74">
        <v>162934.69</v>
      </c>
    </row>
    <row r="75" spans="1:11" x14ac:dyDescent="0.25">
      <c r="A75" t="str">
        <f>"Z5114ACA5E"</f>
        <v>Z5114ACA5E</v>
      </c>
      <c r="B75" t="str">
        <f t="shared" si="2"/>
        <v>06363391001</v>
      </c>
      <c r="C75" t="s">
        <v>15</v>
      </c>
      <c r="D75" t="s">
        <v>193</v>
      </c>
      <c r="E75" t="s">
        <v>24</v>
      </c>
      <c r="F75" s="1" t="s">
        <v>194</v>
      </c>
      <c r="G75" t="s">
        <v>195</v>
      </c>
      <c r="H75">
        <v>0</v>
      </c>
      <c r="I75" s="2">
        <v>42198</v>
      </c>
      <c r="J75" s="2">
        <v>42369</v>
      </c>
      <c r="K75">
        <v>1451.24</v>
      </c>
    </row>
    <row r="76" spans="1:11" x14ac:dyDescent="0.25">
      <c r="A76" t="str">
        <f>"Z7E156A839"</f>
        <v>Z7E156A839</v>
      </c>
      <c r="B76" t="str">
        <f t="shared" si="2"/>
        <v>06363391001</v>
      </c>
      <c r="C76" t="s">
        <v>15</v>
      </c>
      <c r="D76" t="s">
        <v>196</v>
      </c>
      <c r="E76" t="s">
        <v>24</v>
      </c>
      <c r="F76" s="1" t="s">
        <v>197</v>
      </c>
      <c r="G76" t="s">
        <v>198</v>
      </c>
      <c r="H76">
        <v>5448</v>
      </c>
      <c r="I76" s="2">
        <v>42303</v>
      </c>
      <c r="J76" s="2">
        <v>42643</v>
      </c>
      <c r="K76">
        <v>5448</v>
      </c>
    </row>
    <row r="77" spans="1:11" x14ac:dyDescent="0.25">
      <c r="A77" t="str">
        <f>"Z1417B3C8B"</f>
        <v>Z1417B3C8B</v>
      </c>
      <c r="B77" t="str">
        <f t="shared" si="2"/>
        <v>06363391001</v>
      </c>
      <c r="C77" t="s">
        <v>15</v>
      </c>
      <c r="D77" t="s">
        <v>199</v>
      </c>
      <c r="E77" t="s">
        <v>24</v>
      </c>
      <c r="F77" s="1" t="s">
        <v>145</v>
      </c>
      <c r="G77" t="s">
        <v>200</v>
      </c>
      <c r="H77">
        <v>0</v>
      </c>
      <c r="I77" s="2">
        <v>42417</v>
      </c>
      <c r="J77" s="2">
        <v>42886</v>
      </c>
      <c r="K77">
        <v>1141.2</v>
      </c>
    </row>
    <row r="78" spans="1:11" x14ac:dyDescent="0.25">
      <c r="A78" t="str">
        <f>"Z8E150D061"</f>
        <v>Z8E150D061</v>
      </c>
      <c r="B78" t="str">
        <f t="shared" si="2"/>
        <v>06363391001</v>
      </c>
      <c r="C78" t="s">
        <v>15</v>
      </c>
      <c r="D78" t="s">
        <v>201</v>
      </c>
      <c r="E78" t="s">
        <v>24</v>
      </c>
      <c r="F78" s="1" t="s">
        <v>202</v>
      </c>
      <c r="G78" t="s">
        <v>203</v>
      </c>
      <c r="H78">
        <v>270</v>
      </c>
      <c r="I78" s="2">
        <v>42212</v>
      </c>
      <c r="J78" s="2">
        <v>42216</v>
      </c>
      <c r="K78">
        <v>270</v>
      </c>
    </row>
    <row r="79" spans="1:11" x14ac:dyDescent="0.25">
      <c r="A79" t="str">
        <f>"Z8C14A1C0F"</f>
        <v>Z8C14A1C0F</v>
      </c>
      <c r="B79" t="str">
        <f t="shared" si="2"/>
        <v>06363391001</v>
      </c>
      <c r="C79" t="s">
        <v>15</v>
      </c>
      <c r="D79" t="s">
        <v>204</v>
      </c>
      <c r="E79" t="s">
        <v>17</v>
      </c>
      <c r="F79" s="1" t="s">
        <v>205</v>
      </c>
      <c r="G79" t="s">
        <v>206</v>
      </c>
      <c r="H79">
        <v>18415</v>
      </c>
      <c r="I79" s="2">
        <v>42247</v>
      </c>
      <c r="J79" s="2">
        <v>42369</v>
      </c>
      <c r="K79">
        <v>11259.7</v>
      </c>
    </row>
    <row r="80" spans="1:11" x14ac:dyDescent="0.25">
      <c r="A80" t="str">
        <f>"Z71161FED4"</f>
        <v>Z71161FED4</v>
      </c>
      <c r="B80" t="str">
        <f t="shared" si="2"/>
        <v>06363391001</v>
      </c>
      <c r="C80" t="s">
        <v>15</v>
      </c>
      <c r="D80" t="s">
        <v>207</v>
      </c>
      <c r="E80" t="s">
        <v>24</v>
      </c>
      <c r="F80" s="1" t="s">
        <v>208</v>
      </c>
      <c r="G80" t="s">
        <v>209</v>
      </c>
      <c r="H80">
        <v>260</v>
      </c>
      <c r="I80" s="2">
        <v>42271</v>
      </c>
      <c r="J80" s="2">
        <v>42272</v>
      </c>
      <c r="K80">
        <v>260</v>
      </c>
    </row>
    <row r="81" spans="1:11" x14ac:dyDescent="0.25">
      <c r="A81" t="str">
        <f>"610845260D"</f>
        <v>610845260D</v>
      </c>
      <c r="B81" t="str">
        <f t="shared" si="2"/>
        <v>06363391001</v>
      </c>
      <c r="C81" t="s">
        <v>15</v>
      </c>
      <c r="D81" t="s">
        <v>210</v>
      </c>
      <c r="E81" t="s">
        <v>31</v>
      </c>
      <c r="F81" s="1" t="s">
        <v>32</v>
      </c>
      <c r="G81" t="s">
        <v>35</v>
      </c>
      <c r="H81">
        <v>0</v>
      </c>
      <c r="I81" s="2">
        <v>42128</v>
      </c>
      <c r="J81" s="2">
        <v>43588</v>
      </c>
      <c r="K81">
        <v>17447.96</v>
      </c>
    </row>
    <row r="82" spans="1:11" x14ac:dyDescent="0.25">
      <c r="A82" t="str">
        <f>"6124963F59"</f>
        <v>6124963F59</v>
      </c>
      <c r="B82" t="str">
        <f t="shared" si="2"/>
        <v>06363391001</v>
      </c>
      <c r="C82" t="s">
        <v>15</v>
      </c>
      <c r="D82" t="s">
        <v>211</v>
      </c>
      <c r="E82" t="s">
        <v>31</v>
      </c>
      <c r="F82" s="1" t="s">
        <v>212</v>
      </c>
      <c r="G82" t="s">
        <v>213</v>
      </c>
      <c r="H82">
        <v>14980</v>
      </c>
      <c r="I82" s="2">
        <v>42156</v>
      </c>
      <c r="J82" s="2">
        <v>43616</v>
      </c>
      <c r="K82">
        <v>14897.87</v>
      </c>
    </row>
    <row r="83" spans="1:11" x14ac:dyDescent="0.25">
      <c r="A83" t="str">
        <f>"6124947229"</f>
        <v>6124947229</v>
      </c>
      <c r="B83" t="str">
        <f t="shared" si="2"/>
        <v>06363391001</v>
      </c>
      <c r="C83" t="s">
        <v>15</v>
      </c>
      <c r="D83" t="s">
        <v>214</v>
      </c>
      <c r="E83" t="s">
        <v>31</v>
      </c>
      <c r="F83" s="1" t="s">
        <v>212</v>
      </c>
      <c r="G83" t="s">
        <v>213</v>
      </c>
      <c r="H83">
        <v>29000</v>
      </c>
      <c r="I83" s="2">
        <v>42156</v>
      </c>
      <c r="J83" s="2">
        <v>43616</v>
      </c>
      <c r="K83">
        <v>21425.08</v>
      </c>
    </row>
    <row r="84" spans="1:11" x14ac:dyDescent="0.25">
      <c r="A84" t="str">
        <f>"ZD213B3B2D"</f>
        <v>ZD213B3B2D</v>
      </c>
      <c r="B84" t="str">
        <f t="shared" si="2"/>
        <v>06363391001</v>
      </c>
      <c r="C84" t="s">
        <v>15</v>
      </c>
      <c r="D84" t="s">
        <v>215</v>
      </c>
      <c r="E84" t="s">
        <v>17</v>
      </c>
      <c r="F84" s="1" t="s">
        <v>216</v>
      </c>
      <c r="G84" t="s">
        <v>217</v>
      </c>
      <c r="H84">
        <v>0</v>
      </c>
      <c r="I84" s="2">
        <v>42104</v>
      </c>
      <c r="J84" s="2">
        <v>42185</v>
      </c>
      <c r="K84">
        <v>519.32000000000005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2019-01-29T16:52:55Z</dcterms:created>
  <dcterms:modified xsi:type="dcterms:W3CDTF">2019-01-29T16:52:55Z</dcterms:modified>
</cp:coreProperties>
</file>