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</calcChain>
</file>

<file path=xl/sharedStrings.xml><?xml version="1.0" encoding="utf-8"?>
<sst xmlns="http://schemas.openxmlformats.org/spreadsheetml/2006/main" count="421" uniqueCount="211">
  <si>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</si>
  <si>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</si>
  <si>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</si>
  <si>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</si>
  <si>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</si>
  <si>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</si>
  <si>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</si>
  <si>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</si>
  <si>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</si>
  <si>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</si>
  <si>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</si>
  <si>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</si>
  <si>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</si>
  <si>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</si>
  <si>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</si>
  <si>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</si>
  <si>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 xml:space="preserve">Contratto per la fornitura di materiale di consumo per la stampante di tessere modello "Zebra ZXP8" in uso presso l'Ufficio del Personale della Direzione Regionale del Lazio </t>
  </si>
  <si>
    <t>23-AFFIDAMENTO IN ECONOMIA - AFFIDAMENTO DIRETTO</t>
  </si>
  <si>
    <t xml:space="preserve">NIDO SPA (CF: 09222071004)
</t>
  </si>
  <si>
    <t>NIDO SPA (CF: 09222071004)</t>
  </si>
  <si>
    <t xml:space="preserve">conferimento incarico di consulenza </t>
  </si>
  <si>
    <t xml:space="preserve">PISANI ELIANA (CF: PSNLNE72B50F839T)
</t>
  </si>
  <si>
    <t>PISANI ELIANA (CF: PSNLNE72B50F839T)</t>
  </si>
  <si>
    <t>Fornitura gasolio per riscaldamento</t>
  </si>
  <si>
    <t>26-AFFIDAMENTO DIRETTO IN ADESIONE AD ACCORDO QUADRO/CONVENZIONE</t>
  </si>
  <si>
    <t xml:space="preserve">Repsol Italia Spa (CF: 00151550340)
</t>
  </si>
  <si>
    <t>Repsol Italia Spa (CF: 00151550340)</t>
  </si>
  <si>
    <t>conferimento incarico di consulenza CTP Maria Teresa Sorrenti</t>
  </si>
  <si>
    <t xml:space="preserve">SORRENTI MARIA TERESA (CF: SRRMTR75R46H501T)
</t>
  </si>
  <si>
    <t>SORRENTI MARIA TERESA (CF: SRRMTR75R46H501T)</t>
  </si>
  <si>
    <t>acquisto premi concorso "se tutti pagano il giusto anche il mio quartiere sorride"</t>
  </si>
  <si>
    <t xml:space="preserve">LIBRERIE FELTRINELLI SRL (CF: 04628790969)
</t>
  </si>
  <si>
    <t>LIBRERIE FELTRINELLI SRL (CF: 04628790969)</t>
  </si>
  <si>
    <t xml:space="preserve">Indagine microclimatica da effettuarsi presso l'immobile sede della Direzione Provinciale di Latina </t>
  </si>
  <si>
    <t xml:space="preserve">IGEAM SRL (CF: 03747000580)
</t>
  </si>
  <si>
    <t>IGEAM SRL (CF: 03747000580)</t>
  </si>
  <si>
    <t xml:space="preserve">contratto per il servizio di manutenzione e assistenza tecnica delle apparecchiature e del software installati presso l'immobile sede della S.S. di Nettuno </t>
  </si>
  <si>
    <t xml:space="preserve">NET ENGINEERING S.P.A. (CF: 10286420152)
</t>
  </si>
  <si>
    <t>NET ENGINEERING S.P.A. (CF: 10286420152)</t>
  </si>
  <si>
    <t xml:space="preserve">Contratto per la pubblicazione dell'Estratto dell'Avviso di indagine di mercato per l'individuazione di un immobile per la sede della DP II e UT Roma 6 </t>
  </si>
  <si>
    <t xml:space="preserve">PIEMME SPA - CONCESSIONARIA DI PUBBLICITA' (CF: 08526500155)
</t>
  </si>
  <si>
    <t>PIEMME SPA - CONCESSIONARIA DI PUBBLICITA' (CF: 08526500155)</t>
  </si>
  <si>
    <t>intervento ripristino software di gestione del lettore apri-porta presso l'U.T. Roma 5</t>
  </si>
  <si>
    <t xml:space="preserve">SINTEL ITALIA (CF: 01427991003)
</t>
  </si>
  <si>
    <t>SINTEL ITALIA (CF: 01427991003)</t>
  </si>
  <si>
    <t>Contratto per la pubblicazione dell'Estratto dell'Avviso d'indagine di mercato per individuazione di un immobile daadibire a sede della DPII e UT RM 6 Agenzia delle Entrate</t>
  </si>
  <si>
    <t xml:space="preserve">IL SOLE 24ORE S.P.A. (CF: 00777910159)
</t>
  </si>
  <si>
    <t>IL SOLE 24ORE S.P.A. (CF: 00777910159)</t>
  </si>
  <si>
    <t xml:space="preserve">Servizio di manutenzione ordinaria degli impianti di archiviazione automatizzata e compattata dell'Uff. Provinciale di Roma Territorio </t>
  </si>
  <si>
    <t>22-PROCEDURA NEGOZIATA DERIVANTE DA AVVISI CON CUI SI INDICE LA GARA</t>
  </si>
  <si>
    <t xml:space="preserve">addicalco soc. r.l. (CF: 09534370151)
CORRIDI S.R.L. (CF: 00402140586)
CYBER ENGINEERING SRL (CF: 00807770383)
ICAM Srl (CF: 03685780722)
Rotoclass srl (CF: 02007030584)
</t>
  </si>
  <si>
    <t>Rotoclass srl (CF: 02007030584)</t>
  </si>
  <si>
    <t>Fornitura energia elettrica 12 (Entrate + UPT Latina)</t>
  </si>
  <si>
    <t xml:space="preserve">GALA SPA (CF: 06832931007)
</t>
  </si>
  <si>
    <t>GALA SPA (CF: 06832931007)</t>
  </si>
  <si>
    <t>FORNITURA DI CARTA A4 PER L'AGENZIA DELLE ENTRATE - DIREZIONE REGIONALE DEL LAZIO E UFFICI DA ESSA DIPENDENTI</t>
  </si>
  <si>
    <t xml:space="preserve">BARBANTINI SRL (CF: 03893170583)
ERREBIAN SPA (CF: 08397890586)
FA.SE CARTA S.R.L. (CF: 05850821009)
LYRECO ITALIA S.P.A. (CF: 11582010150)
MYO S.r.l. (CF: 03222970406)
</t>
  </si>
  <si>
    <t>LYRECO ITALIA S.P.A. (CF: 11582010150)</t>
  </si>
  <si>
    <t>Fornitura gas naturale UTP Roma</t>
  </si>
  <si>
    <t xml:space="preserve">ESTRA ENERGIE SRL (CF: 01219980529)
</t>
  </si>
  <si>
    <t>ESTRA ENERGIE SRL (CF: 01219980529)</t>
  </si>
  <si>
    <t>Contratto per la pubblicazione dell'Estratto dell'Avviso d'indagine di mercato per l'individuazione di un immobile da adibire a sede dell'UP di Roma Territorio dell'Agenzia delle Entrate</t>
  </si>
  <si>
    <t>Contratto per la pubblicazione dell'Estratto dell'Avviso d'indagine di mercato per l'individuazione di un immobile da adibire a sede dell'UT di RM 2  dell'Agenzia delle Entrate</t>
  </si>
  <si>
    <t>Fornitura gasolio da riscaldamento UT RM2</t>
  </si>
  <si>
    <t>Contratto per la pubblicazione dell'Estratto dell'Avviso d'indagine di mercato per l'individuazione di un immobile da adibire a sede dell'UT RM2 dell'Agenzia delle Entrate</t>
  </si>
  <si>
    <t>Fornitura di verifcatori di banconote false e di contabanconote per Up Territorio di Frosinone, Latina, Rieti, Roma e SS Velletri e Civitavecchia</t>
  </si>
  <si>
    <t xml:space="preserve">ATHA OFFICE (CF: 09649270015)
Comitalia srl (CF: 01525700546)
INGROSCART SRL (CF: 01469840662)
MIDA SRL (CF: 01513020238)
MONDOFFICE (CF: 07491520156)
</t>
  </si>
  <si>
    <t>INGROSCART SRL (CF: 01469840662)</t>
  </si>
  <si>
    <t>Lettera contratto per il servizio di eliocopie dei progetti strutturali degli immobili sedi dell'Ufficio Provinciale di Roma Territorio siti in Roma Viale Ciamarra n. 139</t>
  </si>
  <si>
    <t xml:space="preserve">EFFETTO COPIA  (CF: 10198171000)
</t>
  </si>
  <si>
    <t>EFFETTO COPIA  (CF: 10198171000)</t>
  </si>
  <si>
    <t>Lettera contratto per il corso di aggiornamento di 40 ore per coordinatori della sicurezza nei cantieri edili per i dipendenti della Direzione Regionale Lazio</t>
  </si>
  <si>
    <t xml:space="preserve">Acquario romano Srl (CF: 07642551001)
</t>
  </si>
  <si>
    <t>Acquario romano Srl (CF: 07642551001)</t>
  </si>
  <si>
    <t xml:space="preserve">Contratto per l'erogazione di corsi di formazione e aggiornamento per Addetti al Servizio di Prevenzione e Protezione  e Responsabile del Servizio di Prevenzione e Protezione  per i dipendenti dell'Agenzia delle Entrate </t>
  </si>
  <si>
    <t xml:space="preserve">IGEAM ACADEMY (CF: 10178221007)
</t>
  </si>
  <si>
    <t>IGEAM ACADEMY (CF: 10178221007)</t>
  </si>
  <si>
    <t xml:space="preserve">Contratto per lâ€™esecuzione di interventi di ripristino software di gestione del lettore apri-porta presso lâ€™immobile sede della Direzione Provinciale Frosinone  Ufficio Territoriale Sora, sito in Sora, alla via San Domenico n. 23 </t>
  </si>
  <si>
    <t xml:space="preserve">SINTEL ITALIA S.P.A. (CF: 05648110582)
</t>
  </si>
  <si>
    <t>SINTEL ITALIA S.P.A. (CF: 05648110582)</t>
  </si>
  <si>
    <t>Contratto per la pubblicazione dell'Estratto dell'Avviso indagine di mercato individuazione immobile per Ufficio di Latina</t>
  </si>
  <si>
    <t xml:space="preserve">Contratto per la fornitura di 10 pezzi mobili (2016) per gli Uffici Provinciali  e  le Sezioni Staccate di  Civitavecchia e Velletri </t>
  </si>
  <si>
    <t xml:space="preserve">Istituto Poligrafico e Zecca dello Stato  (CF: 00399810589)
</t>
  </si>
  <si>
    <t>Istituto Poligrafico e Zecca dello Stato  (CF: 00399810589)</t>
  </si>
  <si>
    <t>Contratto per la fornitura ed installazione di un impianto antintrusione da installare presso gli immobili sedi dell'Ufficio Provinciale di Roma - Territorio siti in Via Ciamarra 139/144 e via Bruno Rizzieri 186/188</t>
  </si>
  <si>
    <t xml:space="preserve">IVRI Tecnologia Srl (CF: 04949810156)
</t>
  </si>
  <si>
    <t>IVRI Tecnologia Srl (CF: 04949810156)</t>
  </si>
  <si>
    <t xml:space="preserve">Pubblicazione dell'Estratto dell'Avviso di indagine di mercato per l'individuazione di immobili da adibire a sede dell' ufficio di ROMA 2 dell'Agenzia delle Entrate </t>
  </si>
  <si>
    <t xml:space="preserve"> Pubblicazione dell'Estratto dell'Avviso di indagine di mercato per l'individuazione di immobili da adibire a sede dell' ufficio di ROMA 2 dell'Agenzia delle Entrate </t>
  </si>
  <si>
    <t>Fornitura gasolio da riscaldamento up Frosinone - Territorio</t>
  </si>
  <si>
    <t>Fornitura gasolio da riscaldamento DP III RM - Ufficio Territoriale di Frascati</t>
  </si>
  <si>
    <t>Fornitura gasolio da riscaldamento per DP I RM - Ufficio Territoriale RM 2</t>
  </si>
  <si>
    <t>Servizio di acquisizione in formato digitale dei fogli di mappa del catasto edilizio urbano competenza degli UP Territorio</t>
  </si>
  <si>
    <t xml:space="preserve">BIBLIONOVA SOCIETA' COOPERATIVA (CF: 03217650583)
MG LOGISTICA Srl (CF: 03619920287)
Microservice Ferretti (CF: FRRJMS51L26H223J)
STASIS SAS DI SORBI CLAUDIO E VANNOZZI ANNA &amp; C. (CF: 01511140467)
VANZOTECH SRL (CF: VNZCST69D05H294X)
</t>
  </si>
  <si>
    <t>Microservice Ferretti (CF: FRRJMS51L26H223J)</t>
  </si>
  <si>
    <t>Fornitura energia elettrica (ex Territorio)</t>
  </si>
  <si>
    <t xml:space="preserve">Fornitura gas naturale Uffici Entrate dipendenti dalla DR Lazio </t>
  </si>
  <si>
    <t>Fornitura gasolio da riscaldamento per Ufficio di Frascati</t>
  </si>
  <si>
    <t>Fornitura antenna satellitare per sistema GPS per up di FROSINONE Territorio</t>
  </si>
  <si>
    <t xml:space="preserve">Leica Geosystems SpA (CF: 12090330155)
</t>
  </si>
  <si>
    <t>Leica Geosystems SpA (CF: 12090330155)</t>
  </si>
  <si>
    <t>08-AFFIDAMENTO IN ECONOMIA - COTTIMO FIDUCIARIO</t>
  </si>
  <si>
    <t>Fornitura gasolio da riscaldamento per UT RM 2</t>
  </si>
  <si>
    <t xml:space="preserve">Noleggio di un gruppo elettrogeno presso l' Ufficio Provinciale di Roma - Territorio dell'Ag. Entrate </t>
  </si>
  <si>
    <t xml:space="preserve">EL.CI IMPIANTI SRL (CF: 01341130639)
</t>
  </si>
  <si>
    <t>EL.CI IMPIANTI SRL (CF: 01341130639)</t>
  </si>
  <si>
    <t>Contratto per la pubblicazione dell'Estratto dell'Avviso di indagine di mercato per l'individuazione di un immobile da adibire a sede dell'Ufficio Provinciale di Roma - Territorio dell'Agenzia delle Entrate</t>
  </si>
  <si>
    <t>Fornitura di display di sala.</t>
  </si>
  <si>
    <t xml:space="preserve">SIGMA S.P.A. (CF: 01590580443)
</t>
  </si>
  <si>
    <t>SIGMA S.P.A. (CF: 01590580443)</t>
  </si>
  <si>
    <t>Buoni carburante per automezzi</t>
  </si>
  <si>
    <t xml:space="preserve">ENI SPA (CF: 00484960588)
</t>
  </si>
  <si>
    <t>ENI SPA (CF: 00484960588)</t>
  </si>
  <si>
    <t xml:space="preserve">Contratto fornitura di 7000 litri di gasolio da autotrazione presso l'UP di Roma - Territorio </t>
  </si>
  <si>
    <t xml:space="preserve">ROSSETTI S.p.A. (CF: 07142290589)
</t>
  </si>
  <si>
    <t>ROSSETTI S.p.A. (CF: 07142290589)</t>
  </si>
  <si>
    <t>Fornitura gasolio da riscaldamento UT RM 2</t>
  </si>
  <si>
    <t xml:space="preserve">Fornitura gasolio per riscaldamento UT Roma 2 </t>
  </si>
  <si>
    <t>Fornitura gasolio per riscaldamento UT Frascati</t>
  </si>
  <si>
    <t>SERVIZI DI FACCHINAGGIO E TRASPORTO PER LE SEDI UFFICI DIPENDENTI DALLA DR LAZIO</t>
  </si>
  <si>
    <t xml:space="preserve">INTERCONTINENTAL TRANSPORT AGENCY SRL  (CF: 07732101006)
</t>
  </si>
  <si>
    <t>INTERCONTINENTAL TRANSPORT AGENCY SRL  (CF: 07732101006)</t>
  </si>
  <si>
    <t>Servizi di prelevamento, trasporto, recupero e/o smaltimento di beni non informatici fuori uso e/o parti di essi, non pericolosi e privi di valore economico,  siti presso i magazzino della DR Lazio, DP III RM, UP di LT, DP VT ed altre strutture dipendenti</t>
  </si>
  <si>
    <t xml:space="preserve">Lazio Maceri Srl  (CF: 03505570584)
</t>
  </si>
  <si>
    <t>Lazio Maceri Srl  (CF: 03505570584)</t>
  </si>
  <si>
    <t>corsi di formazione e aggiornamento in materia di sicurezza nei luoghi di lavoro</t>
  </si>
  <si>
    <t>corso di formazione all'uso dei defibrillatori semiautomatici</t>
  </si>
  <si>
    <t xml:space="preserve">CROCE ROSSA ITALIANA - FROSINONE (CF: 02813040603)
</t>
  </si>
  <si>
    <t>CROCE ROSSA ITALIANA - FROSINONE (CF: 02813040603)</t>
  </si>
  <si>
    <t xml:space="preserve">sostituzione dello scomparto di ricezione MT presso l'UP  Roma - Territorio </t>
  </si>
  <si>
    <t xml:space="preserve">CONSORZIO CIRO MENOTTI (CF: 00966060378)
</t>
  </si>
  <si>
    <t>CONSORZIO CIRO MENOTTI (CF: 00966060378)</t>
  </si>
  <si>
    <t>Indagine ambientale da effettuarsi presso la sede dell'Ufficio Territoriale di Roma 2</t>
  </si>
  <si>
    <t xml:space="preserve">TECNOSIB SRL (CF: 04841821004)
</t>
  </si>
  <si>
    <t>TECNOSIB SRL (CF: 04841821004)</t>
  </si>
  <si>
    <t xml:space="preserve">Affidamento del servizio di ripristino dell'impianto di protezione dalle scariche atmosferiche, installato presso l'immobile sede dell'Agenzia delle Entrate Direzione Regionale del Lazio </t>
  </si>
  <si>
    <t>Riparazioni indifferibili presso alcuni Uffici dipendenti dallaDRL</t>
  </si>
  <si>
    <t>Pubblicazione Avviso di gara informale per l'affidamenti in concessione del servizio mensa e bar per la sede della Dr Lazio</t>
  </si>
  <si>
    <t xml:space="preserve">A. MANZONI &amp; C. S.p.a. (CF: 04705810150)
</t>
  </si>
  <si>
    <t>A. MANZONI &amp; C. S.p.a. (CF: 04705810150)</t>
  </si>
  <si>
    <t>Servizio di parcheggio custodito dipendenti dell'Agenzia DP I Roma</t>
  </si>
  <si>
    <t xml:space="preserve">AUTORIMESSA TRASTEVERE s.r.l. (CF: 00765120589)
</t>
  </si>
  <si>
    <t>AUTORIMESSA TRASTEVERE s.r.l. (CF: 00765120589)</t>
  </si>
  <si>
    <t>Arredi a norma per ufficio per DRL - DP II ROMA - UT Palestrina - UPT e DP FROSINONE</t>
  </si>
  <si>
    <t xml:space="preserve">ARES LINE SPA (CF: 00887180248)
</t>
  </si>
  <si>
    <t>ARES LINE SPA (CF: 00887180248)</t>
  </si>
  <si>
    <t xml:space="preserve">Contratto per la fornitura di arredi a norma per l'Ufficio Provinciale di Frosinone Territorio e n. 4 cassettiere per scrivanie con ruote per la Direzione Provinciale di Frosinone </t>
  </si>
  <si>
    <t xml:space="preserve">ARES LINE SPA (CF: 00887180248)
CORRIDI S.R.L. (CF: 00402140586)
CROPPO 2000 SRL (CF: 04947891000)
ESTEL GROUP SRL (CF: 03814040246)
F.A.S.E. SRL (CF: 06873960584)
</t>
  </si>
  <si>
    <t>CORRIDI S.R.L. (CF: 00402140586)</t>
  </si>
  <si>
    <t>Determina lettera contratto per la pubblicazione dell'estratto dell'avviso di indagine di mercato per l'individuazione di un immobile da adibire a sede della DP, UT e UTP di Latina</t>
  </si>
  <si>
    <t>Effettuazione verifiche periodiche agli impianti ascensore del Compendio Ciamarra/Martini/Rizzieri sede dell'UP di Roma dell'Agenzia delle Entrate.</t>
  </si>
  <si>
    <t xml:space="preserve">E.L.T.I. Srl (CF: 05384711007)
</t>
  </si>
  <si>
    <t>E.L.T.I. Srl (CF: 05384711007)</t>
  </si>
  <si>
    <t>fornitura di materiale tipografico per la partecipazione dell'Agenzia delle Entrate all'evento Moca Casa Autunno 2015</t>
  </si>
  <si>
    <t xml:space="preserve">Grafiche Delfi Italia Srl (CF: 06052371009)
</t>
  </si>
  <si>
    <t>Grafiche Delfi Italia Srl (CF: 06052371009)</t>
  </si>
  <si>
    <t xml:space="preserve">Indagine ambientale da effettuarsi presso la sede dell'Ufficio Territoriale di Roma 2 - Largo L. Mossa 8 </t>
  </si>
  <si>
    <t xml:space="preserve">IGEAM SRL (CF: 03747000580)
LABORATORI CHIMICI RIUNITI SRL (CF: 05972540586)
TECNOSIB SRL (CF: 04841821004)
</t>
  </si>
  <si>
    <t xml:space="preserve">Noleggio 19 fotoriproduttori per uffici dipendenti dalla Direzione regionale del Lazio dell'Agenzia delle Entrate. </t>
  </si>
  <si>
    <t xml:space="preserve">KYOCERA DOCUMENT SOLUTION ITALIA SPA (CF: 01788080156)
</t>
  </si>
  <si>
    <t>KYOCERA DOCUMENT SOLUTION ITALIA SPA (CF: 01788080156)</t>
  </si>
  <si>
    <t>Fornitura e posa di tre display di sala e 130 sdoppiatori di rete presso uffici dipendenti dalla Direzione regionale del Lazio</t>
  </si>
  <si>
    <t>Manutenzione ordinaria della condotta fognaria immobile sede UT di Frascati e per eventuali interventi straordinari presso gli immobili sedi degli Uff. afferenti la DR LAZIO</t>
  </si>
  <si>
    <t xml:space="preserve">INITIATIVE 2000 S.E.A. Srl (CF: 01963610595)
</t>
  </si>
  <si>
    <t>INITIATIVE 2000 S.E.A. Srl (CF: 01963610595)</t>
  </si>
  <si>
    <t>Contratto per la fornitura di sedute a norma per la Direzione Regionale del Lazio e alcuni uffici da essa dipendenti</t>
  </si>
  <si>
    <t xml:space="preserve">ARES LINE SPA (CF: 00887180248)
CORRIDI S.R.L. (CF: 00402140586)
ESTEL GROUP SRL (CF: 03814040246)
MAVI (CF: 06326551212)
VAGHI SRL (CF: 00679880153)
</t>
  </si>
  <si>
    <t>Facchinaggio UP Viterbo e DP Frosinone e Latine</t>
  </si>
  <si>
    <t xml:space="preserve">addicalco soc. r.l. (CF: 09534370151)
CYBER ENGINEERING SRL (CF: 00807770383)
ITALY SYSTEM S.R.L. (CF: 11261821000)
Rotoclass srl (CF: 02007030584)
TECHNARREDI SRL (CF: 10316580157)
</t>
  </si>
  <si>
    <t>CYBER ENGINEERING SRL (CF: 00807770383)</t>
  </si>
  <si>
    <t xml:space="preserve">Noleggio, assistenza tecnica e manutenzione di n. 24 fotocopiatrici da collocare presso alcuni Uffici dipendenti dalla DR Lazio </t>
  </si>
  <si>
    <t xml:space="preserve">Contratto per la fornitura di materiale di consumo - toner, cartucce e drums per le stampanti in uso presso la Direzione Regionale del Lazio e gli Uffici da essa dipendenti </t>
  </si>
  <si>
    <t xml:space="preserve">ECO LASER INFORMATICA SRL  (CF: 04427081007)
ECOREFILL S.R.L.  (CF: 02279000489)
EMPORIUM SRL (CF: 01524840087)
ENTER SRL  (CF: 04232600371)
ERREBIAN SPA (CF: 08397890586)
LYRECO ITALIA S.P.A. (CF: 11582010150)
MYO S.r.l. (CF: 03222970406)
PROMO RIGENERA SRL (CF: 01431180551)
</t>
  </si>
  <si>
    <t>PROMO RIGENERA SRL (CF: 01431180551)</t>
  </si>
  <si>
    <t xml:space="preserve">servizio di interpretariato LIS, per consentire a due dipendenti sordomuti dell'Agenzia delle Entrate di partecipare ad un corso di formazione sulla salute e sicurezza nei luoghi di lavori presso la DR Lazio </t>
  </si>
  <si>
    <t xml:space="preserve">CREI COOPERATIVA SOCIALE  (CF: 10853451002)
</t>
  </si>
  <si>
    <t>CREI COOPERATIVA SOCIALE  (CF: 10853451002)</t>
  </si>
  <si>
    <t>contratto conferimento d'incarico di consulenza</t>
  </si>
  <si>
    <t xml:space="preserve">Capri Paolo (CF: CPRPLA55D29H501L)
Cavatorta Paola (CF: CVTPLA58M64F839F)
LOMMI MIRIA (CF: LMMMRI47L46H501R)
Poeta Paola (CF: PTOPLA60S41H501Z)
</t>
  </si>
  <si>
    <t>LOMMI MIRIA (CF: LMMMRI47L46H501R)</t>
  </si>
  <si>
    <t>consulenza incarico di CTP d.ssa Laura Morelli</t>
  </si>
  <si>
    <t xml:space="preserve">MORELLI LAURA (CF: MRLLRA51S41H501E)
</t>
  </si>
  <si>
    <t>MORELLI LAURA (CF: MRLLRA51S41H501E)</t>
  </si>
  <si>
    <t>Contratto per gli interventi per opere da fabbro, lattoniere, vetraio e falegname per la Direzione Regionale del Lazio e gli Uffici da essa dipendenti</t>
  </si>
  <si>
    <t xml:space="preserve">capitolum (CF: 11036971007)
ELETTROBETON SUD S.R.L. (CF: 00479480584)
ELETTROSTAFF S.R.L. (CF: 05060361002)
GRILLINI COSTRUZIONI S.R.L. (CF: 08853751009)
PANZIRONI SECURITY SYSTEM S.R.L. (CF: 07326171001)
</t>
  </si>
  <si>
    <t>PANZIRONI SECURITY SYSTEM S.R.L. (CF: 07326171001)</t>
  </si>
  <si>
    <t xml:space="preserve">Servizio di trasporto per il personale dell'Agenzia delle Entrate in servizio presso DR Lazio, la DP III Roma e l'Ufficio Territoriale di Roma 4 </t>
  </si>
  <si>
    <t xml:space="preserve">ATER Srl (CF: 01271741009)
CALABRESI SRL (CF: 03280720586)
Corsi &amp; Pampanelli Autolinee Snc (CF: 00117970608)
S.A.T.A. arl (CF: 00950561001)
TODDE BUS SRL (CF: 10572311008)
</t>
  </si>
  <si>
    <t>Corsi &amp; Pampanelli Autolinee Snc (CF: 00117970608)</t>
  </si>
  <si>
    <t>Contratto per il servizio di ascolto radio in centrale operativa, pronto intervento celere, apertura e chiusura dell'Ufficio Territoriale di Civitavecchia</t>
  </si>
  <si>
    <t xml:space="preserve">AXITEA SPA (CF: 00818630188)
ISTITUTO DI VIGILANZA COSMOPOL (CF: 01764680649)
Securitas Metronotte Srl (CF: 02652960580)
SECURITE' (CF: 03970540963)
TRAVIS GROUP  (CF: 12591851006)
</t>
  </si>
  <si>
    <t>Securitas Metronotte Srl (CF: 02652960580)</t>
  </si>
  <si>
    <t>Contratto per il servizio di ascolto radio in centrale operativa, pronto intervento celere, apertura e chiusura presso l'immobile sede della Direzione Provinciale, dell'Ufficio Territoriale e dell'Ufficio Provinciale di Viterbo</t>
  </si>
  <si>
    <t xml:space="preserve">AXITEA SPA (CF: 00818630188)
Istituto di Vigilanza Privata della Provincia di Viterbo Srl (CF: 00628090565)
S.G.I. Istituto di Vigilanza   (CF: 01706290564)
SECURPOL GROUP  (CF: 10368351002)
TRAVIS GROUP  (CF: 12591851006)
</t>
  </si>
  <si>
    <t>Istituto di Vigilanza Privata della Provincia di Viterbo Srl (CF: 00628090565)</t>
  </si>
  <si>
    <t>Contratto per il servizio di ascolto radio in centrale operativa pronto intervento celere apertura e chiusura dell'immobile sede della DP e UT di Rieti nonchÃ¨ del servizio di apertura e chiusura dell' UP di Rieti Territorio</t>
  </si>
  <si>
    <t xml:space="preserve">AXITEA SPA (CF: 00818630188)
CESAR GROUP SRL (CF: 00510170558)
SABINAPOL (CF: 80000160574)
Securitas Metronotte Srl (CF: 02652960580)
SOLUTION CONSORZIO  (CF: 01418410559)
</t>
  </si>
  <si>
    <t>Contratto per il servizio di ascolto radio in centrale operativa pronto intervento celere, apertura e chiusura dell'immobile sede dell'Ufficio Territoriale di Formia</t>
  </si>
  <si>
    <t xml:space="preserve">COSMOPOL LATINA SRL  (CF: 02300290596)
Europol Guardie Corpo di Vigilanza  (CF: 05221750580)
ISTITUTO DI VIGILANZA POLSPAZIO SRL (CF: 02169280597)
ISTITUTO DI VIGILANZA PROVINCIA DI LATINA SRL (CF: 00257560599)
METROSERVICE SRL  (CF: 06748221006)
</t>
  </si>
  <si>
    <t>COSMOPOL LATINA SRL  (CF: 02300290596)</t>
  </si>
  <si>
    <t>Fornitura di materiale di cancelleria per la Direzione Regionale del Lazio dellâ€™Agenzia delle Entrate e gli Uffici da essa dipendenti</t>
  </si>
  <si>
    <t xml:space="preserve">ECOPRINT (CF: MSSMLE78S15E625X)
ERREBIAN SPA (CF: 08397890586)
FRATI E LIVI SRL (CF: 00772920377)
LYRECO ITALIA S.P.A. (CF: 11582010150)
MYO S.r.l. (CF: 03222970406)
</t>
  </si>
  <si>
    <t>MYO S.r.l. (CF: 03222970406)</t>
  </si>
  <si>
    <t xml:space="preserve">Contratto per il  servizio di ascolto radio in Centrale Operativa, pronto intervento celere, apertura/chiusura presso  l'immobile sede della DP e UT di Latina, nonchÃ¨ del servizio di apertura e chiusura  immobile sede UP Latina - Territorio </t>
  </si>
  <si>
    <t xml:space="preserve">COSMOPOL LATINA SRL  (CF: 02300290596)
ISTITUTO DI VIGILANZA POLSPAZIO SRL (CF: 02169280597)
ISTITUTO VIGILANZA ARGO S.R.L. (CF: 04995770585)
ITALPOL VIGILANZA S.R.L. (CF: 05849251003)
Metro Services S.r.l. (CF: 02404240711)
</t>
  </si>
  <si>
    <t>ISTITUTO DI VIGILANZA POLSPAZIO SRL (CF: 02169280597)</t>
  </si>
  <si>
    <t>esecuzione visite periodiche di messa a terra</t>
  </si>
  <si>
    <t xml:space="preserve">ARPALAZIO (CF: 97172140580)
</t>
  </si>
  <si>
    <t>ARPALAZIO (CF: 97172140580)</t>
  </si>
  <si>
    <t>Facchinaggio e trasporto per le sedi degli uffici dipendenti dalla Direzione regionale del Lazio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</si>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</sst>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C11" sqref="C1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210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"ZF212A97D2"</f>
        <v>ZF212A97D2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251</v>
      </c>
      <c r="I3" s="2">
        <v>42013</v>
      </c>
      <c r="J3" s="2">
        <v>42035</v>
      </c>
      <c r="K3">
        <v>251</v>
      </c>
    </row>
    <row r="4" spans="1:11" x14ac:dyDescent="0.25">
      <c r="A4" t="str">
        <f>"Z1C1346CDA"</f>
        <v>Z1C1346CDA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350</v>
      </c>
      <c r="I4" s="2">
        <v>42066</v>
      </c>
      <c r="K4">
        <v>350</v>
      </c>
    </row>
    <row r="5" spans="1:11" x14ac:dyDescent="0.25">
      <c r="A5" t="str">
        <f>"Z3112E760A"</f>
        <v>Z3112E760A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0</v>
      </c>
      <c r="I5" s="2">
        <v>42031</v>
      </c>
      <c r="J5" s="2">
        <v>42037</v>
      </c>
      <c r="K5">
        <v>4845.46</v>
      </c>
    </row>
    <row r="6" spans="1:11" x14ac:dyDescent="0.25">
      <c r="A6" t="str">
        <f>"Z8C13F2BD7"</f>
        <v>Z8C13F2BD7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350</v>
      </c>
      <c r="I6" s="2">
        <v>42095</v>
      </c>
      <c r="K6">
        <v>350</v>
      </c>
    </row>
    <row r="7" spans="1:11" x14ac:dyDescent="0.25">
      <c r="A7" t="str">
        <f>"ZE013D2252"</f>
        <v>ZE013D2252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1500</v>
      </c>
      <c r="I7" s="2">
        <v>42089</v>
      </c>
      <c r="J7" s="2">
        <v>42090</v>
      </c>
      <c r="K7">
        <v>1229.51</v>
      </c>
    </row>
    <row r="8" spans="1:11" x14ac:dyDescent="0.25">
      <c r="A8" t="str">
        <f>"ZDC158B985"</f>
        <v>ZDC158B985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3500</v>
      </c>
      <c r="I8" s="2">
        <v>42213</v>
      </c>
      <c r="J8" s="2">
        <v>42218</v>
      </c>
      <c r="K8">
        <v>3500</v>
      </c>
    </row>
    <row r="9" spans="1:11" x14ac:dyDescent="0.25">
      <c r="A9" t="str">
        <f>"ZBE143C03B"</f>
        <v>ZBE143C03B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276</v>
      </c>
      <c r="I9" s="2">
        <v>42156</v>
      </c>
      <c r="J9" s="2">
        <v>42521</v>
      </c>
      <c r="K9">
        <v>276</v>
      </c>
    </row>
    <row r="10" spans="1:11" x14ac:dyDescent="0.25">
      <c r="A10" t="str">
        <f>"Z581632227"</f>
        <v>Z581632227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450</v>
      </c>
      <c r="I10" s="2">
        <v>42270</v>
      </c>
      <c r="J10" s="2">
        <v>42286</v>
      </c>
      <c r="K10">
        <v>450</v>
      </c>
    </row>
    <row r="11" spans="1:11" x14ac:dyDescent="0.25">
      <c r="A11" t="str">
        <f>"Z6315F7006"</f>
        <v>Z6315F7006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965.66</v>
      </c>
      <c r="I11" s="2">
        <v>42255</v>
      </c>
      <c r="J11" s="2">
        <v>42255</v>
      </c>
      <c r="K11">
        <v>965.66</v>
      </c>
    </row>
    <row r="12" spans="1:11" x14ac:dyDescent="0.25">
      <c r="A12" t="str">
        <f>"ZF21632180"</f>
        <v>ZF21632180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800</v>
      </c>
      <c r="I12" s="2">
        <v>42270</v>
      </c>
      <c r="J12" s="2">
        <v>42286</v>
      </c>
      <c r="K12">
        <v>800</v>
      </c>
    </row>
    <row r="13" spans="1:11" x14ac:dyDescent="0.25">
      <c r="A13" t="str">
        <f>"Z05152406D"</f>
        <v>Z05152406D</v>
      </c>
      <c r="B13" t="str">
        <f t="shared" si="0"/>
        <v>06363391001</v>
      </c>
      <c r="C13" t="s">
        <v>15</v>
      </c>
      <c r="D13" t="s">
        <v>48</v>
      </c>
      <c r="E13" t="s">
        <v>49</v>
      </c>
      <c r="F13" s="1" t="s">
        <v>50</v>
      </c>
      <c r="G13" t="s">
        <v>51</v>
      </c>
      <c r="H13">
        <v>30863.64</v>
      </c>
      <c r="I13" s="2">
        <v>42248</v>
      </c>
      <c r="J13" s="2">
        <v>42551</v>
      </c>
      <c r="K13">
        <v>12345.47</v>
      </c>
    </row>
    <row r="14" spans="1:11" x14ac:dyDescent="0.25">
      <c r="A14" t="str">
        <f>"6411954FD0"</f>
        <v>6411954FD0</v>
      </c>
      <c r="B14" t="str">
        <f t="shared" si="0"/>
        <v>06363391001</v>
      </c>
      <c r="C14" t="s">
        <v>15</v>
      </c>
      <c r="D14" t="s">
        <v>52</v>
      </c>
      <c r="E14" t="s">
        <v>24</v>
      </c>
      <c r="F14" s="1" t="s">
        <v>53</v>
      </c>
      <c r="G14" t="s">
        <v>54</v>
      </c>
      <c r="H14">
        <v>0</v>
      </c>
      <c r="I14" s="2">
        <v>42370</v>
      </c>
      <c r="J14" s="2">
        <v>42735</v>
      </c>
      <c r="K14">
        <v>1225221.45</v>
      </c>
    </row>
    <row r="15" spans="1:11" x14ac:dyDescent="0.25">
      <c r="A15" t="str">
        <f>"6403652CCA"</f>
        <v>6403652CCA</v>
      </c>
      <c r="B15" t="str">
        <f t="shared" si="0"/>
        <v>06363391001</v>
      </c>
      <c r="C15" t="s">
        <v>15</v>
      </c>
      <c r="D15" t="s">
        <v>55</v>
      </c>
      <c r="E15" t="s">
        <v>49</v>
      </c>
      <c r="F15" s="1" t="s">
        <v>56</v>
      </c>
      <c r="G15" t="s">
        <v>57</v>
      </c>
      <c r="H15">
        <v>133280</v>
      </c>
      <c r="I15" s="2">
        <v>42310</v>
      </c>
      <c r="J15" s="2">
        <v>42670</v>
      </c>
      <c r="K15">
        <v>110636.61</v>
      </c>
    </row>
    <row r="16" spans="1:11" x14ac:dyDescent="0.25">
      <c r="A16" t="str">
        <f>"63969745F0"</f>
        <v>63969745F0</v>
      </c>
      <c r="B16" t="str">
        <f t="shared" si="0"/>
        <v>06363391001</v>
      </c>
      <c r="C16" t="s">
        <v>15</v>
      </c>
      <c r="D16" t="s">
        <v>58</v>
      </c>
      <c r="E16" t="s">
        <v>24</v>
      </c>
      <c r="F16" s="1" t="s">
        <v>59</v>
      </c>
      <c r="G16" t="s">
        <v>60</v>
      </c>
      <c r="H16">
        <v>0</v>
      </c>
      <c r="I16" s="2">
        <v>42339</v>
      </c>
      <c r="J16" s="2">
        <v>42704</v>
      </c>
      <c r="K16">
        <v>87456.54</v>
      </c>
    </row>
    <row r="17" spans="1:11" x14ac:dyDescent="0.25">
      <c r="A17" t="str">
        <f>"Z5F16B1974"</f>
        <v>Z5F16B1974</v>
      </c>
      <c r="B17" t="str">
        <f t="shared" si="0"/>
        <v>06363391001</v>
      </c>
      <c r="C17" t="s">
        <v>15</v>
      </c>
      <c r="D17" t="s">
        <v>61</v>
      </c>
      <c r="E17" t="s">
        <v>17</v>
      </c>
      <c r="F17" s="1" t="s">
        <v>46</v>
      </c>
      <c r="G17" t="s">
        <v>47</v>
      </c>
      <c r="H17">
        <v>1200</v>
      </c>
      <c r="I17" s="2">
        <v>42299</v>
      </c>
      <c r="J17" s="2">
        <v>42308</v>
      </c>
      <c r="K17">
        <v>1200</v>
      </c>
    </row>
    <row r="18" spans="1:11" x14ac:dyDescent="0.25">
      <c r="A18" t="str">
        <f>"ZAE1705675"</f>
        <v>ZAE1705675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46</v>
      </c>
      <c r="G18" t="s">
        <v>47</v>
      </c>
      <c r="H18">
        <v>1200</v>
      </c>
      <c r="I18" s="2">
        <v>42318</v>
      </c>
      <c r="J18" s="2">
        <v>42325</v>
      </c>
      <c r="K18">
        <v>1200</v>
      </c>
    </row>
    <row r="19" spans="1:11" x14ac:dyDescent="0.25">
      <c r="A19" t="str">
        <f>"ZB11790ED0"</f>
        <v>ZB11790ED0</v>
      </c>
      <c r="B19" t="str">
        <f t="shared" si="0"/>
        <v>06363391001</v>
      </c>
      <c r="C19" t="s">
        <v>15</v>
      </c>
      <c r="D19" t="s">
        <v>63</v>
      </c>
      <c r="E19" t="s">
        <v>24</v>
      </c>
      <c r="F19" s="1" t="s">
        <v>25</v>
      </c>
      <c r="G19" t="s">
        <v>26</v>
      </c>
      <c r="H19">
        <v>0</v>
      </c>
      <c r="I19" s="2">
        <v>42359</v>
      </c>
      <c r="J19" s="2">
        <v>42359</v>
      </c>
      <c r="K19">
        <v>9818.74</v>
      </c>
    </row>
    <row r="20" spans="1:11" x14ac:dyDescent="0.25">
      <c r="A20" t="str">
        <f>"Z0E16EE1E5"</f>
        <v>Z0E16EE1E5</v>
      </c>
      <c r="B20" t="str">
        <f t="shared" si="0"/>
        <v>06363391001</v>
      </c>
      <c r="C20" t="s">
        <v>15</v>
      </c>
      <c r="D20" t="s">
        <v>64</v>
      </c>
      <c r="E20" t="s">
        <v>17</v>
      </c>
      <c r="F20" s="1" t="s">
        <v>40</v>
      </c>
      <c r="G20" t="s">
        <v>41</v>
      </c>
      <c r="H20">
        <v>450</v>
      </c>
      <c r="I20" s="2">
        <v>42311</v>
      </c>
      <c r="J20" s="2">
        <v>42322</v>
      </c>
      <c r="K20">
        <v>450</v>
      </c>
    </row>
    <row r="21" spans="1:11" x14ac:dyDescent="0.25">
      <c r="A21" t="str">
        <f>"Z9812A9522"</f>
        <v>Z9812A9522</v>
      </c>
      <c r="B21" t="str">
        <f t="shared" si="0"/>
        <v>06363391001</v>
      </c>
      <c r="C21" t="s">
        <v>15</v>
      </c>
      <c r="D21" t="s">
        <v>65</v>
      </c>
      <c r="E21" t="s">
        <v>49</v>
      </c>
      <c r="F21" s="1" t="s">
        <v>66</v>
      </c>
      <c r="G21" t="s">
        <v>67</v>
      </c>
      <c r="H21">
        <v>10147</v>
      </c>
      <c r="I21" s="2">
        <v>42094</v>
      </c>
      <c r="J21" s="2">
        <v>42185</v>
      </c>
      <c r="K21">
        <v>10147</v>
      </c>
    </row>
    <row r="22" spans="1:11" x14ac:dyDescent="0.25">
      <c r="A22" t="str">
        <f>"Z3C147EC38"</f>
        <v>Z3C147EC38</v>
      </c>
      <c r="B22" t="str">
        <f t="shared" si="0"/>
        <v>06363391001</v>
      </c>
      <c r="C22" t="s">
        <v>15</v>
      </c>
      <c r="D22" t="s">
        <v>68</v>
      </c>
      <c r="E22" t="s">
        <v>17</v>
      </c>
      <c r="F22" s="1" t="s">
        <v>69</v>
      </c>
      <c r="G22" t="s">
        <v>70</v>
      </c>
      <c r="H22">
        <v>658.95</v>
      </c>
      <c r="I22" s="2">
        <v>42142</v>
      </c>
      <c r="J22" s="2">
        <v>42149</v>
      </c>
      <c r="K22">
        <v>658.94</v>
      </c>
    </row>
    <row r="23" spans="1:11" x14ac:dyDescent="0.25">
      <c r="A23" t="str">
        <f>"ZF514FB078"</f>
        <v>ZF514FB078</v>
      </c>
      <c r="B23" t="str">
        <f t="shared" si="0"/>
        <v>06363391001</v>
      </c>
      <c r="C23" t="s">
        <v>15</v>
      </c>
      <c r="D23" t="s">
        <v>71</v>
      </c>
      <c r="E23" t="s">
        <v>17</v>
      </c>
      <c r="F23" s="1" t="s">
        <v>72</v>
      </c>
      <c r="G23" t="s">
        <v>73</v>
      </c>
      <c r="H23">
        <v>510</v>
      </c>
      <c r="I23" s="2">
        <v>42167</v>
      </c>
      <c r="J23" s="2">
        <v>42195</v>
      </c>
      <c r="K23">
        <v>510</v>
      </c>
    </row>
    <row r="24" spans="1:11" x14ac:dyDescent="0.25">
      <c r="A24" t="str">
        <f>"Z8C17578ED"</f>
        <v>Z8C17578ED</v>
      </c>
      <c r="B24" t="str">
        <f t="shared" si="0"/>
        <v>06363391001</v>
      </c>
      <c r="C24" t="s">
        <v>15</v>
      </c>
      <c r="D24" t="s">
        <v>74</v>
      </c>
      <c r="E24" t="s">
        <v>17</v>
      </c>
      <c r="F24" s="1" t="s">
        <v>75</v>
      </c>
      <c r="G24" t="s">
        <v>76</v>
      </c>
      <c r="H24">
        <v>10800</v>
      </c>
      <c r="I24" s="2">
        <v>42347</v>
      </c>
      <c r="J24" s="2">
        <v>42460</v>
      </c>
      <c r="K24">
        <v>10800</v>
      </c>
    </row>
    <row r="25" spans="1:11" x14ac:dyDescent="0.25">
      <c r="A25" t="str">
        <f>"ZE91757C6C"</f>
        <v>ZE91757C6C</v>
      </c>
      <c r="B25" t="str">
        <f t="shared" si="0"/>
        <v>06363391001</v>
      </c>
      <c r="C25" t="s">
        <v>15</v>
      </c>
      <c r="D25" t="s">
        <v>77</v>
      </c>
      <c r="E25" t="s">
        <v>17</v>
      </c>
      <c r="F25" s="1" t="s">
        <v>78</v>
      </c>
      <c r="G25" t="s">
        <v>79</v>
      </c>
      <c r="H25">
        <v>1328.59</v>
      </c>
      <c r="I25" s="2">
        <v>42340</v>
      </c>
      <c r="J25" s="2">
        <v>42340</v>
      </c>
      <c r="K25">
        <v>1328.59</v>
      </c>
    </row>
    <row r="26" spans="1:11" x14ac:dyDescent="0.25">
      <c r="A26" t="str">
        <f>"Z63175F142"</f>
        <v>Z63175F142</v>
      </c>
      <c r="B26" t="str">
        <f t="shared" si="0"/>
        <v>06363391001</v>
      </c>
      <c r="C26" t="s">
        <v>15</v>
      </c>
      <c r="D26" t="s">
        <v>80</v>
      </c>
      <c r="E26" t="s">
        <v>17</v>
      </c>
      <c r="F26" s="1" t="s">
        <v>40</v>
      </c>
      <c r="G26" t="s">
        <v>41</v>
      </c>
      <c r="H26">
        <v>300</v>
      </c>
      <c r="I26" s="2">
        <v>42339</v>
      </c>
      <c r="J26" s="2">
        <v>42356</v>
      </c>
      <c r="K26">
        <v>300</v>
      </c>
    </row>
    <row r="27" spans="1:11" x14ac:dyDescent="0.25">
      <c r="A27" t="str">
        <f>"Z111669411"</f>
        <v>Z111669411</v>
      </c>
      <c r="B27" t="str">
        <f t="shared" si="0"/>
        <v>06363391001</v>
      </c>
      <c r="C27" t="s">
        <v>15</v>
      </c>
      <c r="D27" t="s">
        <v>81</v>
      </c>
      <c r="E27" t="s">
        <v>17</v>
      </c>
      <c r="F27" s="1" t="s">
        <v>82</v>
      </c>
      <c r="G27" t="s">
        <v>83</v>
      </c>
      <c r="H27">
        <v>302</v>
      </c>
      <c r="I27" s="2">
        <v>42284</v>
      </c>
      <c r="J27" s="2">
        <v>42323</v>
      </c>
      <c r="K27">
        <v>302</v>
      </c>
    </row>
    <row r="28" spans="1:11" x14ac:dyDescent="0.25">
      <c r="A28" t="str">
        <f>"Z4D12D44D1"</f>
        <v>Z4D12D44D1</v>
      </c>
      <c r="B28" t="str">
        <f t="shared" si="0"/>
        <v>06363391001</v>
      </c>
      <c r="C28" t="s">
        <v>15</v>
      </c>
      <c r="D28" t="s">
        <v>84</v>
      </c>
      <c r="E28" t="s">
        <v>17</v>
      </c>
      <c r="F28" s="1" t="s">
        <v>85</v>
      </c>
      <c r="G28" t="s">
        <v>86</v>
      </c>
      <c r="H28">
        <v>20275</v>
      </c>
      <c r="I28" s="2">
        <v>42025</v>
      </c>
      <c r="J28" s="2">
        <v>42389</v>
      </c>
      <c r="K28">
        <v>20275</v>
      </c>
    </row>
    <row r="29" spans="1:11" x14ac:dyDescent="0.25">
      <c r="A29" t="str">
        <f>"ZC214A4320"</f>
        <v>ZC214A4320</v>
      </c>
      <c r="B29" t="str">
        <f t="shared" si="0"/>
        <v>06363391001</v>
      </c>
      <c r="C29" t="s">
        <v>15</v>
      </c>
      <c r="D29" t="s">
        <v>87</v>
      </c>
      <c r="E29" t="s">
        <v>17</v>
      </c>
      <c r="F29" s="1" t="s">
        <v>46</v>
      </c>
      <c r="G29" t="s">
        <v>47</v>
      </c>
      <c r="H29">
        <v>800</v>
      </c>
      <c r="I29" s="2">
        <v>42144</v>
      </c>
      <c r="J29" s="2">
        <v>42170</v>
      </c>
      <c r="K29">
        <v>800</v>
      </c>
    </row>
    <row r="30" spans="1:11" x14ac:dyDescent="0.25">
      <c r="A30" t="str">
        <f>"ZA214A4353"</f>
        <v>ZA214A4353</v>
      </c>
      <c r="B30" t="str">
        <f t="shared" si="0"/>
        <v>06363391001</v>
      </c>
      <c r="C30" t="s">
        <v>15</v>
      </c>
      <c r="D30" t="s">
        <v>88</v>
      </c>
      <c r="E30" t="s">
        <v>17</v>
      </c>
      <c r="F30" s="1" t="s">
        <v>40</v>
      </c>
      <c r="G30" t="s">
        <v>41</v>
      </c>
      <c r="H30">
        <v>450</v>
      </c>
      <c r="I30" s="2">
        <v>42144</v>
      </c>
      <c r="J30" s="2">
        <v>42170</v>
      </c>
      <c r="K30">
        <v>450</v>
      </c>
    </row>
    <row r="31" spans="1:11" x14ac:dyDescent="0.25">
      <c r="A31" t="str">
        <f>"Z39135E749"</f>
        <v>Z39135E749</v>
      </c>
      <c r="B31" t="str">
        <f t="shared" si="0"/>
        <v>06363391001</v>
      </c>
      <c r="C31" t="s">
        <v>15</v>
      </c>
      <c r="D31" t="s">
        <v>89</v>
      </c>
      <c r="E31" t="s">
        <v>24</v>
      </c>
      <c r="F31" s="1" t="s">
        <v>25</v>
      </c>
      <c r="G31" t="s">
        <v>26</v>
      </c>
      <c r="H31">
        <v>0</v>
      </c>
      <c r="I31" s="2">
        <v>42060</v>
      </c>
      <c r="J31" s="2">
        <v>42066</v>
      </c>
      <c r="K31">
        <v>6090.81</v>
      </c>
    </row>
    <row r="32" spans="1:11" x14ac:dyDescent="0.25">
      <c r="A32" t="str">
        <f>"Z4E137D43D"</f>
        <v>Z4E137D43D</v>
      </c>
      <c r="B32" t="str">
        <f t="shared" si="0"/>
        <v>06363391001</v>
      </c>
      <c r="C32" t="s">
        <v>15</v>
      </c>
      <c r="D32" t="s">
        <v>90</v>
      </c>
      <c r="E32" t="s">
        <v>24</v>
      </c>
      <c r="F32" s="1" t="s">
        <v>25</v>
      </c>
      <c r="G32" t="s">
        <v>26</v>
      </c>
      <c r="H32">
        <v>0</v>
      </c>
      <c r="I32" s="2">
        <v>42068</v>
      </c>
      <c r="J32" s="2">
        <v>42081</v>
      </c>
      <c r="K32">
        <v>889.42</v>
      </c>
    </row>
    <row r="33" spans="1:11" x14ac:dyDescent="0.25">
      <c r="A33" t="str">
        <f>"Z2E13C3BFA"</f>
        <v>Z2E13C3BFA</v>
      </c>
      <c r="B33" t="str">
        <f t="shared" si="0"/>
        <v>06363391001</v>
      </c>
      <c r="C33" t="s">
        <v>15</v>
      </c>
      <c r="D33" t="s">
        <v>91</v>
      </c>
      <c r="E33" t="s">
        <v>24</v>
      </c>
      <c r="F33" s="1" t="s">
        <v>25</v>
      </c>
      <c r="G33" t="s">
        <v>26</v>
      </c>
      <c r="H33">
        <v>0</v>
      </c>
      <c r="I33" s="2">
        <v>42086</v>
      </c>
      <c r="J33" s="2">
        <v>42088</v>
      </c>
      <c r="K33">
        <v>8523.25</v>
      </c>
    </row>
    <row r="34" spans="1:11" x14ac:dyDescent="0.25">
      <c r="A34" t="str">
        <f>"ZD812F3B06"</f>
        <v>ZD812F3B06</v>
      </c>
      <c r="B34" t="str">
        <f t="shared" si="0"/>
        <v>06363391001</v>
      </c>
      <c r="C34" t="s">
        <v>15</v>
      </c>
      <c r="D34" t="s">
        <v>92</v>
      </c>
      <c r="E34" t="s">
        <v>49</v>
      </c>
      <c r="F34" s="1" t="s">
        <v>93</v>
      </c>
      <c r="G34" t="s">
        <v>94</v>
      </c>
      <c r="H34">
        <v>8678.11</v>
      </c>
      <c r="I34" s="2">
        <v>42278</v>
      </c>
      <c r="J34" s="2">
        <v>42643</v>
      </c>
      <c r="K34">
        <v>7302.37</v>
      </c>
    </row>
    <row r="35" spans="1:11" x14ac:dyDescent="0.25">
      <c r="A35" t="str">
        <f>"609137058A"</f>
        <v>609137058A</v>
      </c>
      <c r="B35" t="str">
        <f t="shared" ref="B35:B63" si="1">"06363391001"</f>
        <v>06363391001</v>
      </c>
      <c r="C35" t="s">
        <v>15</v>
      </c>
      <c r="D35" t="s">
        <v>95</v>
      </c>
      <c r="E35" t="s">
        <v>24</v>
      </c>
      <c r="F35" s="1" t="s">
        <v>53</v>
      </c>
      <c r="G35" t="s">
        <v>54</v>
      </c>
      <c r="H35">
        <v>0</v>
      </c>
      <c r="I35" s="2">
        <v>42095</v>
      </c>
      <c r="J35" s="2">
        <v>42582</v>
      </c>
      <c r="K35">
        <v>409482.34</v>
      </c>
    </row>
    <row r="36" spans="1:11" x14ac:dyDescent="0.25">
      <c r="A36" t="str">
        <f>"65134458D8"</f>
        <v>65134458D8</v>
      </c>
      <c r="B36" t="str">
        <f t="shared" si="1"/>
        <v>06363391001</v>
      </c>
      <c r="C36" t="s">
        <v>15</v>
      </c>
      <c r="D36" t="s">
        <v>96</v>
      </c>
      <c r="E36" t="s">
        <v>24</v>
      </c>
      <c r="F36" s="1" t="s">
        <v>59</v>
      </c>
      <c r="G36" t="s">
        <v>60</v>
      </c>
      <c r="H36">
        <v>0</v>
      </c>
      <c r="I36" s="2">
        <v>42401</v>
      </c>
      <c r="J36" s="2">
        <v>42766</v>
      </c>
      <c r="K36">
        <v>202496.6</v>
      </c>
    </row>
    <row r="37" spans="1:11" x14ac:dyDescent="0.25">
      <c r="A37" t="str">
        <f>"ZE01734E12"</f>
        <v>ZE01734E12</v>
      </c>
      <c r="B37" t="str">
        <f t="shared" si="1"/>
        <v>06363391001</v>
      </c>
      <c r="C37" t="s">
        <v>15</v>
      </c>
      <c r="D37" t="s">
        <v>97</v>
      </c>
      <c r="E37" t="s">
        <v>24</v>
      </c>
      <c r="F37" s="1" t="s">
        <v>25</v>
      </c>
      <c r="G37" t="s">
        <v>26</v>
      </c>
      <c r="H37">
        <v>0</v>
      </c>
      <c r="I37" s="2">
        <v>42332</v>
      </c>
      <c r="J37" s="2">
        <v>42342</v>
      </c>
      <c r="K37">
        <v>1573.99</v>
      </c>
    </row>
    <row r="38" spans="1:11" x14ac:dyDescent="0.25">
      <c r="A38" t="str">
        <f>"Z9D179A747"</f>
        <v>Z9D179A747</v>
      </c>
      <c r="B38" t="str">
        <f t="shared" si="1"/>
        <v>06363391001</v>
      </c>
      <c r="C38" t="s">
        <v>15</v>
      </c>
      <c r="D38" t="s">
        <v>98</v>
      </c>
      <c r="E38" t="s">
        <v>17</v>
      </c>
      <c r="F38" s="1" t="s">
        <v>99</v>
      </c>
      <c r="G38" t="s">
        <v>100</v>
      </c>
      <c r="H38">
        <v>90</v>
      </c>
      <c r="I38" s="2">
        <v>42353</v>
      </c>
      <c r="J38" s="2">
        <v>42356</v>
      </c>
      <c r="K38">
        <v>90</v>
      </c>
    </row>
    <row r="39" spans="1:11" x14ac:dyDescent="0.25">
      <c r="A39" t="str">
        <f>"Z051326DB6"</f>
        <v>Z051326DB6</v>
      </c>
      <c r="B39" t="str">
        <f t="shared" si="1"/>
        <v>06363391001</v>
      </c>
      <c r="C39" t="s">
        <v>15</v>
      </c>
      <c r="D39" t="s">
        <v>102</v>
      </c>
      <c r="E39" t="s">
        <v>24</v>
      </c>
      <c r="F39" s="1" t="s">
        <v>25</v>
      </c>
      <c r="G39" t="s">
        <v>26</v>
      </c>
      <c r="H39">
        <v>0</v>
      </c>
      <c r="I39" s="2">
        <v>42046</v>
      </c>
      <c r="J39" s="2">
        <v>42051</v>
      </c>
      <c r="K39">
        <v>10311.57</v>
      </c>
    </row>
    <row r="40" spans="1:11" x14ac:dyDescent="0.25">
      <c r="A40" t="str">
        <f>"ZCC16F83E6"</f>
        <v>ZCC16F83E6</v>
      </c>
      <c r="B40" t="str">
        <f t="shared" si="1"/>
        <v>06363391001</v>
      </c>
      <c r="C40" t="s">
        <v>15</v>
      </c>
      <c r="D40" t="s">
        <v>103</v>
      </c>
      <c r="E40" t="s">
        <v>17</v>
      </c>
      <c r="F40" s="1" t="s">
        <v>104</v>
      </c>
      <c r="G40" t="s">
        <v>105</v>
      </c>
      <c r="H40">
        <v>39500</v>
      </c>
      <c r="I40" s="2">
        <v>42313</v>
      </c>
      <c r="J40" s="2">
        <v>42333</v>
      </c>
      <c r="K40">
        <v>635</v>
      </c>
    </row>
    <row r="41" spans="1:11" x14ac:dyDescent="0.25">
      <c r="A41" t="str">
        <f>"Z0416B3EB2"</f>
        <v>Z0416B3EB2</v>
      </c>
      <c r="B41" t="str">
        <f t="shared" si="1"/>
        <v>06363391001</v>
      </c>
      <c r="C41" t="s">
        <v>15</v>
      </c>
      <c r="D41" t="s">
        <v>106</v>
      </c>
      <c r="E41" t="s">
        <v>17</v>
      </c>
      <c r="F41" s="1" t="s">
        <v>40</v>
      </c>
      <c r="G41" t="s">
        <v>41</v>
      </c>
      <c r="H41">
        <v>450</v>
      </c>
      <c r="I41" s="2">
        <v>42299</v>
      </c>
      <c r="J41" s="2">
        <v>42308</v>
      </c>
      <c r="K41">
        <v>450</v>
      </c>
    </row>
    <row r="42" spans="1:11" x14ac:dyDescent="0.25">
      <c r="A42" t="str">
        <f>"Z17156692A"</f>
        <v>Z17156692A</v>
      </c>
      <c r="B42" t="str">
        <f t="shared" si="1"/>
        <v>06363391001</v>
      </c>
      <c r="C42" t="s">
        <v>15</v>
      </c>
      <c r="D42" t="s">
        <v>107</v>
      </c>
      <c r="E42" t="s">
        <v>17</v>
      </c>
      <c r="F42" s="1" t="s">
        <v>108</v>
      </c>
      <c r="G42" t="s">
        <v>109</v>
      </c>
      <c r="H42">
        <v>3750</v>
      </c>
      <c r="I42" s="2">
        <v>42206</v>
      </c>
      <c r="J42" s="2">
        <v>42290</v>
      </c>
      <c r="K42">
        <v>3750</v>
      </c>
    </row>
    <row r="43" spans="1:11" x14ac:dyDescent="0.25">
      <c r="A43" t="str">
        <f>"Z6A12E76B2"</f>
        <v>Z6A12E76B2</v>
      </c>
      <c r="B43" t="str">
        <f t="shared" si="1"/>
        <v>06363391001</v>
      </c>
      <c r="C43" t="s">
        <v>15</v>
      </c>
      <c r="D43" t="s">
        <v>110</v>
      </c>
      <c r="E43" t="s">
        <v>24</v>
      </c>
      <c r="F43" s="1" t="s">
        <v>111</v>
      </c>
      <c r="G43" t="s">
        <v>112</v>
      </c>
      <c r="H43">
        <v>0</v>
      </c>
      <c r="I43" s="2">
        <v>42031</v>
      </c>
      <c r="J43" s="2">
        <v>42088</v>
      </c>
      <c r="K43">
        <v>4739.24</v>
      </c>
    </row>
    <row r="44" spans="1:11" x14ac:dyDescent="0.25">
      <c r="A44" t="str">
        <f>"Z7D16CB96A"</f>
        <v>Z7D16CB96A</v>
      </c>
      <c r="B44" t="str">
        <f t="shared" si="1"/>
        <v>06363391001</v>
      </c>
      <c r="C44" t="s">
        <v>15</v>
      </c>
      <c r="D44" t="s">
        <v>113</v>
      </c>
      <c r="E44" t="s">
        <v>17</v>
      </c>
      <c r="F44" s="1" t="s">
        <v>114</v>
      </c>
      <c r="G44" t="s">
        <v>115</v>
      </c>
      <c r="H44">
        <v>12000</v>
      </c>
      <c r="I44" s="2">
        <v>42305</v>
      </c>
      <c r="J44" s="2">
        <v>42313</v>
      </c>
      <c r="K44">
        <v>11672.9</v>
      </c>
    </row>
    <row r="45" spans="1:11" x14ac:dyDescent="0.25">
      <c r="A45" t="str">
        <f>"Z2716F8778"</f>
        <v>Z2716F8778</v>
      </c>
      <c r="B45" t="str">
        <f t="shared" si="1"/>
        <v>06363391001</v>
      </c>
      <c r="C45" t="s">
        <v>15</v>
      </c>
      <c r="D45" t="s">
        <v>116</v>
      </c>
      <c r="E45" t="s">
        <v>24</v>
      </c>
      <c r="F45" s="1" t="s">
        <v>25</v>
      </c>
      <c r="G45" t="s">
        <v>26</v>
      </c>
      <c r="H45">
        <v>0</v>
      </c>
      <c r="I45" s="2">
        <v>42324</v>
      </c>
      <c r="J45" s="2">
        <v>42326</v>
      </c>
      <c r="K45">
        <v>4673.8599999999997</v>
      </c>
    </row>
    <row r="46" spans="1:11" x14ac:dyDescent="0.25">
      <c r="A46" t="str">
        <f>"Z8512CB709"</f>
        <v>Z8512CB709</v>
      </c>
      <c r="B46" t="str">
        <f t="shared" si="1"/>
        <v>06363391001</v>
      </c>
      <c r="C46" t="s">
        <v>15</v>
      </c>
      <c r="D46" t="s">
        <v>117</v>
      </c>
      <c r="E46" t="s">
        <v>24</v>
      </c>
      <c r="F46" s="1" t="s">
        <v>25</v>
      </c>
      <c r="G46" t="s">
        <v>26</v>
      </c>
      <c r="H46">
        <v>0</v>
      </c>
      <c r="I46" s="2">
        <v>42023</v>
      </c>
      <c r="J46" s="2">
        <v>42027</v>
      </c>
      <c r="K46">
        <v>7772.39</v>
      </c>
    </row>
    <row r="47" spans="1:11" x14ac:dyDescent="0.25">
      <c r="A47" t="str">
        <f>"Z4D12BC283"</f>
        <v>Z4D12BC283</v>
      </c>
      <c r="B47" t="str">
        <f t="shared" si="1"/>
        <v>06363391001</v>
      </c>
      <c r="C47" t="s">
        <v>15</v>
      </c>
      <c r="D47" t="s">
        <v>118</v>
      </c>
      <c r="E47" t="s">
        <v>24</v>
      </c>
      <c r="F47" s="1" t="s">
        <v>25</v>
      </c>
      <c r="G47" t="s">
        <v>26</v>
      </c>
      <c r="H47">
        <v>0</v>
      </c>
      <c r="I47" s="2">
        <v>42018</v>
      </c>
      <c r="J47" s="2">
        <v>42026</v>
      </c>
      <c r="K47">
        <v>1184.07</v>
      </c>
    </row>
    <row r="48" spans="1:11" x14ac:dyDescent="0.25">
      <c r="A48" t="str">
        <f>"Z891351189"</f>
        <v>Z891351189</v>
      </c>
      <c r="B48" t="str">
        <f t="shared" si="1"/>
        <v>06363391001</v>
      </c>
      <c r="C48" t="s">
        <v>15</v>
      </c>
      <c r="D48" t="s">
        <v>119</v>
      </c>
      <c r="E48" t="s">
        <v>17</v>
      </c>
      <c r="F48" s="1" t="s">
        <v>120</v>
      </c>
      <c r="G48" t="s">
        <v>121</v>
      </c>
      <c r="H48">
        <v>25000</v>
      </c>
      <c r="I48" s="2">
        <v>42164</v>
      </c>
      <c r="J48" s="2">
        <v>42212</v>
      </c>
      <c r="K48">
        <v>24401.26</v>
      </c>
    </row>
    <row r="49" spans="1:11" x14ac:dyDescent="0.25">
      <c r="A49" t="str">
        <f>"ZE01506CF1"</f>
        <v>ZE01506CF1</v>
      </c>
      <c r="B49" t="str">
        <f t="shared" si="1"/>
        <v>06363391001</v>
      </c>
      <c r="C49" t="s">
        <v>15</v>
      </c>
      <c r="D49" t="s">
        <v>122</v>
      </c>
      <c r="E49" t="s">
        <v>17</v>
      </c>
      <c r="F49" s="1" t="s">
        <v>123</v>
      </c>
      <c r="G49" t="s">
        <v>124</v>
      </c>
      <c r="H49">
        <v>30000</v>
      </c>
      <c r="I49" s="2">
        <v>42172</v>
      </c>
      <c r="J49" s="2">
        <v>42212</v>
      </c>
      <c r="K49">
        <v>28700</v>
      </c>
    </row>
    <row r="50" spans="1:11" x14ac:dyDescent="0.25">
      <c r="A50" t="str">
        <f>"ZAA1717A8A"</f>
        <v>ZAA1717A8A</v>
      </c>
      <c r="B50" t="str">
        <f t="shared" si="1"/>
        <v>06363391001</v>
      </c>
      <c r="C50" t="s">
        <v>15</v>
      </c>
      <c r="D50" t="s">
        <v>125</v>
      </c>
      <c r="E50" t="s">
        <v>17</v>
      </c>
      <c r="F50" s="1" t="s">
        <v>75</v>
      </c>
      <c r="G50" t="s">
        <v>76</v>
      </c>
      <c r="H50">
        <v>9000</v>
      </c>
      <c r="I50" s="2">
        <v>42333</v>
      </c>
      <c r="J50" s="2">
        <v>42359</v>
      </c>
      <c r="K50">
        <v>9000</v>
      </c>
    </row>
    <row r="51" spans="1:11" x14ac:dyDescent="0.25">
      <c r="A51" t="str">
        <f>"ZE415DE45E"</f>
        <v>ZE415DE45E</v>
      </c>
      <c r="B51" t="str">
        <f t="shared" si="1"/>
        <v>06363391001</v>
      </c>
      <c r="C51" t="s">
        <v>15</v>
      </c>
      <c r="D51" t="s">
        <v>126</v>
      </c>
      <c r="E51" t="s">
        <v>17</v>
      </c>
      <c r="F51" s="1" t="s">
        <v>127</v>
      </c>
      <c r="G51" t="s">
        <v>128</v>
      </c>
      <c r="H51">
        <v>450</v>
      </c>
      <c r="I51" s="2">
        <v>42306</v>
      </c>
      <c r="J51" s="2">
        <v>42308</v>
      </c>
      <c r="K51">
        <v>450</v>
      </c>
    </row>
    <row r="52" spans="1:11" x14ac:dyDescent="0.25">
      <c r="A52" t="str">
        <f>"ZC01757B2D"</f>
        <v>ZC01757B2D</v>
      </c>
      <c r="B52" t="str">
        <f t="shared" si="1"/>
        <v>06363391001</v>
      </c>
      <c r="C52" t="s">
        <v>15</v>
      </c>
      <c r="D52" t="s">
        <v>129</v>
      </c>
      <c r="E52" t="s">
        <v>17</v>
      </c>
      <c r="F52" s="1" t="s">
        <v>130</v>
      </c>
      <c r="G52" t="s">
        <v>131</v>
      </c>
      <c r="H52">
        <v>35288.49</v>
      </c>
      <c r="I52" s="2">
        <v>42353</v>
      </c>
      <c r="J52" s="2">
        <v>42361</v>
      </c>
      <c r="K52">
        <v>35288.49</v>
      </c>
    </row>
    <row r="53" spans="1:11" x14ac:dyDescent="0.25">
      <c r="A53" t="str">
        <f>"Z7F1506763"</f>
        <v>Z7F1506763</v>
      </c>
      <c r="B53" t="str">
        <f t="shared" si="1"/>
        <v>06363391001</v>
      </c>
      <c r="C53" t="s">
        <v>15</v>
      </c>
      <c r="D53" t="s">
        <v>132</v>
      </c>
      <c r="E53" t="s">
        <v>17</v>
      </c>
      <c r="F53" s="1" t="s">
        <v>133</v>
      </c>
      <c r="G53" t="s">
        <v>134</v>
      </c>
      <c r="H53">
        <v>1075</v>
      </c>
      <c r="I53" s="2">
        <v>42174</v>
      </c>
      <c r="J53" s="2">
        <v>42191</v>
      </c>
      <c r="K53">
        <v>1075</v>
      </c>
    </row>
    <row r="54" spans="1:11" x14ac:dyDescent="0.25">
      <c r="A54" t="str">
        <f>"Z1A1599BAF"</f>
        <v>Z1A1599BAF</v>
      </c>
      <c r="B54" t="str">
        <f t="shared" si="1"/>
        <v>06363391001</v>
      </c>
      <c r="C54" t="s">
        <v>15</v>
      </c>
      <c r="D54" t="s">
        <v>135</v>
      </c>
      <c r="E54" t="s">
        <v>17</v>
      </c>
      <c r="F54" s="1" t="s">
        <v>130</v>
      </c>
      <c r="G54" t="s">
        <v>131</v>
      </c>
      <c r="H54">
        <v>19580.77</v>
      </c>
      <c r="I54" s="2">
        <v>42251</v>
      </c>
      <c r="J54" s="2">
        <v>42280</v>
      </c>
      <c r="K54">
        <v>19580.77</v>
      </c>
    </row>
    <row r="55" spans="1:11" x14ac:dyDescent="0.25">
      <c r="A55" t="str">
        <f>"ZF814E39C2"</f>
        <v>ZF814E39C2</v>
      </c>
      <c r="B55" t="str">
        <f t="shared" si="1"/>
        <v>06363391001</v>
      </c>
      <c r="C55" t="s">
        <v>15</v>
      </c>
      <c r="D55" t="s">
        <v>136</v>
      </c>
      <c r="E55" t="s">
        <v>17</v>
      </c>
      <c r="F55" s="1" t="s">
        <v>104</v>
      </c>
      <c r="G55" t="s">
        <v>105</v>
      </c>
      <c r="H55">
        <v>30000</v>
      </c>
      <c r="I55" s="2">
        <v>42163</v>
      </c>
      <c r="J55" s="2">
        <v>42223</v>
      </c>
      <c r="K55">
        <v>19000.009999999998</v>
      </c>
    </row>
    <row r="56" spans="1:11" x14ac:dyDescent="0.25">
      <c r="A56" t="str">
        <f>"ZCC17B730A"</f>
        <v>ZCC17B730A</v>
      </c>
      <c r="B56" t="str">
        <f t="shared" si="1"/>
        <v>06363391001</v>
      </c>
      <c r="C56" t="s">
        <v>15</v>
      </c>
      <c r="D56" t="s">
        <v>137</v>
      </c>
      <c r="E56" t="s">
        <v>17</v>
      </c>
      <c r="F56" s="1" t="s">
        <v>138</v>
      </c>
      <c r="G56" t="s">
        <v>139</v>
      </c>
      <c r="H56">
        <v>1008.2</v>
      </c>
      <c r="I56" s="2">
        <v>42360</v>
      </c>
      <c r="J56" s="2">
        <v>42366</v>
      </c>
      <c r="K56">
        <v>1008.2</v>
      </c>
    </row>
    <row r="57" spans="1:11" x14ac:dyDescent="0.25">
      <c r="A57" t="str">
        <f>"ZEB17D4350"</f>
        <v>ZEB17D4350</v>
      </c>
      <c r="B57" t="str">
        <f t="shared" si="1"/>
        <v>06363391001</v>
      </c>
      <c r="C57" t="s">
        <v>15</v>
      </c>
      <c r="D57" t="s">
        <v>140</v>
      </c>
      <c r="E57" t="s">
        <v>17</v>
      </c>
      <c r="F57" s="1" t="s">
        <v>141</v>
      </c>
      <c r="G57" t="s">
        <v>142</v>
      </c>
      <c r="H57">
        <v>7125</v>
      </c>
      <c r="I57" s="2">
        <v>42370</v>
      </c>
      <c r="J57" s="2">
        <v>42460</v>
      </c>
      <c r="K57">
        <v>7125</v>
      </c>
    </row>
    <row r="58" spans="1:11" x14ac:dyDescent="0.25">
      <c r="A58" t="str">
        <f>"ZEB12BC8D2"</f>
        <v>ZEB12BC8D2</v>
      </c>
      <c r="B58" t="str">
        <f t="shared" si="1"/>
        <v>06363391001</v>
      </c>
      <c r="C58" t="s">
        <v>15</v>
      </c>
      <c r="D58" t="s">
        <v>143</v>
      </c>
      <c r="E58" t="s">
        <v>24</v>
      </c>
      <c r="F58" s="1" t="s">
        <v>144</v>
      </c>
      <c r="G58" t="s">
        <v>145</v>
      </c>
      <c r="H58">
        <v>30284.97</v>
      </c>
      <c r="I58" s="2">
        <v>42018</v>
      </c>
      <c r="J58" s="2">
        <v>42093</v>
      </c>
      <c r="K58">
        <v>30284.97</v>
      </c>
    </row>
    <row r="59" spans="1:11" x14ac:dyDescent="0.25">
      <c r="A59" t="str">
        <f>"ZF912BC8AC"</f>
        <v>ZF912BC8AC</v>
      </c>
      <c r="B59" t="str">
        <f t="shared" si="1"/>
        <v>06363391001</v>
      </c>
      <c r="C59" t="s">
        <v>15</v>
      </c>
      <c r="D59" t="s">
        <v>146</v>
      </c>
      <c r="E59" t="s">
        <v>49</v>
      </c>
      <c r="F59" s="1" t="s">
        <v>147</v>
      </c>
      <c r="G59" t="s">
        <v>148</v>
      </c>
      <c r="H59">
        <v>8337.98</v>
      </c>
      <c r="I59" s="2">
        <v>42104</v>
      </c>
      <c r="J59" s="2">
        <v>42470</v>
      </c>
      <c r="K59">
        <v>8337.98</v>
      </c>
    </row>
    <row r="60" spans="1:11" x14ac:dyDescent="0.25">
      <c r="A60" t="str">
        <f>"ZEF175F1BC"</f>
        <v>ZEF175F1BC</v>
      </c>
      <c r="B60" t="str">
        <f t="shared" si="1"/>
        <v>06363391001</v>
      </c>
      <c r="C60" t="s">
        <v>15</v>
      </c>
      <c r="D60" t="s">
        <v>149</v>
      </c>
      <c r="E60" t="s">
        <v>17</v>
      </c>
      <c r="F60" s="1" t="s">
        <v>46</v>
      </c>
      <c r="G60" t="s">
        <v>47</v>
      </c>
      <c r="H60">
        <v>1200</v>
      </c>
      <c r="I60" s="2">
        <v>42339</v>
      </c>
      <c r="J60" s="2">
        <v>42356</v>
      </c>
      <c r="K60">
        <v>1200</v>
      </c>
    </row>
    <row r="61" spans="1:11" x14ac:dyDescent="0.25">
      <c r="A61" t="str">
        <f>"Z041717AE6"</f>
        <v>Z041717AE6</v>
      </c>
      <c r="B61" t="str">
        <f t="shared" si="1"/>
        <v>06363391001</v>
      </c>
      <c r="C61" t="s">
        <v>15</v>
      </c>
      <c r="D61" t="s">
        <v>150</v>
      </c>
      <c r="E61" t="s">
        <v>17</v>
      </c>
      <c r="F61" s="1" t="s">
        <v>151</v>
      </c>
      <c r="G61" t="s">
        <v>152</v>
      </c>
      <c r="H61">
        <v>2530</v>
      </c>
      <c r="I61" s="2">
        <v>42335</v>
      </c>
      <c r="J61" s="2">
        <v>42349</v>
      </c>
      <c r="K61">
        <v>2310</v>
      </c>
    </row>
    <row r="62" spans="1:11" x14ac:dyDescent="0.25">
      <c r="A62" t="str">
        <f>"Z74169F9F4"</f>
        <v>Z74169F9F4</v>
      </c>
      <c r="B62" t="str">
        <f t="shared" si="1"/>
        <v>06363391001</v>
      </c>
      <c r="C62" t="s">
        <v>15</v>
      </c>
      <c r="D62" t="s">
        <v>153</v>
      </c>
      <c r="E62" t="s">
        <v>17</v>
      </c>
      <c r="F62" s="1" t="s">
        <v>154</v>
      </c>
      <c r="G62" t="s">
        <v>155</v>
      </c>
      <c r="H62">
        <v>730</v>
      </c>
      <c r="I62" s="2">
        <v>42296</v>
      </c>
      <c r="J62" s="2">
        <v>42300</v>
      </c>
      <c r="K62">
        <v>730</v>
      </c>
    </row>
    <row r="63" spans="1:11" x14ac:dyDescent="0.25">
      <c r="A63" t="str">
        <f>"Z8C14639DD"</f>
        <v>Z8C14639DD</v>
      </c>
      <c r="B63" t="str">
        <f t="shared" si="1"/>
        <v>06363391001</v>
      </c>
      <c r="C63" t="s">
        <v>15</v>
      </c>
      <c r="D63" t="s">
        <v>156</v>
      </c>
      <c r="E63" t="s">
        <v>17</v>
      </c>
      <c r="F63" s="1" t="s">
        <v>157</v>
      </c>
      <c r="G63" t="s">
        <v>134</v>
      </c>
      <c r="H63">
        <v>5380</v>
      </c>
      <c r="I63" s="2">
        <v>42149</v>
      </c>
      <c r="J63" s="2">
        <v>42216</v>
      </c>
      <c r="K63">
        <v>5380</v>
      </c>
    </row>
    <row r="64" spans="1:11" x14ac:dyDescent="0.25">
      <c r="A64" t="str">
        <f>"Z0E15F8441"</f>
        <v>Z0E15F8441</v>
      </c>
      <c r="B64" t="str">
        <f t="shared" ref="B64:B83" si="2">"06363391001"</f>
        <v>06363391001</v>
      </c>
      <c r="C64" t="s">
        <v>15</v>
      </c>
      <c r="D64" t="s">
        <v>158</v>
      </c>
      <c r="E64" t="s">
        <v>24</v>
      </c>
      <c r="F64" s="1" t="s">
        <v>159</v>
      </c>
      <c r="G64" t="s">
        <v>160</v>
      </c>
      <c r="H64">
        <v>30643.200000000001</v>
      </c>
      <c r="I64" s="2">
        <v>42300</v>
      </c>
      <c r="J64" s="2">
        <v>44126</v>
      </c>
      <c r="K64">
        <v>18386.16</v>
      </c>
    </row>
    <row r="65" spans="1:11" x14ac:dyDescent="0.25">
      <c r="A65" t="str">
        <f>"ZA4171693C"</f>
        <v>ZA4171693C</v>
      </c>
      <c r="B65" t="str">
        <f t="shared" si="2"/>
        <v>06363391001</v>
      </c>
      <c r="C65" t="s">
        <v>15</v>
      </c>
      <c r="D65" t="s">
        <v>161</v>
      </c>
      <c r="E65" t="s">
        <v>17</v>
      </c>
      <c r="F65" s="1" t="s">
        <v>108</v>
      </c>
      <c r="G65" t="s">
        <v>109</v>
      </c>
      <c r="H65">
        <v>4985</v>
      </c>
      <c r="I65" s="2">
        <v>42321</v>
      </c>
      <c r="J65" s="2">
        <v>42350</v>
      </c>
      <c r="K65">
        <v>4985</v>
      </c>
    </row>
    <row r="66" spans="1:11" x14ac:dyDescent="0.25">
      <c r="A66" t="str">
        <f>"Z7E14BECF3"</f>
        <v>Z7E14BECF3</v>
      </c>
      <c r="B66" t="str">
        <f t="shared" si="2"/>
        <v>06363391001</v>
      </c>
      <c r="C66" t="s">
        <v>15</v>
      </c>
      <c r="D66" t="s">
        <v>162</v>
      </c>
      <c r="E66" t="s">
        <v>17</v>
      </c>
      <c r="F66" s="1" t="s">
        <v>163</v>
      </c>
      <c r="G66" t="s">
        <v>164</v>
      </c>
      <c r="H66">
        <v>6000</v>
      </c>
      <c r="I66" s="2">
        <v>42156</v>
      </c>
      <c r="J66" s="2">
        <v>42521</v>
      </c>
      <c r="K66">
        <v>5058.5</v>
      </c>
    </row>
    <row r="67" spans="1:11" x14ac:dyDescent="0.25">
      <c r="A67" t="str">
        <f>"6088278DEE"</f>
        <v>6088278DEE</v>
      </c>
      <c r="B67" t="str">
        <f t="shared" si="2"/>
        <v>06363391001</v>
      </c>
      <c r="C67" t="s">
        <v>15</v>
      </c>
      <c r="D67" t="s">
        <v>165</v>
      </c>
      <c r="E67" t="s">
        <v>49</v>
      </c>
      <c r="F67" s="1" t="s">
        <v>166</v>
      </c>
      <c r="G67" t="s">
        <v>148</v>
      </c>
      <c r="H67">
        <v>161133.15</v>
      </c>
      <c r="I67" s="2">
        <v>42104</v>
      </c>
      <c r="J67" s="2">
        <v>42469</v>
      </c>
      <c r="K67">
        <v>102142</v>
      </c>
    </row>
    <row r="68" spans="1:11" x14ac:dyDescent="0.25">
      <c r="A68" t="str">
        <f>"6029726F4A"</f>
        <v>6029726F4A</v>
      </c>
      <c r="B68" t="str">
        <f t="shared" si="2"/>
        <v>06363391001</v>
      </c>
      <c r="C68" t="s">
        <v>15</v>
      </c>
      <c r="D68" t="s">
        <v>167</v>
      </c>
      <c r="E68" t="s">
        <v>49</v>
      </c>
      <c r="F68" s="1" t="s">
        <v>168</v>
      </c>
      <c r="G68" t="s">
        <v>169</v>
      </c>
      <c r="H68">
        <v>53830</v>
      </c>
      <c r="I68" s="2">
        <v>42023</v>
      </c>
      <c r="J68" s="2">
        <v>42050</v>
      </c>
      <c r="K68">
        <v>53830</v>
      </c>
    </row>
    <row r="69" spans="1:11" x14ac:dyDescent="0.25">
      <c r="A69" t="str">
        <f>"Z21172EA8C"</f>
        <v>Z21172EA8C</v>
      </c>
      <c r="B69" t="str">
        <f t="shared" si="2"/>
        <v>06363391001</v>
      </c>
      <c r="C69" t="s">
        <v>15</v>
      </c>
      <c r="D69" t="s">
        <v>170</v>
      </c>
      <c r="E69" t="s">
        <v>24</v>
      </c>
      <c r="F69" s="1" t="s">
        <v>159</v>
      </c>
      <c r="G69" t="s">
        <v>160</v>
      </c>
      <c r="H69">
        <v>38707.199999999997</v>
      </c>
      <c r="I69" s="2">
        <v>42480</v>
      </c>
      <c r="J69" s="2">
        <v>44305</v>
      </c>
      <c r="K69">
        <v>19601.96</v>
      </c>
    </row>
    <row r="70" spans="1:11" x14ac:dyDescent="0.25">
      <c r="A70" t="str">
        <f>"6292295618"</f>
        <v>6292295618</v>
      </c>
      <c r="B70" t="str">
        <f t="shared" si="2"/>
        <v>06363391001</v>
      </c>
      <c r="C70" t="s">
        <v>15</v>
      </c>
      <c r="D70" t="s">
        <v>171</v>
      </c>
      <c r="E70" t="s">
        <v>49</v>
      </c>
      <c r="F70" s="1" t="s">
        <v>172</v>
      </c>
      <c r="G70" t="s">
        <v>173</v>
      </c>
      <c r="H70">
        <v>58846.5</v>
      </c>
      <c r="I70" s="2">
        <v>42250</v>
      </c>
      <c r="J70" s="2">
        <v>42615</v>
      </c>
      <c r="K70">
        <v>54439</v>
      </c>
    </row>
    <row r="71" spans="1:11" x14ac:dyDescent="0.25">
      <c r="A71" t="str">
        <f>"ZBE140BC9A"</f>
        <v>ZBE140BC9A</v>
      </c>
      <c r="B71" t="str">
        <f t="shared" si="2"/>
        <v>06363391001</v>
      </c>
      <c r="C71" t="s">
        <v>15</v>
      </c>
      <c r="D71" t="s">
        <v>174</v>
      </c>
      <c r="E71" t="s">
        <v>17</v>
      </c>
      <c r="F71" s="1" t="s">
        <v>175</v>
      </c>
      <c r="G71" t="s">
        <v>176</v>
      </c>
      <c r="H71">
        <v>400</v>
      </c>
      <c r="I71" s="2">
        <v>42066</v>
      </c>
      <c r="J71" s="2">
        <v>42066</v>
      </c>
      <c r="K71">
        <v>400</v>
      </c>
    </row>
    <row r="72" spans="1:11" x14ac:dyDescent="0.25">
      <c r="A72" t="str">
        <f>"Z7D14FD9A9"</f>
        <v>Z7D14FD9A9</v>
      </c>
      <c r="B72" t="str">
        <f t="shared" si="2"/>
        <v>06363391001</v>
      </c>
      <c r="C72" t="s">
        <v>15</v>
      </c>
      <c r="D72" t="s">
        <v>177</v>
      </c>
      <c r="E72" t="s">
        <v>101</v>
      </c>
      <c r="F72" s="1" t="s">
        <v>178</v>
      </c>
      <c r="G72" t="s">
        <v>179</v>
      </c>
      <c r="H72">
        <v>2000</v>
      </c>
      <c r="I72" s="2">
        <v>42172</v>
      </c>
      <c r="K72">
        <v>2000</v>
      </c>
    </row>
    <row r="73" spans="1:11" x14ac:dyDescent="0.25">
      <c r="A73" t="str">
        <f>"Z641382B8C"</f>
        <v>Z641382B8C</v>
      </c>
      <c r="B73" t="str">
        <f t="shared" si="2"/>
        <v>06363391001</v>
      </c>
      <c r="C73" t="s">
        <v>15</v>
      </c>
      <c r="D73" t="s">
        <v>180</v>
      </c>
      <c r="E73" t="s">
        <v>17</v>
      </c>
      <c r="F73" s="1" t="s">
        <v>181</v>
      </c>
      <c r="G73" t="s">
        <v>182</v>
      </c>
      <c r="H73">
        <v>850</v>
      </c>
      <c r="I73" s="2">
        <v>42100</v>
      </c>
      <c r="K73">
        <v>850</v>
      </c>
    </row>
    <row r="74" spans="1:11" x14ac:dyDescent="0.25">
      <c r="A74" t="str">
        <f>"624519953F"</f>
        <v>624519953F</v>
      </c>
      <c r="B74" t="str">
        <f t="shared" si="2"/>
        <v>06363391001</v>
      </c>
      <c r="C74" t="s">
        <v>15</v>
      </c>
      <c r="D74" t="s">
        <v>183</v>
      </c>
      <c r="E74" t="s">
        <v>101</v>
      </c>
      <c r="F74" s="1" t="s">
        <v>184</v>
      </c>
      <c r="G74" t="s">
        <v>185</v>
      </c>
      <c r="H74">
        <v>208000</v>
      </c>
      <c r="I74" s="2">
        <v>42275</v>
      </c>
      <c r="J74" s="2">
        <v>43069</v>
      </c>
      <c r="K74">
        <v>147104.68</v>
      </c>
    </row>
    <row r="75" spans="1:11" x14ac:dyDescent="0.25">
      <c r="A75" t="str">
        <f>"63021678B9"</f>
        <v>63021678B9</v>
      </c>
      <c r="B75" t="str">
        <f t="shared" si="2"/>
        <v>06363391001</v>
      </c>
      <c r="C75" t="s">
        <v>15</v>
      </c>
      <c r="D75" t="s">
        <v>186</v>
      </c>
      <c r="E75" t="s">
        <v>101</v>
      </c>
      <c r="F75" s="1" t="s">
        <v>187</v>
      </c>
      <c r="G75" t="s">
        <v>188</v>
      </c>
      <c r="H75">
        <v>208000</v>
      </c>
      <c r="I75" s="2">
        <v>42278</v>
      </c>
      <c r="J75" s="2">
        <v>43039</v>
      </c>
      <c r="K75">
        <v>207828.64</v>
      </c>
    </row>
    <row r="76" spans="1:11" x14ac:dyDescent="0.25">
      <c r="A76" t="str">
        <f>"Z39139C1A3"</f>
        <v>Z39139C1A3</v>
      </c>
      <c r="B76" t="str">
        <f t="shared" si="2"/>
        <v>06363391001</v>
      </c>
      <c r="C76" t="s">
        <v>15</v>
      </c>
      <c r="D76" t="s">
        <v>189</v>
      </c>
      <c r="E76" t="s">
        <v>101</v>
      </c>
      <c r="F76" s="1" t="s">
        <v>190</v>
      </c>
      <c r="G76" t="s">
        <v>191</v>
      </c>
      <c r="H76">
        <v>25000</v>
      </c>
      <c r="I76" s="2">
        <v>42186</v>
      </c>
      <c r="J76" s="2">
        <v>43069</v>
      </c>
      <c r="K76">
        <v>11700</v>
      </c>
    </row>
    <row r="77" spans="1:11" x14ac:dyDescent="0.25">
      <c r="A77" t="str">
        <f>"Z25139C221"</f>
        <v>Z25139C221</v>
      </c>
      <c r="B77" t="str">
        <f t="shared" si="2"/>
        <v>06363391001</v>
      </c>
      <c r="C77" t="s">
        <v>15</v>
      </c>
      <c r="D77" t="s">
        <v>192</v>
      </c>
      <c r="E77" t="s">
        <v>101</v>
      </c>
      <c r="F77" s="1" t="s">
        <v>193</v>
      </c>
      <c r="G77" t="s">
        <v>194</v>
      </c>
      <c r="H77">
        <v>25000</v>
      </c>
      <c r="I77" s="2">
        <v>42186</v>
      </c>
      <c r="J77" s="2">
        <v>43108</v>
      </c>
      <c r="K77">
        <v>13356.45</v>
      </c>
    </row>
    <row r="78" spans="1:11" x14ac:dyDescent="0.25">
      <c r="A78" t="str">
        <f>"Z4413B22A1"</f>
        <v>Z4413B22A1</v>
      </c>
      <c r="B78" t="str">
        <f t="shared" si="2"/>
        <v>06363391001</v>
      </c>
      <c r="C78" t="s">
        <v>15</v>
      </c>
      <c r="D78" t="s">
        <v>195</v>
      </c>
      <c r="E78" t="s">
        <v>101</v>
      </c>
      <c r="F78" s="1" t="s">
        <v>196</v>
      </c>
      <c r="G78" t="s">
        <v>191</v>
      </c>
      <c r="H78">
        <v>30000</v>
      </c>
      <c r="I78" s="2">
        <v>42186</v>
      </c>
      <c r="J78" s="2">
        <v>43131</v>
      </c>
      <c r="K78">
        <v>12150</v>
      </c>
    </row>
    <row r="79" spans="1:11" x14ac:dyDescent="0.25">
      <c r="A79" t="str">
        <f>"630229525C"</f>
        <v>630229525C</v>
      </c>
      <c r="B79" t="str">
        <f t="shared" si="2"/>
        <v>06363391001</v>
      </c>
      <c r="C79" t="s">
        <v>15</v>
      </c>
      <c r="D79" t="s">
        <v>197</v>
      </c>
      <c r="E79" t="s">
        <v>101</v>
      </c>
      <c r="F79" s="1" t="s">
        <v>198</v>
      </c>
      <c r="G79" t="s">
        <v>199</v>
      </c>
      <c r="H79">
        <v>25000</v>
      </c>
      <c r="I79" s="2">
        <v>42296</v>
      </c>
      <c r="J79" s="2">
        <v>43131</v>
      </c>
      <c r="K79">
        <v>10400</v>
      </c>
    </row>
    <row r="80" spans="1:11" x14ac:dyDescent="0.25">
      <c r="A80" t="str">
        <f>"6308583760"</f>
        <v>6308583760</v>
      </c>
      <c r="B80" t="str">
        <f t="shared" si="2"/>
        <v>06363391001</v>
      </c>
      <c r="C80" t="s">
        <v>15</v>
      </c>
      <c r="D80" t="s">
        <v>200</v>
      </c>
      <c r="E80" t="s">
        <v>49</v>
      </c>
      <c r="F80" s="1" t="s">
        <v>201</v>
      </c>
      <c r="G80" t="s">
        <v>202</v>
      </c>
      <c r="H80">
        <v>150000</v>
      </c>
      <c r="I80" s="2">
        <v>42278</v>
      </c>
      <c r="J80" s="2">
        <v>43159</v>
      </c>
      <c r="K80">
        <v>116071.82</v>
      </c>
    </row>
    <row r="81" spans="1:11" x14ac:dyDescent="0.25">
      <c r="A81" t="str">
        <f>"Z1B134D28D"</f>
        <v>Z1B134D28D</v>
      </c>
      <c r="B81" t="str">
        <f t="shared" si="2"/>
        <v>06363391001</v>
      </c>
      <c r="C81" t="s">
        <v>15</v>
      </c>
      <c r="D81" t="s">
        <v>203</v>
      </c>
      <c r="E81" t="s">
        <v>101</v>
      </c>
      <c r="F81" s="1" t="s">
        <v>204</v>
      </c>
      <c r="G81" t="s">
        <v>205</v>
      </c>
      <c r="H81">
        <v>30000</v>
      </c>
      <c r="I81" s="2">
        <v>42186</v>
      </c>
      <c r="J81" s="2">
        <v>43235</v>
      </c>
      <c r="K81">
        <v>27860.82</v>
      </c>
    </row>
    <row r="82" spans="1:11" x14ac:dyDescent="0.25">
      <c r="A82" t="str">
        <f>"ZA814366F6"</f>
        <v>ZA814366F6</v>
      </c>
      <c r="B82" t="str">
        <f t="shared" si="2"/>
        <v>06363391001</v>
      </c>
      <c r="C82" t="s">
        <v>15</v>
      </c>
      <c r="D82" t="s">
        <v>206</v>
      </c>
      <c r="E82" t="s">
        <v>17</v>
      </c>
      <c r="F82" s="1" t="s">
        <v>207</v>
      </c>
      <c r="G82" t="s">
        <v>208</v>
      </c>
      <c r="H82">
        <v>30000</v>
      </c>
      <c r="I82" s="2">
        <v>42115</v>
      </c>
      <c r="J82" s="2">
        <v>43465</v>
      </c>
      <c r="K82">
        <v>25535.75</v>
      </c>
    </row>
    <row r="83" spans="1:11" x14ac:dyDescent="0.25">
      <c r="A83" t="str">
        <f>"Z7F159037B"</f>
        <v>Z7F159037B</v>
      </c>
      <c r="B83" t="str">
        <f t="shared" si="2"/>
        <v>06363391001</v>
      </c>
      <c r="C83" t="s">
        <v>15</v>
      </c>
      <c r="D83" t="s">
        <v>209</v>
      </c>
      <c r="E83" t="s">
        <v>17</v>
      </c>
      <c r="F83" s="1" t="s">
        <v>120</v>
      </c>
      <c r="G83" t="s">
        <v>121</v>
      </c>
      <c r="H83">
        <v>19800</v>
      </c>
      <c r="I83" s="2">
        <v>42214</v>
      </c>
      <c r="J83" s="2">
        <v>42244</v>
      </c>
      <c r="K83">
        <v>19800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2019-01-29T16:53:46Z</dcterms:created>
  <dcterms:modified xsi:type="dcterms:W3CDTF">2019-01-29T16:53:46Z</dcterms:modified>
</cp:coreProperties>
</file>