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piemont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</calcChain>
</file>

<file path=xl/sharedStrings.xml><?xml version="1.0" encoding="utf-8"?>
<sst xmlns="http://schemas.openxmlformats.org/spreadsheetml/2006/main" count="876" uniqueCount="425">
  <si>
    <t>Agenzia delle Entrate</t>
  </si>
  <si>
    <t>CF 06363391001</t>
  </si>
  <si>
    <t>Contratti di forniture, beni e servizi</t>
  </si>
  <si>
    <t>Anno 2015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</si>
  <si>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</si>
  <si>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</si>
  <si>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</si>
  <si>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</si>
  <si>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</si>
  <si>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</si>
  <si>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</si>
  <si>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</si>
  <si>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</si>
  <si>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</si>
  <si>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</si>
  <si>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Piemonte</t>
  </si>
  <si>
    <t>CARTELLONISTICA ESTERNA PER L'UFFICIO PROVINCIALE DI TORINO</t>
  </si>
  <si>
    <t>22-PROCEDURA NEGOZIATA DERIVANTE DA AVVISI CON CUI SI INDICE LA GARA</t>
  </si>
  <si>
    <t xml:space="preserve">IKON SEGNALI (CF: 01519180200)
</t>
  </si>
  <si>
    <t>IKON SEGNALI (CF: 01519180200)</t>
  </si>
  <si>
    <t xml:space="preserve">SERVIZIO DI VIGILANZA ARMATA PRESSO DP I E DP II TORINI E UT </t>
  </si>
  <si>
    <t>08-AFFIDAMENTO IN ECONOMIA - COTTIMO FIDUCIARIO</t>
  </si>
  <si>
    <t xml:space="preserve">ALL SYSTEM SPA (CF: 01579830025)
REAR VIGILANZA PRIVATA SRL (CF: 04856840014)
SECURPOL GROUP  (CF: 10368351002)
SICURITALIA S.P.A (CF: 07897711003)
TELECONTROL VIGILANZA S.P.A. (CF: 02058850013)
</t>
  </si>
  <si>
    <t>REAR VIGILANZA PRIVATA SRL (CF: 04856840014)</t>
  </si>
  <si>
    <t>FORNITURA DI UNA VIDEOCAMERA PER IMPIANTO VIDEOSORVEGLIANZA - DP NOVARA</t>
  </si>
  <si>
    <t>23-AFFIDAMENTO IN ECONOMIA - AFFIDAMENTO DIRETTO</t>
  </si>
  <si>
    <t xml:space="preserve">TELKA DI ZERBETTO MAURIZIO (CF: ZRBMRZ54S30F335Q)
</t>
  </si>
  <si>
    <t>TELKA DI ZERBETTO MAURIZIO (CF: ZRBMRZ54S30F335Q)</t>
  </si>
  <si>
    <t>MANUTENZIONE ORDINARIA IMPIANTO DI EVACUAZIONE UT ALBA</t>
  </si>
  <si>
    <t xml:space="preserve">VIGILANZA ISPETTIVA STRADA ANTICA DI COLLEGNO 259 TORINO </t>
  </si>
  <si>
    <t xml:space="preserve">MULTISERVIZI NUMBER ONE DI PRUDENTE MATTEO (CF: PRDMTT50D09C514I)
</t>
  </si>
  <si>
    <t>MULTISERVIZI NUMBER ONE DI PRUDENTE MATTEO (CF: PRDMTT50D09C514I)</t>
  </si>
  <si>
    <t>MANUTENZIONE STRAORDINARIA IMPIANTO ANTITRUSIONE SPI PINEROLO</t>
  </si>
  <si>
    <t xml:space="preserve">HI-TECH SECURITY (CF: 04833590013)
</t>
  </si>
  <si>
    <t>HI-TECH SECURITY (CF: 04833590013)</t>
  </si>
  <si>
    <t>FORNITURA GASOLIO PER RISCALDAMENTO DP AL</t>
  </si>
  <si>
    <t>26-AFFIDAMENTO DIRETTO IN ADESIONE AD ACCORDO QUADRO/CONVENZIONE</t>
  </si>
  <si>
    <t xml:space="preserve">ENGIE SERVIZI S.P.A. (giÃ  Cofely Italia S.p.A.) (CF: 07149930583)
</t>
  </si>
  <si>
    <t>ENGIE SERVIZI S.P.A. (giÃ  Cofely Italia S.p.A.) (CF: 07149930583)</t>
  </si>
  <si>
    <t>fornitura verificatori banconote UP Novara</t>
  </si>
  <si>
    <t xml:space="preserve">INGROSCART SRL (CF: 01469840662)
</t>
  </si>
  <si>
    <t>INGROSCART SRL (CF: 01469840662)</t>
  </si>
  <si>
    <t>SMALTIMENTO BENI MOBILI FUORI USO - UT TORINO 4</t>
  </si>
  <si>
    <t xml:space="preserve">GTC 2.0 SRL (CF: 11117380011)
</t>
  </si>
  <si>
    <t>GTC 2.0 SRL (CF: 11117380011)</t>
  </si>
  <si>
    <t>SERVIZIO DI RITIRO E SMALTIMENTO ESTINTORI</t>
  </si>
  <si>
    <t xml:space="preserve">COMUNITA' GIOVANILE LAVORO (CF: 01471390037)
</t>
  </si>
  <si>
    <t>COMUNITA' GIOVANILE LAVORO (CF: 01471390037)</t>
  </si>
  <si>
    <t>RINNOVO NOLEGGIO FOTOCOPIATORI PER UP CN E UP TO</t>
  </si>
  <si>
    <t xml:space="preserve">DIGITECH SNC (CF: 08865310018)
</t>
  </si>
  <si>
    <t>DIGITECH SNC (CF: 08865310018)</t>
  </si>
  <si>
    <t>Fornitura rotoli carta eliminacode UP Asti</t>
  </si>
  <si>
    <t xml:space="preserve">SIGMA S.P.A. (CF: 01590580443)
</t>
  </si>
  <si>
    <t>SIGMA S.P.A. (CF: 01590580443)</t>
  </si>
  <si>
    <t>Realizzazione segnaletica stradale orizzontale e verticale presso PUF Cuneo</t>
  </si>
  <si>
    <t xml:space="preserve">BORGOSEGNALETICA SNC (CF: 02572220040)
</t>
  </si>
  <si>
    <t>BORGOSEGNALETICA SNC (CF: 02572220040)</t>
  </si>
  <si>
    <t xml:space="preserve">acquisto biglietti autobus </t>
  </si>
  <si>
    <t xml:space="preserve">GTT - GRUPPO TORINESE TRASPORTI SPA (CF: 08555280018)
</t>
  </si>
  <si>
    <t>GTT - GRUPPO TORINESE TRASPORTI SPA (CF: 08555280018)</t>
  </si>
  <si>
    <t>Servizio DI sanificazione volumi UPT TORINO</t>
  </si>
  <si>
    <t xml:space="preserve">FRATI E LIVI SRL (CF: 00772920377)
</t>
  </si>
  <si>
    <t>FRATI E LIVI SRL (CF: 00772920377)</t>
  </si>
  <si>
    <t>SERVIZIO VIGILANZA DP E UPT ALESSANDRIA</t>
  </si>
  <si>
    <t xml:space="preserve">ALL SYSTEM SPA (CF: 01579830025)
</t>
  </si>
  <si>
    <t>ALL SYSTEM SPA (CF: 01579830025)</t>
  </si>
  <si>
    <t>ALLACCIAMENTO IMPIANTO ANTINCENDIO</t>
  </si>
  <si>
    <t xml:space="preserve">GUALDONI SERVICE SRL (CF: 02354340032)
</t>
  </si>
  <si>
    <t>GUALDONI SERVICE SRL (CF: 02354340032)</t>
  </si>
  <si>
    <t>fornitura gasolio da riscaldamento DP AL</t>
  </si>
  <si>
    <t>FORNITURA E CONSEGNA RISCALDATORI ELETTRICI</t>
  </si>
  <si>
    <t xml:space="preserve">INDORS SNC DI INCISO DOMENICO E C. (CF: 02755960305)
</t>
  </si>
  <si>
    <t>INDORS SNC DI INCISO DOMENICO E C. (CF: 02755960305)</t>
  </si>
  <si>
    <t>corso di aggiornamento per coordinatori della sicurezza nei cantieri edili</t>
  </si>
  <si>
    <t xml:space="preserve">FONDAZIONE ORDINE INGEGNERI TORINO (CF: 97613210018)
</t>
  </si>
  <si>
    <t>FONDAZIONE ORDINE INGEGNERI TORINO (CF: 97613210018)</t>
  </si>
  <si>
    <t>DERATTIZZAZIONE E DIFINFESTAZIONE - UP BIELLA</t>
  </si>
  <si>
    <t xml:space="preserve">MURIN STOP s.n.c. (CF: 04997350014)
</t>
  </si>
  <si>
    <t>MURIN STOP s.n.c. (CF: 04997350014)</t>
  </si>
  <si>
    <t>termoventilatori portatili</t>
  </si>
  <si>
    <t xml:space="preserve">MENHIR COMPUTERS (CF: PLNNGL63C63H588A)
</t>
  </si>
  <si>
    <t>MENHIR COMPUTERS (CF: PLNNGL63C63H588A)</t>
  </si>
  <si>
    <t>FORNITURA MASCHERINE MONOUSO FFP3 PER DR PIEMONTE</t>
  </si>
  <si>
    <t xml:space="preserve">VEDANI SRL (CF: 00252750120)
</t>
  </si>
  <si>
    <t>VEDANI SRL (CF: 00252750120)</t>
  </si>
  <si>
    <t>Gasolio da riscaldamento DP ALESSANDRIA</t>
  </si>
  <si>
    <t xml:space="preserve">RINNOVO FOTOCOPIATRICI UFFICI VARI </t>
  </si>
  <si>
    <t xml:space="preserve">XEROX spa (CF: 00747880151)
</t>
  </si>
  <si>
    <t>XEROX spa (CF: 00747880151)</t>
  </si>
  <si>
    <t>ORDINE 1980009 CONVENZIONE CONSIP GAS NATURALE 7 - CAM TO E CUNEO</t>
  </si>
  <si>
    <t xml:space="preserve">ENI SPA (CF: 00484960588)
</t>
  </si>
  <si>
    <t>ENI SPA (CF: 00484960588)</t>
  </si>
  <si>
    <t>SERVIZIO VIGILANZA PER ALLARME ANTINTRUSIONE-ANTINCENDIO - UP VERCELLI</t>
  </si>
  <si>
    <t xml:space="preserve">FIDELITAS SPA (CF: 02084640164)
</t>
  </si>
  <si>
    <t>FIDELITAS SPA (CF: 02084640164)</t>
  </si>
  <si>
    <t>BONIFICA LOCALE DELLA CISTERNA GASOLIO - DP ALESSANDRIA</t>
  </si>
  <si>
    <t xml:space="preserve">BRA SERVIZI SRL (CF: 02128000045)
</t>
  </si>
  <si>
    <t>BRA SERVIZI SRL (CF: 02128000045)</t>
  </si>
  <si>
    <t>FORNITURA LIBRI - CAM TORINO</t>
  </si>
  <si>
    <t xml:space="preserve">LIBRERIA FINANZE E LAVORO (CF: 07882320018)
</t>
  </si>
  <si>
    <t>LIBRERIA FINANZE E LAVORO (CF: 07882320018)</t>
  </si>
  <si>
    <t>RIPARAZIONE PORTA IN LEGNO - UP TORINO</t>
  </si>
  <si>
    <t xml:space="preserve">FALEGNAMERIA ALBERTONE SAS (CF: 08203650018)
</t>
  </si>
  <si>
    <t>FALEGNAMERIA ALBERTONE SAS (CF: 08203650018)</t>
  </si>
  <si>
    <t>FORNITURA CARTA ELIMINACODE PER UFFICI VARI</t>
  </si>
  <si>
    <t>servizio di pulizia straordinaria sottotetto DP AL</t>
  </si>
  <si>
    <t xml:space="preserve">ANDROMEDA (CF: 01783010026)
</t>
  </si>
  <si>
    <t>ANDROMEDA (CF: 01783010026)</t>
  </si>
  <si>
    <t>LAVORI RIFACIMENTO PAVIMENTAZIONE MARCIAPIEDE DAVANTI PUF CN</t>
  </si>
  <si>
    <t xml:space="preserve">BLENGINO &amp; PIONE SNC (CF: 00909920043)
</t>
  </si>
  <si>
    <t>BLENGINO &amp; PIONE SNC (CF: 00909920043)</t>
  </si>
  <si>
    <t xml:space="preserve">Inversione schede elettriche cancello PUF CUNEO </t>
  </si>
  <si>
    <t xml:space="preserve">IRIDIUM DOORS SRL (CF: 02641750043)
</t>
  </si>
  <si>
    <t>IRIDIUM DOORS SRL (CF: 02641750043)</t>
  </si>
  <si>
    <t>SERVIZIO DI GIARDINAGGIO - UP ASTI</t>
  </si>
  <si>
    <t xml:space="preserve">MARO'S PULIZIE SRL (CF: 01345140055)
</t>
  </si>
  <si>
    <t>MARO'S PULIZIE SRL (CF: 01345140055)</t>
  </si>
  <si>
    <t>RIPRISTINO SERRATURA ELETTRICA - CAM TORINO</t>
  </si>
  <si>
    <t xml:space="preserve">GASPARINI STEFANINO GI GASPARINI ATTILIO (CF: GSPTTL63M20L219B)
</t>
  </si>
  <si>
    <t>GASPARINI STEFANINO GI GASPARINI ATTILIO (CF: GSPTTL63M20L219B)</t>
  </si>
  <si>
    <t xml:space="preserve">DR Piemonte - Fornitura materiale elettrico </t>
  </si>
  <si>
    <t xml:space="preserve">BLACK BOX ITALIA (CF: 01504861004)
</t>
  </si>
  <si>
    <t>BLACK BOX ITALIA (CF: 01504861004)</t>
  </si>
  <si>
    <t>SERVIZIO DI INTERVENTO A SEGUITO DI ALLARME ANTINRUSIONE-ANTINCENDIO UPT BIELLA</t>
  </si>
  <si>
    <t xml:space="preserve">COOP. GROUP SERVICE A R.L. (CF: 01869550028)
</t>
  </si>
  <si>
    <t>COOP. GROUP SERVICE A R.L. (CF: 01869550028)</t>
  </si>
  <si>
    <t>fornitura videoproiettore e staffa UPT BIELLA</t>
  </si>
  <si>
    <t xml:space="preserve">W2K (CF: 06810761004)
</t>
  </si>
  <si>
    <t>W2K (CF: 06810761004)</t>
  </si>
  <si>
    <t>FORNITURA TIMBRI DR PIEMONTE</t>
  </si>
  <si>
    <t xml:space="preserve">DITTA VIGLIANI DI DUNYOV FABRIZIO (CF: 11118560017)
</t>
  </si>
  <si>
    <t>DITTA VIGLIANI DI DUNYOV FABRIZIO (CF: 11118560017)</t>
  </si>
  <si>
    <t>MANUTENZIONE STRUMENTAZIONE OTTICA - UPT TORINO</t>
  </si>
  <si>
    <t xml:space="preserve">Leica Geosystems SpA (CF: 12090330155)
</t>
  </si>
  <si>
    <t>Leica Geosystems SpA (CF: 12090330155)</t>
  </si>
  <si>
    <t>SOSTITUZIONE CONTATTO MAGNETICO PER IMPIANTO ANTINTRUSIONE - CAM TORINO</t>
  </si>
  <si>
    <t xml:space="preserve">SICURITALIA SICURITY CA SRL  (CF: 02609630139)
</t>
  </si>
  <si>
    <t>SICURITALIA SICURITY CA SRL  (CF: 02609630139)</t>
  </si>
  <si>
    <t>RIPRISTINO IMPIANTO ANTINTRUSIONE SOSTITUZIONE BATTERIA - DP I TORINO</t>
  </si>
  <si>
    <t xml:space="preserve">SICURITALIA SECURITY CA SRL (CF: 02331310967)
</t>
  </si>
  <si>
    <t>SICURITALIA SECURITY CA SRL (CF: 02331310967)</t>
  </si>
  <si>
    <t>RINNOVO ABBONAMENTO MEMENTO FISCALE 2015 UT SUSA</t>
  </si>
  <si>
    <t xml:space="preserve">IPSOA FRANCIS LEFEBVRE SRL (CF: 00129040159)
</t>
  </si>
  <si>
    <t>IPSOA FRANCIS LEFEBVRE SRL (CF: 00129040159)</t>
  </si>
  <si>
    <t xml:space="preserve">FORNITURA ESTINTORI </t>
  </si>
  <si>
    <t xml:space="preserve">PUNTOSICUREZZA SRL (CF: 01577740515)
</t>
  </si>
  <si>
    <t>PUNTOSICUREZZA SRL (CF: 01577740515)</t>
  </si>
  <si>
    <t>RIPARAZIONE PORTA INGRESSO CONTROLLO ACCESSI - DR SEDE VIA CONFIENZA</t>
  </si>
  <si>
    <t xml:space="preserve">CENTRO SISTEMI ANTIFURTO SRL (CF: 01925130013)
</t>
  </si>
  <si>
    <t>CENTRO SISTEMI ANTIFURTO SRL (CF: 01925130013)</t>
  </si>
  <si>
    <t>MONITORAGGIO AMBIENTALE PRESENZA FIBRE AMIANTO UP VERCELLI</t>
  </si>
  <si>
    <t xml:space="preserve">A.P. Group S.r.l. (CF: 11161550154)
</t>
  </si>
  <si>
    <t>A.P. Group S.r.l. (CF: 11161550154)</t>
  </si>
  <si>
    <t>Accordo quadro annuale lavori minuta manutenzione</t>
  </si>
  <si>
    <t xml:space="preserve">ASFALT CCP SPA (CF: 00486000011)
decori e restauri (CF: 08718130019)
GASPARINI MARIO FRANCO DECORAZIONI (CF: GSPMFR53T19L219M)
ICF SRL (CF: 06348050011)
quintino costruzioni (CF: 08896090019)
</t>
  </si>
  <si>
    <t>decori e restauri (CF: 08718130019)</t>
  </si>
  <si>
    <t>SCATOLE USO ARCHIVIO UFFICI VARI</t>
  </si>
  <si>
    <t xml:space="preserve">SCATOLIFICIO ME-CART SRL (CF: 02358200356)
</t>
  </si>
  <si>
    <t>SCATOLIFICIO ME-CART SRL (CF: 02358200356)</t>
  </si>
  <si>
    <t>MANUTENZIONE STRAORDINARIA ARCHIVIO COMPATTATO DP I</t>
  </si>
  <si>
    <t xml:space="preserve">addicalco soc. r.l. (CF: 09534370151)
</t>
  </si>
  <si>
    <t>addicalco soc. r.l. (CF: 09534370151)</t>
  </si>
  <si>
    <t>SOSTITUZIONE SCHEDA TELEFONICA IMPIANTO ANTINTRUSIONE - UT BORGOSESIA</t>
  </si>
  <si>
    <t>SERVIZIO DI DISINFESTAZIONE - UP NOVARA</t>
  </si>
  <si>
    <t xml:space="preserve">JOLLY SERVIZI S.R.L. (CF: 02288250034)
</t>
  </si>
  <si>
    <t>JOLLY SERVIZI S.R.L. (CF: 02288250034)</t>
  </si>
  <si>
    <t>Convenzione annuale Parcheggi</t>
  </si>
  <si>
    <t xml:space="preserve">S.A.G.A.T. S.P.A. (CF: 00505180018)
</t>
  </si>
  <si>
    <t>S.A.G.A.T. S.P.A. (CF: 00505180018)</t>
  </si>
  <si>
    <t>BIGLIETTO ORDINARI URBANI</t>
  </si>
  <si>
    <t>MANUTENZIONE PAVIMENTI DR</t>
  </si>
  <si>
    <t xml:space="preserve">ROSSETTI PAVIMENTI SRL (CF: 01768330027)
</t>
  </si>
  <si>
    <t>ROSSETTI PAVIMENTI SRL (CF: 01768330027)</t>
  </si>
  <si>
    <t>MANUTENZIONE STRAORDINARIA IMPIANTO VIDEOSORVEGLIANZA - DP VERBANIA</t>
  </si>
  <si>
    <t xml:space="preserve">VEGALLARM SRL (CF: 01267560173)
</t>
  </si>
  <si>
    <t>VEGALLARM SRL (CF: 01267560173)</t>
  </si>
  <si>
    <t>FORNITURA LIBRI - DR PIEMONTE</t>
  </si>
  <si>
    <t>Sostituzione scheda elettrica impianto evacuazione CAM</t>
  </si>
  <si>
    <t>ABBONAMENTO RIVISTA CONSULENTE IMMOBILIARE - UPT TORINO</t>
  </si>
  <si>
    <t xml:space="preserve">IL SOLE 24ORE S.P.A. (CF: 00777910159)
</t>
  </si>
  <si>
    <t>IL SOLE 24ORE S.P.A. (CF: 00777910159)</t>
  </si>
  <si>
    <t>CARTA TERMICA ELIMINACODE UPT TO</t>
  </si>
  <si>
    <t xml:space="preserve">RILEGATURA CAMPIONI DI MEMORIA UPT TO </t>
  </si>
  <si>
    <t xml:space="preserve">GLI ARTIGIANI DEL LIBRO (CF: 08477310018)
</t>
  </si>
  <si>
    <t>GLI ARTIGIANI DEL LIBRO (CF: 08477310018)</t>
  </si>
  <si>
    <t>NOLEGGIO FOTOCOPIATORE MULTIFUNZIONE - DR PIEMONTE</t>
  </si>
  <si>
    <t xml:space="preserve">LARA SERVICE S.R.L. (CF: 02327730400)
</t>
  </si>
  <si>
    <t>LARA SERVICE S.R.L. (CF: 02327730400)</t>
  </si>
  <si>
    <t>Fornitura e consegna franco locali estintori co2 da 5 kg DR</t>
  </si>
  <si>
    <t>FORNITURA BANDIERE UFFICI VARI</t>
  </si>
  <si>
    <t xml:space="preserve">FAGGIONATO ROBERTO (CF: FGGRRT74M13F464Y)
</t>
  </si>
  <si>
    <t>FAGGIONATO ROBERTO (CF: FGGRRT74M13F464Y)</t>
  </si>
  <si>
    <t>FORNITURA E INSTALLAZIONE CONDIZIONATORI INVERTER UP NOVARA</t>
  </si>
  <si>
    <t xml:space="preserve"> LA TERMOIDRAULICA DI MORANI SERGIO (CF: MRNSRG67M18C483R)
EUROIMPIANTI SAS DI MARIA SOLLA (CF: 07372180633)
IDRONOVA SRL (CF: 01592390031)
MR SERVICE SRL (CF: 12479491008)
OLIMPIA SPLENDID (CF: 00260750351)
</t>
  </si>
  <si>
    <t xml:space="preserve"> LA TERMOIDRAULICA DI MORANI SERGIO (CF: MRNSRG67M18C483R)</t>
  </si>
  <si>
    <t>SERVIZIO DI DISINFESTAZIONE</t>
  </si>
  <si>
    <t xml:space="preserve">IMPRESA DI OSTORERO SRL (CF: 10052070017)
</t>
  </si>
  <si>
    <t>IMPRESA DI OSTORERO SRL (CF: 10052070017)</t>
  </si>
  <si>
    <t>VERIFICA IMPIANTO DI MESSA A TERRA - UT ALBA</t>
  </si>
  <si>
    <t xml:space="preserve">INGEGNERIA &amp; CERTIFICAZIONI SNC (CF: 02177440027)
</t>
  </si>
  <si>
    <t>INGEGNERIA &amp; CERTIFICAZIONI SNC (CF: 02177440027)</t>
  </si>
  <si>
    <t>Ufficio Provinciale Territorio Asti - Noleggio gruppo frigo</t>
  </si>
  <si>
    <t xml:space="preserve">ZANFRETTA SERVICE s.a.s. (CF: 08418420967)
</t>
  </si>
  <si>
    <t>ZANFRETTA SERVICE s.a.s. (CF: 08418420967)</t>
  </si>
  <si>
    <t>FORNITURA E CONSEGNA 17 CONDIZIONATORI PORTATILI</t>
  </si>
  <si>
    <t xml:space="preserve">VALENTE SRL (CF: 02029060759)
</t>
  </si>
  <si>
    <t>VALENTE SRL (CF: 02029060759)</t>
  </si>
  <si>
    <t>FORNITURA CARTA ELIMINA CODE UT TO 4</t>
  </si>
  <si>
    <t xml:space="preserve">Rimozione bombole co2 da 80 litri presso UP BIELLA </t>
  </si>
  <si>
    <t xml:space="preserve">CANELLA SERVIZI SRL (CF: 02275630024)
CLERICO PRIMINO SRL (CF: 01996580021)
</t>
  </si>
  <si>
    <t>CANELLA SERVIZI SRL (CF: 02275630024)</t>
  </si>
  <si>
    <t>GASOLIO DA RISCALDAMENTO DP AL</t>
  </si>
  <si>
    <t>FORNITURA MATERIALE ELETTRICO UP TORINO</t>
  </si>
  <si>
    <t xml:space="preserve">BERTELLI ANTONIO &amp; C. SNC (CF: 01423730223)
</t>
  </si>
  <si>
    <t>BERTELLI ANTONIO &amp; C. SNC (CF: 01423730223)</t>
  </si>
  <si>
    <t>FORNITURA BUSTE INTESTATE UFFICI VARI</t>
  </si>
  <si>
    <t xml:space="preserve">GRAFICA  NAPPA SRL (CF: 00100450618)
LITOGRAPH SRL (CF: 05013971006)
PUNTO GRAFICO SNC (CF: 01775470022)
S.G.E. SNC DI MODESTI F. &amp; C. (CF: 01387370289)
TIPOGRAFIA I.M.D. LUCANA S.N.C. (CF: 00041530775)
</t>
  </si>
  <si>
    <t>LITOGRAPH SRL (CF: 05013971006)</t>
  </si>
  <si>
    <t>RIMOZIONE E SMALTIMENTO AMIANTO - UP VERCELLI</t>
  </si>
  <si>
    <t xml:space="preserve">ALBA TETTI SRL (CF: 02448030029)
</t>
  </si>
  <si>
    <t>ALBA TETTI SRL (CF: 02448030029)</t>
  </si>
  <si>
    <t>Fornitura e consegna 10 condizionatori portatili DR</t>
  </si>
  <si>
    <t xml:space="preserve">NOLO CLIMAT SRL (CF: 02347750180)
</t>
  </si>
  <si>
    <t>NOLO CLIMAT SRL (CF: 02347750180)</t>
  </si>
  <si>
    <t>contratto servizi manutenzione impianti antintrusione Uffici Piemonte</t>
  </si>
  <si>
    <t xml:space="preserve">COTTI IMPIANTI SRL (CF: 01913150015)
GASPARINI STEFANINO GI GASPARINI ATTILIO (CF: GSPTTL63M20L219B)
PROTEX (CF: 07232880018)
SICURITALIA SECURITY CA SRL (CF: 02331310967)
TELKA DI ZERBETTO MAURIZIO (CF: ZRBMRZ54S30F335Q)
</t>
  </si>
  <si>
    <t>COTTI IMPIANTI SRL (CF: 01913150015)</t>
  </si>
  <si>
    <t>FORNITURA LIBRI PER CAM TORINO</t>
  </si>
  <si>
    <t xml:space="preserve">VINCI ROBERTO PIETRO (CF: VNCRRT72D21L219I)
</t>
  </si>
  <si>
    <t>VINCI ROBERTO PIETRO (CF: VNCRRT72D21L219I)</t>
  </si>
  <si>
    <t>FORNITURA E INSTALLAZIONE CONDIZIONATORE ST. 104 DR</t>
  </si>
  <si>
    <t>FORNITURA ED INSTALLAZIONE CONDIZIONATORI DR + DP I TO</t>
  </si>
  <si>
    <t>UT TORINO 4 - NOLEGGIO GRUPPO FRIGO</t>
  </si>
  <si>
    <t>FORNITURA E INSTALLAZIONE TENDE PRESSO DP I TORINO E UP VERBANIA</t>
  </si>
  <si>
    <t xml:space="preserve">BALDESCHI SNC (CF: 00795230010)
G.R. S.R.L. (CF: 01015880014)
RILOX ITALIA SRL (CF: 10634150014)
SIPARIETTE TORINO DI CORRONCA GIANFRANCO (CF: CRRGFR71B24L219D)
TECNOTENDA SNC (CF: 03062070010)
</t>
  </si>
  <si>
    <t>RILOX ITALIA SRL (CF: 10634150014)</t>
  </si>
  <si>
    <t>FORNITURA E PROGRAMMAZIONE TESSERE DI PROSSIMITA' DR</t>
  </si>
  <si>
    <t>FORNTURA E INSTALLAZIONE VIOREGISTRATORE E GROPO CONTINUITA' IMPIANTO VIDEOSORVEGLIANZA UT TO 4</t>
  </si>
  <si>
    <t xml:space="preserve">SICURITALIA S.P.A (CF: 07897711003)
</t>
  </si>
  <si>
    <t>SICURITALIA S.P.A (CF: 07897711003)</t>
  </si>
  <si>
    <t>CORSO ISTRUZIONE PER MANOVRA DI EMERGENZA ASCENSORE</t>
  </si>
  <si>
    <t xml:space="preserve">KONE SPA (CF: 05069070158)
</t>
  </si>
  <si>
    <t>KONE SPA (CF: 05069070158)</t>
  </si>
  <si>
    <t>MANUTENZIONE STRAORDINARIA IMPIANTO ANTITRUSIONE UT RIVOLI</t>
  </si>
  <si>
    <t>UP TORINO SPI TORINO - INSTALLAZIONE COMBINATORE TELEFONICO GSM PER IMPIANTO ANTINTRUSIONE</t>
  </si>
  <si>
    <t xml:space="preserve">VERIFICA BIENNALE IMPIANTO ELEVATORE - UP BIELLA </t>
  </si>
  <si>
    <t xml:space="preserve">OCERT SRL (CF: 08463950017)
</t>
  </si>
  <si>
    <t>OCERT SRL (CF: 08463950017)</t>
  </si>
  <si>
    <t>VERIFICA BIENNALE IMPIANTO DI SOLLEVAMENTO - UP ALESSANDRIA</t>
  </si>
  <si>
    <t>VERIFICA BIENNALE IMPIANTO SOLLEVATORE - SPI CASALE MONFERRATO</t>
  </si>
  <si>
    <t>FORNITURA PEZZI MOBILI 2015</t>
  </si>
  <si>
    <t xml:space="preserve">Istituto Poligrafico e Zecca dello Stato  (CF: 00399810589)
</t>
  </si>
  <si>
    <t>Istituto Poligrafico e Zecca dello Stato  (CF: 00399810589)</t>
  </si>
  <si>
    <t>STAMPA OPUSCOLI FISCALI PER DIVULGAZIONE - DR PIEMONTE</t>
  </si>
  <si>
    <t xml:space="preserve">CASTELLO SRL (CF: 03794250013)
</t>
  </si>
  <si>
    <t>CASTELLO SRL (CF: 03794250013)</t>
  </si>
  <si>
    <t>SMALTIMENTO BENI MOBILI DP NO</t>
  </si>
  <si>
    <t>SMALTIMENTO BENI MOBILI UT CHIVASSO</t>
  </si>
  <si>
    <t xml:space="preserve">VERECO SRL (CF: 10227200010)
</t>
  </si>
  <si>
    <t>VERECO SRL (CF: 10227200010)</t>
  </si>
  <si>
    <t>SMALTIMENTO BENI MOBILI DP VERCELLI</t>
  </si>
  <si>
    <t>SMALTIMENTO BENI MOBILI DR PIEMONTE</t>
  </si>
  <si>
    <t>Servizio di disinfestazione - CAM</t>
  </si>
  <si>
    <t xml:space="preserve">CORDELLA SRL (CF: 09941060015)
</t>
  </si>
  <si>
    <t>CORDELLA SRL (CF: 09941060015)</t>
  </si>
  <si>
    <t>VERIFICA IMPIANTO DI MESSA A TERRA - UP BIELLA</t>
  </si>
  <si>
    <t xml:space="preserve">G.E.S.A. SAS (IdEstero: 06596760014)
</t>
  </si>
  <si>
    <t>G.E.S.A. SAS (IdEstero: 06596760014)</t>
  </si>
  <si>
    <t>FORNITURA LIBRO - UPT ALESSANDRIA</t>
  </si>
  <si>
    <t xml:space="preserve">LIBRERIA L'ATHENEO SNC (IdEstero: 02454400066)
</t>
  </si>
  <si>
    <t>LIBRERIA L'ATHENEO SNC (IdEstero: 02454400066)</t>
  </si>
  <si>
    <t>MANUTENZIONE IMPIANTO WATERMIST - DR PIEMONTE</t>
  </si>
  <si>
    <t xml:space="preserve">ESSECI SRL (CF: 05999530016)
</t>
  </si>
  <si>
    <t>ESSECI SRL (CF: 05999530016)</t>
  </si>
  <si>
    <t>Corsi di formazione per RSPP</t>
  </si>
  <si>
    <t xml:space="preserve">CSAO (CF: 04961740018)
</t>
  </si>
  <si>
    <t>CSAO (CF: 04961740018)</t>
  </si>
  <si>
    <t>SPURGO BAGNI PIANO TERRA UPT NO</t>
  </si>
  <si>
    <t xml:space="preserve">COCCINELLA ECOSPURGHI SRL (CF: 02188210039)
</t>
  </si>
  <si>
    <t>COCCINELLA ECOSPURGHI SRL (CF: 02188210039)</t>
  </si>
  <si>
    <t>CARTA ELIMINACODE UFFICI VARI</t>
  </si>
  <si>
    <t>MANUTENZIONE STRAODINARIA ARCHIVIO COMPATTATO UT MONCALIERI</t>
  </si>
  <si>
    <t>ACQUISTO ARREDI A NORMA PER UFFICI VARI</t>
  </si>
  <si>
    <t xml:space="preserve">QUADRIFOGLIO SISTEMI D'ARREDO SPA (CF: 02301560260)
</t>
  </si>
  <si>
    <t>QUADRIFOGLIO SISTEMI D'ARREDO SPA (CF: 02301560260)</t>
  </si>
  <si>
    <t>SMALTIMENTO BENI MOBILI FUORI USO - DP I TORINO</t>
  </si>
  <si>
    <t>INTERVENTO URGENTE PER SVERSAMENTO GASOLIO VANO ASCENSORE UPT BI</t>
  </si>
  <si>
    <t xml:space="preserve">GRUPPO MARAZZATO (CF: 00468910070)
</t>
  </si>
  <si>
    <t>GRUPPO MARAZZATO (CF: 00468910070)</t>
  </si>
  <si>
    <t>RITIRO E SMALTIMENTO BENI MOBILI FUORI USO - UT TORINO 3</t>
  </si>
  <si>
    <t>VERIFICA IMPIANTO DI MESSA A TERRA - UT BORGOMANERO</t>
  </si>
  <si>
    <t xml:space="preserve">EURISP ITALIA SRL (CF: 08402240017)
</t>
  </si>
  <si>
    <t>EURISP ITALIA SRL (CF: 08402240017)</t>
  </si>
  <si>
    <t>FORNITURA CONDIZIONATORI PORTATILI NVERTER DR</t>
  </si>
  <si>
    <t xml:space="preserve">VALENTE SRL (CF: VLNLGU53S14E506B)
</t>
  </si>
  <si>
    <t>VALENTE SRL (CF: VLNLGU53S14E506B)</t>
  </si>
  <si>
    <t>VERIFICA IMPIANTO DI MESSA A TERRA - CAM TORINO PARTI COMUNI</t>
  </si>
  <si>
    <t>MANUTENZIONE STRAORDINARIA SU IMPIANTO DI VIDEOSORVEGLIANZA - DP ALESSANDRIA</t>
  </si>
  <si>
    <t>FORNITURA BADGE INGRESSO DIPENDENTI UPT NO</t>
  </si>
  <si>
    <t xml:space="preserve">B.P SRL (CF: 01398370039)
</t>
  </si>
  <si>
    <t>B.P SRL (CF: 01398370039)</t>
  </si>
  <si>
    <t>FORNITUA E INSTALLAZIONE DI CARTELLI PRESSO "PALAZZO UFFICI FINANZIARI" DI CUNEO</t>
  </si>
  <si>
    <t xml:space="preserve">BARBERO PIETRO (CF: 02073350015)
IKON SEGNALI (CF: 01519180200)
LITEA SNC DI GAVARINO C. E CAMPIGOTTO S. E C. SNC (CF: 01788110045)
SI.EL.CO SRL (CF: 00614130128)
SIGN ABRUZZO (CF: 01892240662)
</t>
  </si>
  <si>
    <t>LITEA SNC DI GAVARINO C. E CAMPIGOTTO S. E C. SNC (CF: 01788110045)</t>
  </si>
  <si>
    <t>SERVIZIO DI GIARDINAGGIO - CAM PARTI COMUNI</t>
  </si>
  <si>
    <t xml:space="preserve">VANGI ALESSANDRO (CF: VNGLSN72P16L219U)
</t>
  </si>
  <si>
    <t>VANGI ALESSANDRO (CF: VNGLSN72P16L219U)</t>
  </si>
  <si>
    <t>FORNITURA E POSA IN OPERA DI CLIMATIZZATORI UT CUNEO</t>
  </si>
  <si>
    <t xml:space="preserve">CMP IMPIANTI BRAND DIVISION GRAND SNC (CF: 09939790011)
EURO ESCO SRL (CF: 09201290013)
VALENTE SRL (CF: 02029060759)
ZETACLIMA DI ZUMPANO LUIGI (CF: 04582400729)
</t>
  </si>
  <si>
    <t>EURO ESCO SRL (CF: 09201290013)</t>
  </si>
  <si>
    <t>DR PIEMONTE - CORSO FORMAZIONE PER PROGETTAZIONE SOSTENIBILE - CORSO 5 COMFORT INDOOR</t>
  </si>
  <si>
    <t xml:space="preserve">ASSOCIAZIONE IISBE ITALIA (CF: 09084610014)
</t>
  </si>
  <si>
    <t>ASSOCIAZIONE IISBE ITALIA (CF: 09084610014)</t>
  </si>
  <si>
    <t xml:space="preserve">FORNITURA BIGLIETTI URBANI </t>
  </si>
  <si>
    <t>BIGLIETTI URBANI DR</t>
  </si>
  <si>
    <t>corsi formazione RSPP per 27 funzionari</t>
  </si>
  <si>
    <t>SMALTIMENTO BENI MOBILI DP AL</t>
  </si>
  <si>
    <t>STAMPA E FORNITURFA DI OPUSCOLI DR</t>
  </si>
  <si>
    <t>FORNITURA BIGLIETTI</t>
  </si>
  <si>
    <t>MANUTENZIONE IMPIANTO DI VIDEOSORVEGLIANZA - UT NOVI LIGURE</t>
  </si>
  <si>
    <t>RIPRISTINO SERRATURA ELETTRICA INGRESSO - DP CUNEO</t>
  </si>
  <si>
    <t xml:space="preserve">C.E.SAL. SNC (CF: 00536290042)
</t>
  </si>
  <si>
    <t>C.E.SAL. SNC (CF: 00536290042)</t>
  </si>
  <si>
    <t>PUBBLICAZIONE SU LA STAMPA AVVISO ESPLORATIVO PER GARA ASILO NIDO</t>
  </si>
  <si>
    <t xml:space="preserve">PUBLIKOMPASS SPA (CF: 00847070158)
</t>
  </si>
  <si>
    <t>PUBLIKOMPASS SPA (CF: 00847070158)</t>
  </si>
  <si>
    <t>CORSO DI SPECIALIZZAZIONE IN PREVENZIONE INCENDI - COD. 01/15</t>
  </si>
  <si>
    <t>manutenzione straordinaria impianto antincendio PUF CUNEO</t>
  </si>
  <si>
    <t>FORNITURA E STAMPA DI ROL-UP DR</t>
  </si>
  <si>
    <t xml:space="preserve">EUROCOLOR TORINO SRL (CF: 09725320015)
</t>
  </si>
  <si>
    <t>EUROCOLOR TORINO SRL (CF: 09725320015)</t>
  </si>
  <si>
    <t>SERVIZIO SGOMBERO NEVE E SPARGISALE CAM PC</t>
  </si>
  <si>
    <t xml:space="preserve">ACLA SPA (CF: 04164830024)
</t>
  </si>
  <si>
    <t>ACLA SPA (CF: 04164830024)</t>
  </si>
  <si>
    <t>CORSI FORMAZIONE ADDETTI LOTTA ANTINCENDIO</t>
  </si>
  <si>
    <t xml:space="preserve">NET SRL (CF: 09220070016)
</t>
  </si>
  <si>
    <t>NET SRL (CF: 09220070016)</t>
  </si>
  <si>
    <t>RIMOZIONE E SMALTIMENTO DI BOMBOLE ANTINCENDIO IG55 UP DI NOVARA</t>
  </si>
  <si>
    <t xml:space="preserve">BETTATI ANTINCENDIO (CF: 01979170352)
FOREVER SRL (CF: 04320710017)
GIELLE DI LUIGI GALANTUCCI (CF: GLNLGU41P28I907Q)
TORINESE ANTINCENDI SRL (CF: 06365990016)
UNI.MAS SAS (CF: 02652970019)
</t>
  </si>
  <si>
    <t>BETTATI ANTINCENDIO (CF: 01979170352)</t>
  </si>
  <si>
    <t>FORNITURA TERMOVENTILATORI UP VERCELLI</t>
  </si>
  <si>
    <t xml:space="preserve">MONDOFFICE (CF: 07491520156)
</t>
  </si>
  <si>
    <t>MONDOFFICE (CF: 07491520156)</t>
  </si>
  <si>
    <t>ACQUISTO DI 60 BUONI CARBURANTE IN CONVENZIONE BUONI ACQUISTO 6 LOTTO 2 - DR PIEMONTE</t>
  </si>
  <si>
    <t>ABBONAMENTI ANNUALI PER DUE FUNZIONARI</t>
  </si>
  <si>
    <t>FORNITURA LIBRI DR</t>
  </si>
  <si>
    <t>MANUTENZIONE PLOTTER UPT TO</t>
  </si>
  <si>
    <t>noleggio fotocopiatrice b/n per centro stampa</t>
  </si>
  <si>
    <t xml:space="preserve">OLIVETTI SPA (CF: 02298700010)
</t>
  </si>
  <si>
    <t>OLIVETTI SPA (CF: 02298700010)</t>
  </si>
  <si>
    <t>VERIFICA BIENNALE ASCENSORE UPT ASTI</t>
  </si>
  <si>
    <t xml:space="preserve">BOREAS SRL (CF: 04218800011)
</t>
  </si>
  <si>
    <t>BOREAS SRL (CF: 04218800011)</t>
  </si>
  <si>
    <t>FORNITURA E POSA IN OPERA TENDE VENEZIANE DP NO</t>
  </si>
  <si>
    <t xml:space="preserve">TENDE E PORTE DI ROBERTO ASTORINO (CF: 02398220034)
</t>
  </si>
  <si>
    <t>TENDE E PORTE DI ROBERTO ASTORINO (CF: 02398220034)</t>
  </si>
  <si>
    <t>intervento ricerca guasto centralina imp. antincendio PUF CN</t>
  </si>
  <si>
    <t>INTERVENTO DI MESSA IN SICUREZZA VETRI INFISSI INTERNI PRESSO DR PIEMONTE</t>
  </si>
  <si>
    <t xml:space="preserve">TOPFILM SRL (CF: 03495790283)
</t>
  </si>
  <si>
    <t>TOPFILM SRL (CF: 03495790283)</t>
  </si>
  <si>
    <t>SMONTAGGIO E SMALTIMENTO BOMBOLA GAS FM200 UP TO</t>
  </si>
  <si>
    <t xml:space="preserve">UNI.MAS SAS (CF: 02652970019)
</t>
  </si>
  <si>
    <t>UNI.MAS SAS (CF: 02652970019)</t>
  </si>
  <si>
    <t>RIMESSA IN FUNZIONE DELL'IMPIANTO DI ALLARME - SPI TORINO</t>
  </si>
  <si>
    <t>MONITORAGGIO AMBIENTALE PER VALUTAZIONE STRUMENTALE DERIVANTE DA CAMPI ELETTROMAGNETICI UT TORTONA</t>
  </si>
  <si>
    <t>INSTALLAZIONE POMPA SOMMERSA PER VANO ASCENSORE - UP BIELLA</t>
  </si>
  <si>
    <t xml:space="preserve">AGOZZINO ANTONIO (CF: GZZNTN51C14F892O)
</t>
  </si>
  <si>
    <t>AGOZZINO ANTONIO (CF: GZZNTN51C14F892O)</t>
  </si>
  <si>
    <t>SPESE DI MISSIONE - ALLOGGIO</t>
  </si>
  <si>
    <t xml:space="preserve">IL GIARDINETTO SNC (CF: 01577300021)
</t>
  </si>
  <si>
    <t>IL GIARDINETTO SNC (CF: 01577300021)</t>
  </si>
  <si>
    <t>Fornitura condizionatori per uffici AE Piemonte</t>
  </si>
  <si>
    <t xml:space="preserve">CMP IMPIANTI BRAND DIVISION GRAND SNC (CF: 09939790011)
INFORMATICA.NET S.R.L. (CF: 04654610874)
MR SERVICE SRL (CF: 12479491008)
SURIANO IMPIANTI SRL (CF: 08970771005)
VALENTE SRL (CF: VLNLGU53S14E506B)
</t>
  </si>
  <si>
    <t>MANUTENZIONE STRUMENTAZIONE TOPOGRAFICA LEICA - UPT NOVARA</t>
  </si>
  <si>
    <t>CAM TORINO NOLEGGIO ATTREZZATURE MENSA</t>
  </si>
  <si>
    <t>ARREDI PER UFFICIO A NORMA - DR PIEMONTE - DP I TORINO</t>
  </si>
  <si>
    <t>FORNITURA ARREDI PER UFFICIO A NORMA - UT RIVOLI E SPI TORINO</t>
  </si>
  <si>
    <t>DIGITALIZZAZIONE MAPPE CATASTALI PIEMONTE</t>
  </si>
  <si>
    <t xml:space="preserve">CAD ONE (CF: 06897960016)
EUROGED (CF: 08085660010)
GLOBAL SERVICE PROVIDER  (CF: 13434180157)
MICRODATA SERVICE SRL UNIPERSONALE (CF: 04623280965)
OPENDOC SRL (CF: 09584130158)
</t>
  </si>
  <si>
    <t>CAD ONE (CF: 06897960016)</t>
  </si>
  <si>
    <t xml:space="preserve">SEDUTE A NORMA per DP </t>
  </si>
  <si>
    <t xml:space="preserve">AIESI HOSPITAL SERVICE SAS DI PIANTADOSI VALERIO E C.  (CF: 06111530637)
</t>
  </si>
  <si>
    <t>AIESI HOSPITAL SERVICE SAS DI PIANTADOSI VALERIO E C.  (CF: 06111530637)</t>
  </si>
  <si>
    <t>ARREDI A NORMA E COMPLEMENTI DI ARREDO - UPT TORINO</t>
  </si>
  <si>
    <t>fornitura sedute a norma UT Borgomanero</t>
  </si>
  <si>
    <t xml:space="preserve">SEIPO SRL (CF: 00892920885)
</t>
  </si>
  <si>
    <t>SEIPO SRL (CF: 00892920885)</t>
  </si>
  <si>
    <t>Fornitura sedute a norma per sez. distacc. Atti giudiziari</t>
  </si>
  <si>
    <t xml:space="preserve">SOLUZIONE UFFICIO DI GALIZIA M &amp; C (CF: 04550870721)
</t>
  </si>
  <si>
    <t>SOLUZIONE UFFICIO DI GALIZIA M &amp; C (CF: 04550870721)</t>
  </si>
  <si>
    <t>FORNITURA SEDUTE A NORMA UFFICI VARI</t>
  </si>
  <si>
    <t xml:space="preserve">LASAIDEA (CF: 00636500522)
</t>
  </si>
  <si>
    <t>LASAIDEA (CF: 00636500522)</t>
  </si>
  <si>
    <t>SEDUTE A NORMA PER DP I TO</t>
  </si>
  <si>
    <t xml:space="preserve">MOVING s.r.l. (CF: 03196280246)
</t>
  </si>
  <si>
    <t>MOVING s.r.l. (CF: 03196280246)</t>
  </si>
  <si>
    <t>FORNITURA ARREDI A NORMA</t>
  </si>
  <si>
    <t xml:space="preserve">FIAMAT SRL SOCIETA' UNINOMINALE (CF: 00505090019)
FIMAT (CF: 10519990013)
MANUTAN ITALIA S.P.A. (CF: 02097170969)
Pialt S.r.l. (CF: 01664520010)
SOFFARREDO (CF: 01155250663)
</t>
  </si>
  <si>
    <t>FIAMAT SRL SOCIETA' UNINOMINALE (CF: 00505090019)</t>
  </si>
  <si>
    <t>FORNITURA ENERGIA ELETTRICA UFFICI VARI</t>
  </si>
  <si>
    <t xml:space="preserve">GALA SPA (CF: 06832931007)
</t>
  </si>
  <si>
    <t>GALA SPA (CF: 06832931007)</t>
  </si>
  <si>
    <t xml:space="preserve">manutenzione ordinaria condizionatori sedi Agenzia Entrate Piemonte </t>
  </si>
  <si>
    <t xml:space="preserve">ASCOMET SAS DI PACE DONATO &amp; C. (CF: 08216240013)
BESSONE IMPIANTI SRL (CF: 08030710019)
CMP IMPIANTI BRAND DIVISION GRAND SNC (CF: 09939790011)
COMIT SAS DI CALAMUSA FELICIA E C.  (CF: 08128550012)
SAVINO IMPIANTI SRL (CF: 08638790017)
</t>
  </si>
  <si>
    <t>CMP IMPIANTI BRAND DIVISION GRAND SNC (CF: 09939790011)</t>
  </si>
  <si>
    <t>FORNITURA CARTA A3 A4 VERGINE E RICICLATA</t>
  </si>
  <si>
    <t xml:space="preserve">BLO ITALIA (CF: 12758180157)
ERREBIAN SPA (CF: 08397890586)
IL PAPIRO S.R.L. (CF: 01997440043)
MYO S.r.l. (CF: 03222970406)
Ugo Tesi srl (CF: 00272980103)
</t>
  </si>
  <si>
    <t>Ugo Tesi srl (CF: 00272980103)</t>
  </si>
  <si>
    <t xml:space="preserve">MANUTENZIONE ORDINARIA PROGRAMMATA E NON IMPIANTO VIDEOSORVEGLIANZA </t>
  </si>
  <si>
    <t xml:space="preserve">GASPARINI STEFANINO GI GASPARINI ATTILIO (CF: GSPTTL63M20L219B)
LIPER SECURITY s.r.l. (CF: 08417150011)
PROTEX (CF: 07232880018)
TELKA DI ZERBETTO MAURIZIO (CF: ZRBMRZ54S30F335Q)
VEGALLARM SRL (CF: 01267560173)
</t>
  </si>
  <si>
    <t>CONTRATTO PER IL SERVIZIO DI BIGLIETTERIA AEREA, FERROVIARIA E PRENOTAZIONE ALBERGHIERA</t>
  </si>
  <si>
    <t xml:space="preserve">REGIS VIAGGI DI DANIA MENINI (CF: MNNDNA61L69L702Y)
</t>
  </si>
  <si>
    <t>REGIS VIAGGI DI DANIA MENINI (CF: MNNDNA61L69L702Y)</t>
  </si>
  <si>
    <t>MANUTENZIONE ORDINARIA E STRAORDINARIA IMPIANTO ANTINCENDIO PALAZZO UFFICI FINANZIARI CUNEO</t>
  </si>
  <si>
    <t>SERVIZIO DI CORRIERE ESPRESSO TRA UFFICI VARI DP I TO E DP AL</t>
  </si>
  <si>
    <t xml:space="preserve">SDA Express courier Spa (CF: 02335990541)
</t>
  </si>
  <si>
    <t>SDA Express courier Spa (CF: 02335990541)</t>
  </si>
  <si>
    <t>SERVIZIO DI INTERVENTO A SEGUITO DI ALLARME ANTINTRUSIONE - DP-UPT CUNEO</t>
  </si>
  <si>
    <t xml:space="preserve">TELECONTROL VIGILANZA S.P.A. (CF: 02058850013)
</t>
  </si>
  <si>
    <t>TELECONTROL VIGILANZA S.P.A. (CF: 02058850013)</t>
  </si>
  <si>
    <t>SERVIZIO DI CORRIERE ESPRESSO TRA DP NOVARA E UT DI BORGOMANERO</t>
  </si>
  <si>
    <t xml:space="preserve">C.K. SERVIZI PROFESSIONALI SAS (CF: 01561710037)
</t>
  </si>
  <si>
    <t>C.K. SERVIZI PROFESSIONALI SAS (CF: 01561710037)</t>
  </si>
  <si>
    <t>MANUTENZIONE ORDINARIA IMPIANTI DI EVACUAZIONE UFFICI VARI AE PIEMONTE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</si>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</sst>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tabSelected="1" workbookViewId="0">
      <selection activeCell="C8" sqref="C8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424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"X5411FB6DD"</f>
        <v>X5411FB6DD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587.74</v>
      </c>
      <c r="I3" s="2">
        <v>42013</v>
      </c>
      <c r="J3" s="2">
        <v>42013</v>
      </c>
      <c r="K3">
        <v>587.74</v>
      </c>
    </row>
    <row r="4" spans="1:11" x14ac:dyDescent="0.25">
      <c r="A4" t="str">
        <f>"585315504F"</f>
        <v>585315504F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130066.56</v>
      </c>
      <c r="I4" s="2">
        <v>42036</v>
      </c>
      <c r="J4" s="2">
        <v>42400</v>
      </c>
      <c r="K4">
        <v>104081.02</v>
      </c>
    </row>
    <row r="5" spans="1:11" x14ac:dyDescent="0.25">
      <c r="A5" t="str">
        <f>"XE211FB6E6"</f>
        <v>XE211FB6E6</v>
      </c>
      <c r="B5" t="str">
        <f t="shared" si="0"/>
        <v>06363391001</v>
      </c>
      <c r="C5" t="s">
        <v>15</v>
      </c>
      <c r="D5" t="s">
        <v>24</v>
      </c>
      <c r="E5" t="s">
        <v>25</v>
      </c>
      <c r="F5" s="1" t="s">
        <v>26</v>
      </c>
      <c r="G5" t="s">
        <v>27</v>
      </c>
      <c r="H5">
        <v>1039</v>
      </c>
      <c r="I5" s="2">
        <v>42026</v>
      </c>
      <c r="J5" s="2">
        <v>42053</v>
      </c>
      <c r="K5">
        <v>1039</v>
      </c>
    </row>
    <row r="6" spans="1:11" x14ac:dyDescent="0.25">
      <c r="A6" t="str">
        <f>"X8711FB6E2"</f>
        <v>X8711FB6E2</v>
      </c>
      <c r="B6" t="str">
        <f t="shared" si="0"/>
        <v>06363391001</v>
      </c>
      <c r="C6" t="s">
        <v>15</v>
      </c>
      <c r="D6" t="s">
        <v>28</v>
      </c>
      <c r="E6" t="s">
        <v>25</v>
      </c>
      <c r="F6" s="1" t="s">
        <v>26</v>
      </c>
      <c r="G6" t="s">
        <v>27</v>
      </c>
      <c r="H6">
        <v>400</v>
      </c>
      <c r="I6" s="2">
        <v>42019</v>
      </c>
      <c r="J6" s="2">
        <v>42369</v>
      </c>
      <c r="K6">
        <v>400</v>
      </c>
    </row>
    <row r="7" spans="1:11" x14ac:dyDescent="0.25">
      <c r="A7" t="str">
        <f>"X7D10F0B26"</f>
        <v>X7D10F0B26</v>
      </c>
      <c r="B7" t="str">
        <f t="shared" si="0"/>
        <v>06363391001</v>
      </c>
      <c r="C7" t="s">
        <v>15</v>
      </c>
      <c r="D7" t="s">
        <v>29</v>
      </c>
      <c r="E7" t="s">
        <v>25</v>
      </c>
      <c r="F7" s="1" t="s">
        <v>30</v>
      </c>
      <c r="G7" t="s">
        <v>31</v>
      </c>
      <c r="H7">
        <v>8758</v>
      </c>
      <c r="I7" s="2">
        <v>42037</v>
      </c>
      <c r="J7" s="2">
        <v>42399</v>
      </c>
      <c r="K7">
        <v>6500</v>
      </c>
    </row>
    <row r="8" spans="1:11" x14ac:dyDescent="0.25">
      <c r="A8" t="str">
        <f>"X5F11FB6E3"</f>
        <v>X5F11FB6E3</v>
      </c>
      <c r="B8" t="str">
        <f t="shared" si="0"/>
        <v>06363391001</v>
      </c>
      <c r="C8" t="s">
        <v>15</v>
      </c>
      <c r="D8" t="s">
        <v>32</v>
      </c>
      <c r="E8" t="s">
        <v>25</v>
      </c>
      <c r="F8" s="1" t="s">
        <v>33</v>
      </c>
      <c r="G8" t="s">
        <v>34</v>
      </c>
      <c r="H8">
        <v>173</v>
      </c>
      <c r="I8" s="2">
        <v>42019</v>
      </c>
      <c r="J8" s="2">
        <v>42019</v>
      </c>
      <c r="K8">
        <v>0</v>
      </c>
    </row>
    <row r="9" spans="1:11" x14ac:dyDescent="0.25">
      <c r="A9" t="str">
        <f>"X3711FB6E4"</f>
        <v>X3711FB6E4</v>
      </c>
      <c r="B9" t="str">
        <f t="shared" si="0"/>
        <v>06363391001</v>
      </c>
      <c r="C9" t="s">
        <v>15</v>
      </c>
      <c r="D9" t="s">
        <v>35</v>
      </c>
      <c r="E9" t="s">
        <v>36</v>
      </c>
      <c r="F9" s="1" t="s">
        <v>37</v>
      </c>
      <c r="G9" t="s">
        <v>38</v>
      </c>
      <c r="H9">
        <v>6000</v>
      </c>
      <c r="I9" s="2">
        <v>42034</v>
      </c>
      <c r="J9" s="2">
        <v>42034</v>
      </c>
      <c r="K9">
        <v>4944.12</v>
      </c>
    </row>
    <row r="10" spans="1:11" x14ac:dyDescent="0.25">
      <c r="A10" t="str">
        <f>"XD711FB6E0"</f>
        <v>XD711FB6E0</v>
      </c>
      <c r="B10" t="str">
        <f t="shared" si="0"/>
        <v>06363391001</v>
      </c>
      <c r="C10" t="s">
        <v>15</v>
      </c>
      <c r="D10" t="s">
        <v>39</v>
      </c>
      <c r="E10" t="s">
        <v>25</v>
      </c>
      <c r="F10" s="1" t="s">
        <v>40</v>
      </c>
      <c r="G10" t="s">
        <v>41</v>
      </c>
      <c r="H10">
        <v>307.41000000000003</v>
      </c>
      <c r="I10" s="2">
        <v>42025</v>
      </c>
      <c r="J10" s="2">
        <v>42032</v>
      </c>
      <c r="K10">
        <v>307.41000000000003</v>
      </c>
    </row>
    <row r="11" spans="1:11" x14ac:dyDescent="0.25">
      <c r="A11" t="str">
        <f>"X9211FB6E8"</f>
        <v>X9211FB6E8</v>
      </c>
      <c r="B11" t="str">
        <f t="shared" si="0"/>
        <v>06363391001</v>
      </c>
      <c r="C11" t="s">
        <v>15</v>
      </c>
      <c r="D11" t="s">
        <v>42</v>
      </c>
      <c r="E11" t="s">
        <v>25</v>
      </c>
      <c r="F11" s="1" t="s">
        <v>43</v>
      </c>
      <c r="G11" t="s">
        <v>44</v>
      </c>
      <c r="H11">
        <v>2001.4</v>
      </c>
      <c r="I11" s="2">
        <v>42045</v>
      </c>
      <c r="J11" s="2">
        <v>42072</v>
      </c>
      <c r="K11">
        <v>2001.4</v>
      </c>
    </row>
    <row r="12" spans="1:11" x14ac:dyDescent="0.25">
      <c r="A12" t="str">
        <f>"XBA11FB6E7"</f>
        <v>XBA11FB6E7</v>
      </c>
      <c r="B12" t="str">
        <f t="shared" si="0"/>
        <v>06363391001</v>
      </c>
      <c r="C12" t="s">
        <v>15</v>
      </c>
      <c r="D12" t="s">
        <v>45</v>
      </c>
      <c r="E12" t="s">
        <v>25</v>
      </c>
      <c r="F12" s="1" t="s">
        <v>46</v>
      </c>
      <c r="G12" t="s">
        <v>47</v>
      </c>
      <c r="H12">
        <v>350</v>
      </c>
      <c r="I12" s="2">
        <v>42045</v>
      </c>
      <c r="J12" s="2">
        <v>42072</v>
      </c>
      <c r="K12">
        <v>350</v>
      </c>
    </row>
    <row r="13" spans="1:11" x14ac:dyDescent="0.25">
      <c r="A13" t="str">
        <f>"X0F11FB6E5"</f>
        <v>X0F11FB6E5</v>
      </c>
      <c r="B13" t="str">
        <f t="shared" si="0"/>
        <v>06363391001</v>
      </c>
      <c r="C13" t="s">
        <v>15</v>
      </c>
      <c r="D13" t="s">
        <v>48</v>
      </c>
      <c r="E13" t="s">
        <v>17</v>
      </c>
      <c r="F13" s="1" t="s">
        <v>49</v>
      </c>
      <c r="G13" t="s">
        <v>50</v>
      </c>
      <c r="H13">
        <v>3492</v>
      </c>
      <c r="I13" s="2">
        <v>42005</v>
      </c>
      <c r="J13" s="2">
        <v>42369</v>
      </c>
      <c r="K13">
        <v>3492</v>
      </c>
    </row>
    <row r="14" spans="1:11" x14ac:dyDescent="0.25">
      <c r="A14" t="str">
        <f>"X4211FB6EA"</f>
        <v>X4211FB6EA</v>
      </c>
      <c r="B14" t="str">
        <f t="shared" si="0"/>
        <v>06363391001</v>
      </c>
      <c r="C14" t="s">
        <v>15</v>
      </c>
      <c r="D14" t="s">
        <v>51</v>
      </c>
      <c r="E14" t="s">
        <v>25</v>
      </c>
      <c r="F14" s="1" t="s">
        <v>52</v>
      </c>
      <c r="G14" t="s">
        <v>53</v>
      </c>
      <c r="H14">
        <v>375</v>
      </c>
      <c r="I14" s="2">
        <v>42051</v>
      </c>
      <c r="J14" s="2">
        <v>42051</v>
      </c>
      <c r="K14">
        <v>375</v>
      </c>
    </row>
    <row r="15" spans="1:11" x14ac:dyDescent="0.25">
      <c r="A15" t="str">
        <f>"X6A11FB6E9"</f>
        <v>X6A11FB6E9</v>
      </c>
      <c r="B15" t="str">
        <f t="shared" si="0"/>
        <v>06363391001</v>
      </c>
      <c r="C15" t="s">
        <v>15</v>
      </c>
      <c r="D15" t="s">
        <v>54</v>
      </c>
      <c r="E15" t="s">
        <v>25</v>
      </c>
      <c r="F15" s="1" t="s">
        <v>55</v>
      </c>
      <c r="G15" t="s">
        <v>56</v>
      </c>
      <c r="H15">
        <v>8268.61</v>
      </c>
      <c r="I15" s="2">
        <v>42041</v>
      </c>
      <c r="J15" s="2">
        <v>42061</v>
      </c>
      <c r="K15">
        <v>8268.61</v>
      </c>
    </row>
    <row r="16" spans="1:11" x14ac:dyDescent="0.25">
      <c r="A16" t="str">
        <f>"0000000000"</f>
        <v>0000000000</v>
      </c>
      <c r="B16" t="str">
        <f t="shared" si="0"/>
        <v>06363391001</v>
      </c>
      <c r="C16" t="s">
        <v>15</v>
      </c>
      <c r="D16" t="s">
        <v>57</v>
      </c>
      <c r="E16" t="s">
        <v>25</v>
      </c>
      <c r="F16" s="1" t="s">
        <v>58</v>
      </c>
      <c r="G16" t="s">
        <v>59</v>
      </c>
      <c r="H16">
        <v>258.18</v>
      </c>
      <c r="I16" s="2">
        <v>42054</v>
      </c>
      <c r="J16" s="2">
        <v>42054</v>
      </c>
      <c r="K16">
        <v>258.18</v>
      </c>
    </row>
    <row r="17" spans="1:11" x14ac:dyDescent="0.25">
      <c r="A17" t="str">
        <f>"X9D11FB6EE"</f>
        <v>X9D11FB6EE</v>
      </c>
      <c r="B17" t="str">
        <f t="shared" si="0"/>
        <v>06363391001</v>
      </c>
      <c r="C17" t="s">
        <v>15</v>
      </c>
      <c r="D17" t="s">
        <v>60</v>
      </c>
      <c r="E17" t="s">
        <v>25</v>
      </c>
      <c r="F17" s="1" t="s">
        <v>61</v>
      </c>
      <c r="G17" t="s">
        <v>62</v>
      </c>
      <c r="H17">
        <v>6500</v>
      </c>
      <c r="I17" s="2">
        <v>42055</v>
      </c>
      <c r="J17" s="2">
        <v>42058</v>
      </c>
      <c r="K17">
        <v>6500</v>
      </c>
    </row>
    <row r="18" spans="1:11" x14ac:dyDescent="0.25">
      <c r="A18" t="str">
        <f>"XF811FB6F2"</f>
        <v>XF811FB6F2</v>
      </c>
      <c r="B18" t="str">
        <f t="shared" si="0"/>
        <v>06363391001</v>
      </c>
      <c r="C18" t="s">
        <v>15</v>
      </c>
      <c r="D18" t="s">
        <v>63</v>
      </c>
      <c r="E18" t="s">
        <v>25</v>
      </c>
      <c r="F18" s="1" t="s">
        <v>64</v>
      </c>
      <c r="G18" t="s">
        <v>65</v>
      </c>
      <c r="H18">
        <v>13200</v>
      </c>
      <c r="I18" s="2">
        <v>42065</v>
      </c>
      <c r="J18" s="2">
        <v>42429</v>
      </c>
      <c r="K18">
        <v>10800</v>
      </c>
    </row>
    <row r="19" spans="1:11" x14ac:dyDescent="0.25">
      <c r="A19" t="str">
        <f>"XDB11FB6F9"</f>
        <v>XDB11FB6F9</v>
      </c>
      <c r="B19" t="str">
        <f t="shared" si="0"/>
        <v>06363391001</v>
      </c>
      <c r="C19" t="s">
        <v>15</v>
      </c>
      <c r="D19" t="s">
        <v>66</v>
      </c>
      <c r="E19" t="s">
        <v>25</v>
      </c>
      <c r="F19" s="1" t="s">
        <v>67</v>
      </c>
      <c r="G19" t="s">
        <v>68</v>
      </c>
      <c r="H19">
        <v>460</v>
      </c>
      <c r="I19" s="2">
        <v>42062</v>
      </c>
      <c r="J19" s="2">
        <v>42088</v>
      </c>
      <c r="K19">
        <v>460</v>
      </c>
    </row>
    <row r="20" spans="1:11" x14ac:dyDescent="0.25">
      <c r="A20" t="str">
        <f>"X3011FB6F7"</f>
        <v>X3011FB6F7</v>
      </c>
      <c r="B20" t="str">
        <f t="shared" si="0"/>
        <v>06363391001</v>
      </c>
      <c r="C20" t="s">
        <v>15</v>
      </c>
      <c r="D20" t="s">
        <v>69</v>
      </c>
      <c r="E20" t="s">
        <v>36</v>
      </c>
      <c r="F20" s="1" t="s">
        <v>37</v>
      </c>
      <c r="G20" t="s">
        <v>38</v>
      </c>
      <c r="H20">
        <v>0</v>
      </c>
      <c r="I20" s="2">
        <v>42059</v>
      </c>
      <c r="J20" s="2">
        <v>42059</v>
      </c>
      <c r="K20">
        <v>6273.76</v>
      </c>
    </row>
    <row r="21" spans="1:11" x14ac:dyDescent="0.25">
      <c r="A21" t="str">
        <f>"X8011FB6F5"</f>
        <v>X8011FB6F5</v>
      </c>
      <c r="B21" t="str">
        <f t="shared" si="0"/>
        <v>06363391001</v>
      </c>
      <c r="C21" t="s">
        <v>15</v>
      </c>
      <c r="D21" t="s">
        <v>70</v>
      </c>
      <c r="E21" t="s">
        <v>25</v>
      </c>
      <c r="F21" s="1" t="s">
        <v>71</v>
      </c>
      <c r="G21" t="s">
        <v>72</v>
      </c>
      <c r="H21">
        <v>405</v>
      </c>
      <c r="I21" s="2">
        <v>42060</v>
      </c>
      <c r="J21" s="2">
        <v>42060</v>
      </c>
      <c r="K21">
        <v>405</v>
      </c>
    </row>
    <row r="22" spans="1:11" x14ac:dyDescent="0.25">
      <c r="A22" t="str">
        <f>"XA811FB6F4"</f>
        <v>XA811FB6F4</v>
      </c>
      <c r="B22" t="str">
        <f t="shared" si="0"/>
        <v>06363391001</v>
      </c>
      <c r="C22" t="s">
        <v>15</v>
      </c>
      <c r="D22" t="s">
        <v>73</v>
      </c>
      <c r="E22" t="s">
        <v>25</v>
      </c>
      <c r="F22" s="1" t="s">
        <v>74</v>
      </c>
      <c r="G22" t="s">
        <v>75</v>
      </c>
      <c r="H22">
        <v>350</v>
      </c>
      <c r="I22" s="2">
        <v>42060</v>
      </c>
      <c r="J22" s="2">
        <v>42123</v>
      </c>
      <c r="K22">
        <v>350</v>
      </c>
    </row>
    <row r="23" spans="1:11" x14ac:dyDescent="0.25">
      <c r="A23" t="str">
        <f>"X2511FB6F1"</f>
        <v>X2511FB6F1</v>
      </c>
      <c r="B23" t="str">
        <f t="shared" si="0"/>
        <v>06363391001</v>
      </c>
      <c r="C23" t="s">
        <v>15</v>
      </c>
      <c r="D23" t="s">
        <v>76</v>
      </c>
      <c r="E23" t="s">
        <v>25</v>
      </c>
      <c r="F23" s="1" t="s">
        <v>77</v>
      </c>
      <c r="G23" t="s">
        <v>78</v>
      </c>
      <c r="H23">
        <v>300</v>
      </c>
      <c r="I23" s="2">
        <v>42052</v>
      </c>
      <c r="J23" s="2">
        <v>42421</v>
      </c>
      <c r="K23">
        <v>300</v>
      </c>
    </row>
    <row r="24" spans="1:11" x14ac:dyDescent="0.25">
      <c r="A24" t="str">
        <f>"X5811FB6F6"</f>
        <v>X5811FB6F6</v>
      </c>
      <c r="B24" t="str">
        <f t="shared" si="0"/>
        <v>06363391001</v>
      </c>
      <c r="C24" t="s">
        <v>15</v>
      </c>
      <c r="D24" t="s">
        <v>79</v>
      </c>
      <c r="E24" t="s">
        <v>25</v>
      </c>
      <c r="F24" s="1" t="s">
        <v>80</v>
      </c>
      <c r="G24" t="s">
        <v>81</v>
      </c>
      <c r="H24">
        <v>589</v>
      </c>
      <c r="I24" s="2">
        <v>42060</v>
      </c>
      <c r="J24" s="2">
        <v>42060</v>
      </c>
      <c r="K24">
        <v>589</v>
      </c>
    </row>
    <row r="25" spans="1:11" x14ac:dyDescent="0.25">
      <c r="A25" t="str">
        <f>"X401366F7F"</f>
        <v>X401366F7F</v>
      </c>
      <c r="B25" t="str">
        <f t="shared" si="0"/>
        <v>06363391001</v>
      </c>
      <c r="C25" t="s">
        <v>15</v>
      </c>
      <c r="D25" t="s">
        <v>82</v>
      </c>
      <c r="E25" t="s">
        <v>25</v>
      </c>
      <c r="F25" s="1" t="s">
        <v>83</v>
      </c>
      <c r="G25" t="s">
        <v>84</v>
      </c>
      <c r="H25">
        <v>214</v>
      </c>
      <c r="I25" s="2">
        <v>42088</v>
      </c>
      <c r="J25" s="2">
        <v>42097</v>
      </c>
      <c r="K25">
        <v>214</v>
      </c>
    </row>
    <row r="26" spans="1:11" x14ac:dyDescent="0.25">
      <c r="A26" t="str">
        <f>"XAF11FB6E1"</f>
        <v>XAF11FB6E1</v>
      </c>
      <c r="B26" t="str">
        <f t="shared" si="0"/>
        <v>06363391001</v>
      </c>
      <c r="C26" t="s">
        <v>15</v>
      </c>
      <c r="D26" t="s">
        <v>85</v>
      </c>
      <c r="E26" t="s">
        <v>36</v>
      </c>
      <c r="F26" s="1" t="s">
        <v>37</v>
      </c>
      <c r="G26" t="s">
        <v>38</v>
      </c>
      <c r="H26">
        <v>0</v>
      </c>
      <c r="I26" s="2">
        <v>42017</v>
      </c>
      <c r="J26" s="2">
        <v>42017</v>
      </c>
      <c r="K26">
        <v>4870.6499999999996</v>
      </c>
    </row>
    <row r="27" spans="1:11" x14ac:dyDescent="0.25">
      <c r="A27" t="str">
        <f>"XF21366F6E"</f>
        <v>XF21366F6E</v>
      </c>
      <c r="B27" t="str">
        <f t="shared" si="0"/>
        <v>06363391001</v>
      </c>
      <c r="C27" t="s">
        <v>15</v>
      </c>
      <c r="D27" t="s">
        <v>86</v>
      </c>
      <c r="E27" t="s">
        <v>25</v>
      </c>
      <c r="F27" s="1" t="s">
        <v>87</v>
      </c>
      <c r="G27" t="s">
        <v>88</v>
      </c>
      <c r="H27">
        <v>3840</v>
      </c>
      <c r="I27" s="2">
        <v>42036</v>
      </c>
      <c r="J27" s="2">
        <v>42400</v>
      </c>
      <c r="K27">
        <v>3840</v>
      </c>
    </row>
    <row r="28" spans="1:11" x14ac:dyDescent="0.25">
      <c r="A28" t="str">
        <f>"61716373F7"</f>
        <v>61716373F7</v>
      </c>
      <c r="B28" t="str">
        <f t="shared" si="0"/>
        <v>06363391001</v>
      </c>
      <c r="C28" t="s">
        <v>15</v>
      </c>
      <c r="D28" t="s">
        <v>89</v>
      </c>
      <c r="E28" t="s">
        <v>36</v>
      </c>
      <c r="F28" s="1" t="s">
        <v>90</v>
      </c>
      <c r="G28" t="s">
        <v>91</v>
      </c>
      <c r="H28">
        <v>0</v>
      </c>
      <c r="I28" s="2">
        <v>42125</v>
      </c>
      <c r="J28" s="2">
        <v>42490</v>
      </c>
      <c r="K28">
        <v>212480.91</v>
      </c>
    </row>
    <row r="29" spans="1:11" x14ac:dyDescent="0.25">
      <c r="A29" t="str">
        <f>"X021366F74"</f>
        <v>X021366F74</v>
      </c>
      <c r="B29" t="str">
        <f t="shared" si="0"/>
        <v>06363391001</v>
      </c>
      <c r="C29" t="s">
        <v>15</v>
      </c>
      <c r="D29" t="s">
        <v>92</v>
      </c>
      <c r="E29" t="s">
        <v>25</v>
      </c>
      <c r="F29" s="1" t="s">
        <v>93</v>
      </c>
      <c r="G29" t="s">
        <v>94</v>
      </c>
      <c r="H29">
        <v>600</v>
      </c>
      <c r="I29" s="2">
        <v>42095</v>
      </c>
      <c r="J29" s="2">
        <v>42460</v>
      </c>
      <c r="K29">
        <v>600</v>
      </c>
    </row>
    <row r="30" spans="1:11" x14ac:dyDescent="0.25">
      <c r="A30" t="str">
        <f>"X7A1366F71"</f>
        <v>X7A1366F71</v>
      </c>
      <c r="B30" t="str">
        <f t="shared" si="0"/>
        <v>06363391001</v>
      </c>
      <c r="C30" t="s">
        <v>15</v>
      </c>
      <c r="D30" t="s">
        <v>95</v>
      </c>
      <c r="E30" t="s">
        <v>25</v>
      </c>
      <c r="F30" s="1" t="s">
        <v>96</v>
      </c>
      <c r="G30" t="s">
        <v>97</v>
      </c>
      <c r="H30">
        <v>840</v>
      </c>
      <c r="I30" s="2">
        <v>42068</v>
      </c>
      <c r="J30" s="2">
        <v>42095</v>
      </c>
      <c r="K30">
        <v>840</v>
      </c>
    </row>
    <row r="31" spans="1:11" x14ac:dyDescent="0.25">
      <c r="A31" t="str">
        <f>"X351366F79"</f>
        <v>X351366F79</v>
      </c>
      <c r="B31" t="str">
        <f t="shared" si="0"/>
        <v>06363391001</v>
      </c>
      <c r="C31" t="s">
        <v>15</v>
      </c>
      <c r="D31" t="s">
        <v>98</v>
      </c>
      <c r="E31" t="s">
        <v>25</v>
      </c>
      <c r="F31" s="1" t="s">
        <v>99</v>
      </c>
      <c r="G31" t="s">
        <v>100</v>
      </c>
      <c r="H31">
        <v>1949.01</v>
      </c>
      <c r="I31" s="2">
        <v>42081</v>
      </c>
      <c r="J31" s="2">
        <v>42108</v>
      </c>
      <c r="K31">
        <v>1949.01</v>
      </c>
    </row>
    <row r="32" spans="1:11" x14ac:dyDescent="0.25">
      <c r="A32" t="str">
        <f>"X521366F72"</f>
        <v>X521366F72</v>
      </c>
      <c r="B32" t="str">
        <f t="shared" si="0"/>
        <v>06363391001</v>
      </c>
      <c r="C32" t="s">
        <v>15</v>
      </c>
      <c r="D32" t="s">
        <v>101</v>
      </c>
      <c r="E32" t="s">
        <v>25</v>
      </c>
      <c r="F32" s="1" t="s">
        <v>102</v>
      </c>
      <c r="G32" t="s">
        <v>103</v>
      </c>
      <c r="H32">
        <v>270.49</v>
      </c>
      <c r="I32" s="2">
        <v>42004</v>
      </c>
      <c r="J32" s="2">
        <v>42068</v>
      </c>
      <c r="K32">
        <v>270.49</v>
      </c>
    </row>
    <row r="33" spans="1:11" x14ac:dyDescent="0.25">
      <c r="A33" t="str">
        <f>"X181366F80"</f>
        <v>X181366F80</v>
      </c>
      <c r="B33" t="str">
        <f t="shared" si="0"/>
        <v>06363391001</v>
      </c>
      <c r="C33" t="s">
        <v>15</v>
      </c>
      <c r="D33" t="s">
        <v>104</v>
      </c>
      <c r="E33" t="s">
        <v>25</v>
      </c>
      <c r="F33" s="1" t="s">
        <v>52</v>
      </c>
      <c r="G33" t="s">
        <v>53</v>
      </c>
      <c r="H33">
        <v>2750</v>
      </c>
      <c r="I33" s="2">
        <v>42093</v>
      </c>
      <c r="J33" s="2">
        <v>42093</v>
      </c>
      <c r="K33">
        <v>2750</v>
      </c>
    </row>
    <row r="34" spans="1:11" x14ac:dyDescent="0.25">
      <c r="A34" t="str">
        <f>"X9B1366F83"</f>
        <v>X9B1366F83</v>
      </c>
      <c r="B34" t="str">
        <f t="shared" si="0"/>
        <v>06363391001</v>
      </c>
      <c r="C34" t="s">
        <v>15</v>
      </c>
      <c r="D34" t="s">
        <v>105</v>
      </c>
      <c r="E34" t="s">
        <v>25</v>
      </c>
      <c r="F34" s="1" t="s">
        <v>106</v>
      </c>
      <c r="G34" t="s">
        <v>107</v>
      </c>
      <c r="H34">
        <v>1540</v>
      </c>
      <c r="I34" s="2">
        <v>42101</v>
      </c>
      <c r="J34" s="2">
        <v>42115</v>
      </c>
      <c r="K34">
        <v>1540</v>
      </c>
    </row>
    <row r="35" spans="1:11" x14ac:dyDescent="0.25">
      <c r="A35" t="str">
        <f>"XC31366F82"</f>
        <v>XC31366F82</v>
      </c>
      <c r="B35" t="str">
        <f t="shared" ref="B35:B66" si="1">"06363391001"</f>
        <v>06363391001</v>
      </c>
      <c r="C35" t="s">
        <v>15</v>
      </c>
      <c r="D35" t="s">
        <v>108</v>
      </c>
      <c r="E35" t="s">
        <v>25</v>
      </c>
      <c r="F35" s="1" t="s">
        <v>109</v>
      </c>
      <c r="G35" t="s">
        <v>110</v>
      </c>
      <c r="H35">
        <v>2323.34</v>
      </c>
      <c r="I35" s="2">
        <v>42101</v>
      </c>
      <c r="J35" s="2">
        <v>42115</v>
      </c>
      <c r="K35">
        <v>2323.34</v>
      </c>
    </row>
    <row r="36" spans="1:11" x14ac:dyDescent="0.25">
      <c r="A36" t="str">
        <f>"XEB1366F81"</f>
        <v>XEB1366F81</v>
      </c>
      <c r="B36" t="str">
        <f t="shared" si="1"/>
        <v>06363391001</v>
      </c>
      <c r="C36" t="s">
        <v>15</v>
      </c>
      <c r="D36" t="s">
        <v>111</v>
      </c>
      <c r="E36" t="s">
        <v>25</v>
      </c>
      <c r="F36" s="1" t="s">
        <v>112</v>
      </c>
      <c r="G36" t="s">
        <v>113</v>
      </c>
      <c r="H36">
        <v>100</v>
      </c>
      <c r="I36" s="2">
        <v>42012</v>
      </c>
      <c r="J36" s="2">
        <v>42012</v>
      </c>
      <c r="K36">
        <v>100</v>
      </c>
    </row>
    <row r="37" spans="1:11" x14ac:dyDescent="0.25">
      <c r="A37" t="str">
        <f>"X4D11FB6F0"</f>
        <v>X4D11FB6F0</v>
      </c>
      <c r="B37" t="str">
        <f t="shared" si="1"/>
        <v>06363391001</v>
      </c>
      <c r="C37" t="s">
        <v>15</v>
      </c>
      <c r="D37" t="s">
        <v>114</v>
      </c>
      <c r="E37" t="s">
        <v>25</v>
      </c>
      <c r="F37" s="1" t="s">
        <v>115</v>
      </c>
      <c r="G37" t="s">
        <v>116</v>
      </c>
      <c r="H37">
        <v>288</v>
      </c>
      <c r="I37" s="2">
        <v>42053</v>
      </c>
      <c r="J37" s="2">
        <v>42066</v>
      </c>
      <c r="K37">
        <v>288</v>
      </c>
    </row>
    <row r="38" spans="1:11" x14ac:dyDescent="0.25">
      <c r="A38" t="str">
        <f>"XB311FB6FA"</f>
        <v>XB311FB6FA</v>
      </c>
      <c r="B38" t="str">
        <f t="shared" si="1"/>
        <v>06363391001</v>
      </c>
      <c r="C38" t="s">
        <v>15</v>
      </c>
      <c r="D38" t="s">
        <v>117</v>
      </c>
      <c r="E38" t="s">
        <v>25</v>
      </c>
      <c r="F38" s="1" t="s">
        <v>118</v>
      </c>
      <c r="G38" t="s">
        <v>119</v>
      </c>
      <c r="H38">
        <v>400</v>
      </c>
      <c r="I38" s="2">
        <v>42062</v>
      </c>
      <c r="J38" s="2">
        <v>42088</v>
      </c>
      <c r="K38">
        <v>295</v>
      </c>
    </row>
    <row r="39" spans="1:11" x14ac:dyDescent="0.25">
      <c r="A39" t="str">
        <f>"XA21366F70"</f>
        <v>XA21366F70</v>
      </c>
      <c r="B39" t="str">
        <f t="shared" si="1"/>
        <v>06363391001</v>
      </c>
      <c r="C39" t="s">
        <v>15</v>
      </c>
      <c r="D39" t="s">
        <v>120</v>
      </c>
      <c r="E39" t="s">
        <v>25</v>
      </c>
      <c r="F39" s="1" t="s">
        <v>121</v>
      </c>
      <c r="G39" t="s">
        <v>122</v>
      </c>
      <c r="H39">
        <v>405</v>
      </c>
      <c r="I39" s="2">
        <v>42065</v>
      </c>
      <c r="J39" s="2">
        <v>42069</v>
      </c>
      <c r="K39">
        <v>405</v>
      </c>
    </row>
    <row r="40" spans="1:11" x14ac:dyDescent="0.25">
      <c r="A40" t="str">
        <f>"XC511FB6ED"</f>
        <v>XC511FB6ED</v>
      </c>
      <c r="B40" t="str">
        <f t="shared" si="1"/>
        <v>06363391001</v>
      </c>
      <c r="C40" t="s">
        <v>15</v>
      </c>
      <c r="D40" t="s">
        <v>123</v>
      </c>
      <c r="E40" t="s">
        <v>25</v>
      </c>
      <c r="F40" s="1" t="s">
        <v>124</v>
      </c>
      <c r="G40" t="s">
        <v>125</v>
      </c>
      <c r="H40">
        <v>780</v>
      </c>
      <c r="I40" s="2">
        <v>42064</v>
      </c>
      <c r="J40" s="2">
        <v>42429</v>
      </c>
      <c r="K40">
        <v>585</v>
      </c>
    </row>
    <row r="41" spans="1:11" x14ac:dyDescent="0.25">
      <c r="A41" t="str">
        <f>"XED11FB6EC"</f>
        <v>XED11FB6EC</v>
      </c>
      <c r="B41" t="str">
        <f t="shared" si="1"/>
        <v>06363391001</v>
      </c>
      <c r="C41" t="s">
        <v>15</v>
      </c>
      <c r="D41" t="s">
        <v>126</v>
      </c>
      <c r="E41" t="s">
        <v>25</v>
      </c>
      <c r="F41" s="1" t="s">
        <v>127</v>
      </c>
      <c r="G41" t="s">
        <v>128</v>
      </c>
      <c r="H41">
        <v>491.8</v>
      </c>
      <c r="I41" s="2">
        <v>42111</v>
      </c>
      <c r="J41" s="2">
        <v>42128</v>
      </c>
      <c r="K41">
        <v>491.8</v>
      </c>
    </row>
    <row r="42" spans="1:11" x14ac:dyDescent="0.25">
      <c r="A42" t="str">
        <f>"XF61366F87"</f>
        <v>XF61366F87</v>
      </c>
      <c r="B42" t="str">
        <f t="shared" si="1"/>
        <v>06363391001</v>
      </c>
      <c r="C42" t="s">
        <v>15</v>
      </c>
      <c r="D42" t="s">
        <v>129</v>
      </c>
      <c r="E42" t="s">
        <v>25</v>
      </c>
      <c r="F42" s="1" t="s">
        <v>130</v>
      </c>
      <c r="G42" t="s">
        <v>131</v>
      </c>
      <c r="H42">
        <v>345.4</v>
      </c>
      <c r="I42" s="2">
        <v>42116</v>
      </c>
      <c r="J42" s="2">
        <v>42116</v>
      </c>
      <c r="K42">
        <v>345.4</v>
      </c>
    </row>
    <row r="43" spans="1:11" x14ac:dyDescent="0.25">
      <c r="A43" t="str">
        <f>"XD51366F75"</f>
        <v>XD51366F75</v>
      </c>
      <c r="B43" t="str">
        <f t="shared" si="1"/>
        <v>06363391001</v>
      </c>
      <c r="C43" t="s">
        <v>15</v>
      </c>
      <c r="D43" t="s">
        <v>132</v>
      </c>
      <c r="E43" t="s">
        <v>25</v>
      </c>
      <c r="F43" s="1" t="s">
        <v>133</v>
      </c>
      <c r="G43" t="s">
        <v>134</v>
      </c>
      <c r="H43">
        <v>1500</v>
      </c>
      <c r="I43" s="2">
        <v>42073</v>
      </c>
      <c r="J43" s="2">
        <v>42437</v>
      </c>
      <c r="K43">
        <v>1500</v>
      </c>
    </row>
    <row r="44" spans="1:11" x14ac:dyDescent="0.25">
      <c r="A44" t="str">
        <f>"X7E1366F8A"</f>
        <v>X7E1366F8A</v>
      </c>
      <c r="B44" t="str">
        <f t="shared" si="1"/>
        <v>06363391001</v>
      </c>
      <c r="C44" t="s">
        <v>15</v>
      </c>
      <c r="D44" t="s">
        <v>135</v>
      </c>
      <c r="E44" t="s">
        <v>25</v>
      </c>
      <c r="F44" s="1" t="s">
        <v>136</v>
      </c>
      <c r="G44" t="s">
        <v>137</v>
      </c>
      <c r="H44">
        <v>135.91999999999999</v>
      </c>
      <c r="I44" s="2">
        <v>42097</v>
      </c>
      <c r="J44" s="2">
        <v>42097</v>
      </c>
      <c r="K44">
        <v>0</v>
      </c>
    </row>
    <row r="45" spans="1:11" x14ac:dyDescent="0.25">
      <c r="A45" t="str">
        <f>"XA61366F89"</f>
        <v>XA61366F89</v>
      </c>
      <c r="B45" t="str">
        <f t="shared" si="1"/>
        <v>06363391001</v>
      </c>
      <c r="C45" t="s">
        <v>15</v>
      </c>
      <c r="D45" t="s">
        <v>138</v>
      </c>
      <c r="E45" t="s">
        <v>25</v>
      </c>
      <c r="F45" s="1" t="s">
        <v>139</v>
      </c>
      <c r="G45" t="s">
        <v>140</v>
      </c>
      <c r="H45">
        <v>70</v>
      </c>
      <c r="I45" s="2">
        <v>42019</v>
      </c>
      <c r="J45" s="2">
        <v>42019</v>
      </c>
      <c r="K45">
        <v>0</v>
      </c>
    </row>
    <row r="46" spans="1:11" x14ac:dyDescent="0.25">
      <c r="A46" t="str">
        <f>"X061366F8D"</f>
        <v>X061366F8D</v>
      </c>
      <c r="B46" t="str">
        <f t="shared" si="1"/>
        <v>06363391001</v>
      </c>
      <c r="C46" t="s">
        <v>15</v>
      </c>
      <c r="D46" t="s">
        <v>141</v>
      </c>
      <c r="E46" t="s">
        <v>25</v>
      </c>
      <c r="F46" s="1" t="s">
        <v>142</v>
      </c>
      <c r="G46" t="s">
        <v>143</v>
      </c>
      <c r="H46">
        <v>145</v>
      </c>
      <c r="I46" s="2">
        <v>42094</v>
      </c>
      <c r="J46" s="2">
        <v>42123</v>
      </c>
      <c r="K46">
        <v>145</v>
      </c>
    </row>
    <row r="47" spans="1:11" x14ac:dyDescent="0.25">
      <c r="A47" t="str">
        <f>"X2E1366F8C"</f>
        <v>X2E1366F8C</v>
      </c>
      <c r="B47" t="str">
        <f t="shared" si="1"/>
        <v>06363391001</v>
      </c>
      <c r="C47" t="s">
        <v>15</v>
      </c>
      <c r="D47" t="s">
        <v>144</v>
      </c>
      <c r="E47" t="s">
        <v>25</v>
      </c>
      <c r="F47" s="1" t="s">
        <v>145</v>
      </c>
      <c r="G47" t="s">
        <v>146</v>
      </c>
      <c r="H47">
        <v>4326.25</v>
      </c>
      <c r="I47" s="2">
        <v>42124</v>
      </c>
      <c r="J47" s="2">
        <v>42139</v>
      </c>
      <c r="K47">
        <v>4326.25</v>
      </c>
    </row>
    <row r="48" spans="1:11" x14ac:dyDescent="0.25">
      <c r="A48" t="str">
        <f>"X611366F91"</f>
        <v>X611366F91</v>
      </c>
      <c r="B48" t="str">
        <f t="shared" si="1"/>
        <v>06363391001</v>
      </c>
      <c r="C48" t="s">
        <v>15</v>
      </c>
      <c r="D48" t="s">
        <v>147</v>
      </c>
      <c r="E48" t="s">
        <v>25</v>
      </c>
      <c r="F48" s="1" t="s">
        <v>148</v>
      </c>
      <c r="G48" t="s">
        <v>149</v>
      </c>
      <c r="H48">
        <v>287.25</v>
      </c>
      <c r="I48" s="2">
        <v>42060</v>
      </c>
      <c r="J48" s="2">
        <v>42060</v>
      </c>
      <c r="K48">
        <v>287.25</v>
      </c>
    </row>
    <row r="49" spans="1:11" x14ac:dyDescent="0.25">
      <c r="A49" t="str">
        <f>"X851366F77"</f>
        <v>X851366F77</v>
      </c>
      <c r="B49" t="str">
        <f t="shared" si="1"/>
        <v>06363391001</v>
      </c>
      <c r="C49" t="s">
        <v>15</v>
      </c>
      <c r="D49" t="s">
        <v>150</v>
      </c>
      <c r="E49" t="s">
        <v>25</v>
      </c>
      <c r="F49" s="1" t="s">
        <v>151</v>
      </c>
      <c r="G49" t="s">
        <v>152</v>
      </c>
      <c r="H49">
        <v>750</v>
      </c>
      <c r="I49" s="2">
        <v>42075</v>
      </c>
      <c r="J49" s="2">
        <v>42114</v>
      </c>
      <c r="K49">
        <v>750</v>
      </c>
    </row>
    <row r="50" spans="1:11" x14ac:dyDescent="0.25">
      <c r="A50" t="str">
        <f>"61156867BC"</f>
        <v>61156867BC</v>
      </c>
      <c r="B50" t="str">
        <f t="shared" si="1"/>
        <v>06363391001</v>
      </c>
      <c r="C50" t="s">
        <v>15</v>
      </c>
      <c r="D50" t="s">
        <v>153</v>
      </c>
      <c r="E50" t="s">
        <v>21</v>
      </c>
      <c r="F50" s="1" t="s">
        <v>154</v>
      </c>
      <c r="G50" t="s">
        <v>155</v>
      </c>
      <c r="H50">
        <v>100000</v>
      </c>
      <c r="I50" s="2">
        <v>42121</v>
      </c>
      <c r="J50" s="2">
        <v>42487</v>
      </c>
      <c r="K50">
        <v>99063.63</v>
      </c>
    </row>
    <row r="51" spans="1:11" x14ac:dyDescent="0.25">
      <c r="A51" t="str">
        <f>"X941366F96"</f>
        <v>X941366F96</v>
      </c>
      <c r="B51" t="str">
        <f t="shared" si="1"/>
        <v>06363391001</v>
      </c>
      <c r="C51" t="s">
        <v>15</v>
      </c>
      <c r="D51" t="s">
        <v>156</v>
      </c>
      <c r="E51" t="s">
        <v>25</v>
      </c>
      <c r="F51" s="1" t="s">
        <v>157</v>
      </c>
      <c r="G51" t="s">
        <v>158</v>
      </c>
      <c r="H51">
        <v>2118.1999999999998</v>
      </c>
      <c r="I51" s="2">
        <v>42137</v>
      </c>
      <c r="J51" s="2">
        <v>42152</v>
      </c>
      <c r="K51">
        <v>2118.1999999999998</v>
      </c>
    </row>
    <row r="52" spans="1:11" x14ac:dyDescent="0.25">
      <c r="A52" t="str">
        <f>"XB81366F7C"</f>
        <v>XB81366F7C</v>
      </c>
      <c r="B52" t="str">
        <f t="shared" si="1"/>
        <v>06363391001</v>
      </c>
      <c r="C52" t="s">
        <v>15</v>
      </c>
      <c r="D52" t="s">
        <v>159</v>
      </c>
      <c r="E52" t="s">
        <v>25</v>
      </c>
      <c r="F52" s="1" t="s">
        <v>160</v>
      </c>
      <c r="G52" t="s">
        <v>161</v>
      </c>
      <c r="H52">
        <v>3952</v>
      </c>
      <c r="I52" s="2">
        <v>42139</v>
      </c>
      <c r="J52" s="2">
        <v>42159</v>
      </c>
      <c r="K52">
        <v>3952</v>
      </c>
    </row>
    <row r="53" spans="1:11" x14ac:dyDescent="0.25">
      <c r="A53" t="str">
        <f>"XB11366F8F"</f>
        <v>XB11366F8F</v>
      </c>
      <c r="B53" t="str">
        <f t="shared" si="1"/>
        <v>06363391001</v>
      </c>
      <c r="C53" t="s">
        <v>15</v>
      </c>
      <c r="D53" t="s">
        <v>162</v>
      </c>
      <c r="E53" t="s">
        <v>25</v>
      </c>
      <c r="F53" s="1" t="s">
        <v>139</v>
      </c>
      <c r="G53" t="s">
        <v>140</v>
      </c>
      <c r="H53">
        <v>150</v>
      </c>
      <c r="I53" s="2">
        <v>42136</v>
      </c>
      <c r="J53" s="2">
        <v>42136</v>
      </c>
      <c r="K53">
        <v>0</v>
      </c>
    </row>
    <row r="54" spans="1:11" x14ac:dyDescent="0.25">
      <c r="A54" t="str">
        <f>"XEF1366F9A"</f>
        <v>XEF1366F9A</v>
      </c>
      <c r="B54" t="str">
        <f t="shared" si="1"/>
        <v>06363391001</v>
      </c>
      <c r="C54" t="s">
        <v>15</v>
      </c>
      <c r="D54" t="s">
        <v>163</v>
      </c>
      <c r="E54" t="s">
        <v>25</v>
      </c>
      <c r="F54" s="1" t="s">
        <v>164</v>
      </c>
      <c r="G54" t="s">
        <v>165</v>
      </c>
      <c r="H54">
        <v>1050</v>
      </c>
      <c r="I54" s="2">
        <v>42139</v>
      </c>
      <c r="J54" s="2">
        <v>42369</v>
      </c>
      <c r="K54">
        <v>910</v>
      </c>
    </row>
    <row r="55" spans="1:11" x14ac:dyDescent="0.25">
      <c r="A55" t="str">
        <f>"X271366F9F"</f>
        <v>X271366F9F</v>
      </c>
      <c r="B55" t="str">
        <f t="shared" si="1"/>
        <v>06363391001</v>
      </c>
      <c r="C55" t="s">
        <v>15</v>
      </c>
      <c r="D55" t="s">
        <v>166</v>
      </c>
      <c r="E55" t="s">
        <v>25</v>
      </c>
      <c r="F55" s="1" t="s">
        <v>167</v>
      </c>
      <c r="G55" t="s">
        <v>168</v>
      </c>
      <c r="H55">
        <v>2471.31</v>
      </c>
      <c r="I55" s="2">
        <v>42163</v>
      </c>
      <c r="J55" s="2">
        <v>42551</v>
      </c>
      <c r="K55">
        <v>113.45</v>
      </c>
    </row>
    <row r="56" spans="1:11" x14ac:dyDescent="0.25">
      <c r="A56" t="str">
        <f>"0000000000"</f>
        <v>0000000000</v>
      </c>
      <c r="B56" t="str">
        <f t="shared" si="1"/>
        <v>06363391001</v>
      </c>
      <c r="C56" t="s">
        <v>15</v>
      </c>
      <c r="D56" t="s">
        <v>169</v>
      </c>
      <c r="E56" t="s">
        <v>25</v>
      </c>
      <c r="F56" s="1" t="s">
        <v>58</v>
      </c>
      <c r="G56" t="s">
        <v>59</v>
      </c>
      <c r="H56">
        <v>230.91</v>
      </c>
      <c r="I56" s="2">
        <v>42152</v>
      </c>
      <c r="J56" s="2">
        <v>42152</v>
      </c>
      <c r="K56">
        <v>230.91</v>
      </c>
    </row>
    <row r="57" spans="1:11" x14ac:dyDescent="0.25">
      <c r="A57" t="str">
        <f>"X361608FEB"</f>
        <v>X361608FEB</v>
      </c>
      <c r="B57" t="str">
        <f t="shared" si="1"/>
        <v>06363391001</v>
      </c>
      <c r="C57" t="s">
        <v>15</v>
      </c>
      <c r="D57" t="s">
        <v>170</v>
      </c>
      <c r="E57" t="s">
        <v>25</v>
      </c>
      <c r="F57" s="1" t="s">
        <v>171</v>
      </c>
      <c r="G57" t="s">
        <v>172</v>
      </c>
      <c r="H57">
        <v>2106</v>
      </c>
      <c r="I57" s="2">
        <v>42320</v>
      </c>
      <c r="J57" s="2">
        <v>42340</v>
      </c>
      <c r="K57">
        <v>2106</v>
      </c>
    </row>
    <row r="58" spans="1:11" x14ac:dyDescent="0.25">
      <c r="A58" t="str">
        <f>"XC71366F9B"</f>
        <v>XC71366F9B</v>
      </c>
      <c r="B58" t="str">
        <f t="shared" si="1"/>
        <v>06363391001</v>
      </c>
      <c r="C58" t="s">
        <v>15</v>
      </c>
      <c r="D58" t="s">
        <v>173</v>
      </c>
      <c r="E58" t="s">
        <v>25</v>
      </c>
      <c r="F58" s="1" t="s">
        <v>174</v>
      </c>
      <c r="G58" t="s">
        <v>175</v>
      </c>
      <c r="H58">
        <v>600</v>
      </c>
      <c r="I58" s="2">
        <v>42131</v>
      </c>
      <c r="J58" s="2">
        <v>42131</v>
      </c>
      <c r="K58">
        <v>600</v>
      </c>
    </row>
    <row r="59" spans="1:11" x14ac:dyDescent="0.25">
      <c r="A59" t="str">
        <f>"X8A14BBC38"</f>
        <v>X8A14BBC38</v>
      </c>
      <c r="B59" t="str">
        <f t="shared" si="1"/>
        <v>06363391001</v>
      </c>
      <c r="C59" t="s">
        <v>15</v>
      </c>
      <c r="D59" t="s">
        <v>176</v>
      </c>
      <c r="E59" t="s">
        <v>25</v>
      </c>
      <c r="F59" s="1" t="s">
        <v>99</v>
      </c>
      <c r="G59" t="s">
        <v>100</v>
      </c>
      <c r="H59">
        <v>237.11</v>
      </c>
      <c r="I59" s="2">
        <v>42159</v>
      </c>
      <c r="J59" s="2">
        <v>42187</v>
      </c>
      <c r="K59">
        <v>237.11</v>
      </c>
    </row>
    <row r="60" spans="1:11" x14ac:dyDescent="0.25">
      <c r="A60" t="str">
        <f>"X3A14BBC3A"</f>
        <v>X3A14BBC3A</v>
      </c>
      <c r="B60" t="str">
        <f t="shared" si="1"/>
        <v>06363391001</v>
      </c>
      <c r="C60" t="s">
        <v>15</v>
      </c>
      <c r="D60" t="s">
        <v>177</v>
      </c>
      <c r="E60" t="s">
        <v>25</v>
      </c>
      <c r="F60" s="1" t="s">
        <v>118</v>
      </c>
      <c r="G60" t="s">
        <v>119</v>
      </c>
      <c r="H60">
        <v>215</v>
      </c>
      <c r="I60" s="2">
        <v>42167</v>
      </c>
      <c r="J60" s="2">
        <v>42167</v>
      </c>
      <c r="K60">
        <v>215</v>
      </c>
    </row>
    <row r="61" spans="1:11" x14ac:dyDescent="0.25">
      <c r="A61" t="str">
        <f>"X901366F7D"</f>
        <v>X901366F7D</v>
      </c>
      <c r="B61" t="str">
        <f t="shared" si="1"/>
        <v>06363391001</v>
      </c>
      <c r="C61" t="s">
        <v>15</v>
      </c>
      <c r="D61" t="s">
        <v>178</v>
      </c>
      <c r="E61" t="s">
        <v>25</v>
      </c>
      <c r="F61" s="1" t="s">
        <v>179</v>
      </c>
      <c r="G61" t="s">
        <v>180</v>
      </c>
      <c r="H61">
        <v>169</v>
      </c>
      <c r="I61" s="2">
        <v>42082</v>
      </c>
      <c r="J61" s="2">
        <v>42443</v>
      </c>
      <c r="K61">
        <v>0</v>
      </c>
    </row>
    <row r="62" spans="1:11" x14ac:dyDescent="0.25">
      <c r="A62" t="str">
        <f>"X391366F92"</f>
        <v>X391366F92</v>
      </c>
      <c r="B62" t="str">
        <f t="shared" si="1"/>
        <v>06363391001</v>
      </c>
      <c r="C62" t="s">
        <v>15</v>
      </c>
      <c r="D62" t="s">
        <v>181</v>
      </c>
      <c r="E62" t="s">
        <v>25</v>
      </c>
      <c r="F62" s="1" t="s">
        <v>52</v>
      </c>
      <c r="G62" t="s">
        <v>53</v>
      </c>
      <c r="H62">
        <v>500</v>
      </c>
      <c r="I62" s="2">
        <v>42132</v>
      </c>
      <c r="J62" s="2">
        <v>42138</v>
      </c>
      <c r="K62">
        <v>500</v>
      </c>
    </row>
    <row r="63" spans="1:11" x14ac:dyDescent="0.25">
      <c r="A63" t="str">
        <f>"X111366F93"</f>
        <v>X111366F93</v>
      </c>
      <c r="B63" t="str">
        <f t="shared" si="1"/>
        <v>06363391001</v>
      </c>
      <c r="C63" t="s">
        <v>15</v>
      </c>
      <c r="D63" t="s">
        <v>182</v>
      </c>
      <c r="E63" t="s">
        <v>25</v>
      </c>
      <c r="F63" s="1" t="s">
        <v>183</v>
      </c>
      <c r="G63" t="s">
        <v>184</v>
      </c>
      <c r="H63">
        <v>352</v>
      </c>
      <c r="I63" s="2">
        <v>42132</v>
      </c>
      <c r="J63" s="2">
        <v>42138</v>
      </c>
      <c r="K63">
        <v>352</v>
      </c>
    </row>
    <row r="64" spans="1:11" x14ac:dyDescent="0.25">
      <c r="A64" t="str">
        <f>"X9E0E8FC4D"</f>
        <v>X9E0E8FC4D</v>
      </c>
      <c r="B64" t="str">
        <f t="shared" si="1"/>
        <v>06363391001</v>
      </c>
      <c r="C64" t="s">
        <v>15</v>
      </c>
      <c r="D64" t="s">
        <v>185</v>
      </c>
      <c r="E64" t="s">
        <v>25</v>
      </c>
      <c r="F64" s="1" t="s">
        <v>186</v>
      </c>
      <c r="G64" t="s">
        <v>187</v>
      </c>
      <c r="H64">
        <v>1416</v>
      </c>
      <c r="I64" s="2">
        <v>41730</v>
      </c>
      <c r="J64" s="2">
        <v>42460</v>
      </c>
      <c r="K64">
        <v>693.01</v>
      </c>
    </row>
    <row r="65" spans="1:11" x14ac:dyDescent="0.25">
      <c r="A65" t="str">
        <f>"XE514BBC3C"</f>
        <v>XE514BBC3C</v>
      </c>
      <c r="B65" t="str">
        <f t="shared" si="1"/>
        <v>06363391001</v>
      </c>
      <c r="C65" t="s">
        <v>15</v>
      </c>
      <c r="D65" t="s">
        <v>188</v>
      </c>
      <c r="E65" t="s">
        <v>25</v>
      </c>
      <c r="F65" s="1" t="s">
        <v>145</v>
      </c>
      <c r="G65" t="s">
        <v>146</v>
      </c>
      <c r="H65">
        <v>940</v>
      </c>
      <c r="I65" s="2">
        <v>42173</v>
      </c>
      <c r="J65" s="2">
        <v>42188</v>
      </c>
      <c r="K65">
        <v>940</v>
      </c>
    </row>
    <row r="66" spans="1:11" x14ac:dyDescent="0.25">
      <c r="A66" t="str">
        <f>"XBD14BBC3D"</f>
        <v>XBD14BBC3D</v>
      </c>
      <c r="B66" t="str">
        <f t="shared" si="1"/>
        <v>06363391001</v>
      </c>
      <c r="C66" t="s">
        <v>15</v>
      </c>
      <c r="D66" t="s">
        <v>189</v>
      </c>
      <c r="E66" t="s">
        <v>25</v>
      </c>
      <c r="F66" s="1" t="s">
        <v>190</v>
      </c>
      <c r="G66" t="s">
        <v>191</v>
      </c>
      <c r="H66">
        <v>414.09</v>
      </c>
      <c r="I66" s="2">
        <v>42178</v>
      </c>
      <c r="J66" s="2">
        <v>42178</v>
      </c>
      <c r="K66">
        <v>414.09</v>
      </c>
    </row>
    <row r="67" spans="1:11" x14ac:dyDescent="0.25">
      <c r="A67" t="str">
        <f>"XD91366F8E"</f>
        <v>XD91366F8E</v>
      </c>
      <c r="B67" t="str">
        <f t="shared" ref="B67:B98" si="2">"06363391001"</f>
        <v>06363391001</v>
      </c>
      <c r="C67" t="s">
        <v>15</v>
      </c>
      <c r="D67" t="s">
        <v>192</v>
      </c>
      <c r="E67" t="s">
        <v>17</v>
      </c>
      <c r="F67" s="1" t="s">
        <v>193</v>
      </c>
      <c r="G67" t="s">
        <v>194</v>
      </c>
      <c r="H67">
        <v>7155.28</v>
      </c>
      <c r="I67" s="2">
        <v>42160</v>
      </c>
      <c r="J67" s="2">
        <v>42190</v>
      </c>
      <c r="K67">
        <v>7155.28</v>
      </c>
    </row>
    <row r="68" spans="1:11" x14ac:dyDescent="0.25">
      <c r="A68" t="str">
        <f>"XBC1366F95"</f>
        <v>XBC1366F95</v>
      </c>
      <c r="B68" t="str">
        <f t="shared" si="2"/>
        <v>06363391001</v>
      </c>
      <c r="C68" t="s">
        <v>15</v>
      </c>
      <c r="D68" t="s">
        <v>195</v>
      </c>
      <c r="E68" t="s">
        <v>25</v>
      </c>
      <c r="F68" s="1" t="s">
        <v>196</v>
      </c>
      <c r="G68" t="s">
        <v>197</v>
      </c>
      <c r="H68">
        <v>1110</v>
      </c>
      <c r="I68" s="2">
        <v>42136</v>
      </c>
      <c r="J68" s="2">
        <v>42501</v>
      </c>
      <c r="K68">
        <v>1110</v>
      </c>
    </row>
    <row r="69" spans="1:11" x14ac:dyDescent="0.25">
      <c r="A69" t="str">
        <f>"XC814BBC43"</f>
        <v>XC814BBC43</v>
      </c>
      <c r="B69" t="str">
        <f t="shared" si="2"/>
        <v>06363391001</v>
      </c>
      <c r="C69" t="s">
        <v>15</v>
      </c>
      <c r="D69" t="s">
        <v>198</v>
      </c>
      <c r="E69" t="s">
        <v>25</v>
      </c>
      <c r="F69" s="1" t="s">
        <v>199</v>
      </c>
      <c r="G69" t="s">
        <v>200</v>
      </c>
      <c r="H69">
        <v>245</v>
      </c>
      <c r="I69" s="2">
        <v>42187</v>
      </c>
      <c r="J69" s="2">
        <v>42209</v>
      </c>
      <c r="K69">
        <v>245</v>
      </c>
    </row>
    <row r="70" spans="1:11" x14ac:dyDescent="0.25">
      <c r="A70" t="str">
        <f>"X5B14BBC4C"</f>
        <v>X5B14BBC4C</v>
      </c>
      <c r="B70" t="str">
        <f t="shared" si="2"/>
        <v>06363391001</v>
      </c>
      <c r="C70" t="s">
        <v>15</v>
      </c>
      <c r="D70" t="s">
        <v>201</v>
      </c>
      <c r="E70" t="s">
        <v>25</v>
      </c>
      <c r="F70" s="1" t="s">
        <v>202</v>
      </c>
      <c r="G70" t="s">
        <v>203</v>
      </c>
      <c r="H70">
        <v>13450</v>
      </c>
      <c r="I70" s="2">
        <v>42205</v>
      </c>
      <c r="J70" s="2">
        <v>42268</v>
      </c>
      <c r="K70">
        <v>13450</v>
      </c>
    </row>
    <row r="71" spans="1:11" x14ac:dyDescent="0.25">
      <c r="A71" t="str">
        <f>"X7814BBC45"</f>
        <v>X7814BBC45</v>
      </c>
      <c r="B71" t="str">
        <f t="shared" si="2"/>
        <v>06363391001</v>
      </c>
      <c r="C71" t="s">
        <v>15</v>
      </c>
      <c r="D71" t="s">
        <v>176</v>
      </c>
      <c r="E71" t="s">
        <v>25</v>
      </c>
      <c r="F71" s="1" t="s">
        <v>99</v>
      </c>
      <c r="G71" t="s">
        <v>100</v>
      </c>
      <c r="H71">
        <v>132.88</v>
      </c>
      <c r="I71" s="2">
        <v>42192</v>
      </c>
      <c r="J71" s="2">
        <v>42212</v>
      </c>
      <c r="K71">
        <v>132.88</v>
      </c>
    </row>
    <row r="72" spans="1:11" x14ac:dyDescent="0.25">
      <c r="A72" t="str">
        <f>"X2814BBC47"</f>
        <v>X2814BBC47</v>
      </c>
      <c r="B72" t="str">
        <f t="shared" si="2"/>
        <v>06363391001</v>
      </c>
      <c r="C72" t="s">
        <v>15</v>
      </c>
      <c r="D72" t="s">
        <v>204</v>
      </c>
      <c r="E72" t="s">
        <v>25</v>
      </c>
      <c r="F72" s="1" t="s">
        <v>205</v>
      </c>
      <c r="G72" t="s">
        <v>206</v>
      </c>
      <c r="H72">
        <v>6120</v>
      </c>
      <c r="I72" s="2">
        <v>42194</v>
      </c>
      <c r="J72" s="2">
        <v>42208</v>
      </c>
      <c r="K72">
        <v>3600</v>
      </c>
    </row>
    <row r="73" spans="1:11" x14ac:dyDescent="0.25">
      <c r="A73" t="str">
        <f>"X8314BBC4B"</f>
        <v>X8314BBC4B</v>
      </c>
      <c r="B73" t="str">
        <f t="shared" si="2"/>
        <v>06363391001</v>
      </c>
      <c r="C73" t="s">
        <v>15</v>
      </c>
      <c r="D73" t="s">
        <v>207</v>
      </c>
      <c r="E73" t="s">
        <v>25</v>
      </c>
      <c r="F73" s="1" t="s">
        <v>52</v>
      </c>
      <c r="G73" t="s">
        <v>53</v>
      </c>
      <c r="H73">
        <v>375</v>
      </c>
      <c r="I73" s="2">
        <v>42205</v>
      </c>
      <c r="J73" s="2">
        <v>42205</v>
      </c>
      <c r="K73">
        <v>375</v>
      </c>
    </row>
    <row r="74" spans="1:11" x14ac:dyDescent="0.25">
      <c r="A74" t="str">
        <f>"XAD1366F76"</f>
        <v>XAD1366F76</v>
      </c>
      <c r="B74" t="str">
        <f t="shared" si="2"/>
        <v>06363391001</v>
      </c>
      <c r="C74" t="s">
        <v>15</v>
      </c>
      <c r="D74" t="s">
        <v>208</v>
      </c>
      <c r="E74" t="s">
        <v>25</v>
      </c>
      <c r="F74" s="1" t="s">
        <v>209</v>
      </c>
      <c r="G74" t="s">
        <v>210</v>
      </c>
      <c r="H74">
        <v>1037</v>
      </c>
      <c r="I74" s="2">
        <v>42158</v>
      </c>
      <c r="J74" s="2">
        <v>42188</v>
      </c>
      <c r="K74">
        <v>850</v>
      </c>
    </row>
    <row r="75" spans="1:11" x14ac:dyDescent="0.25">
      <c r="A75" t="str">
        <f>"X5D1366F78"</f>
        <v>X5D1366F78</v>
      </c>
      <c r="B75" t="str">
        <f t="shared" si="2"/>
        <v>06363391001</v>
      </c>
      <c r="C75" t="s">
        <v>15</v>
      </c>
      <c r="D75" t="s">
        <v>211</v>
      </c>
      <c r="E75" t="s">
        <v>36</v>
      </c>
      <c r="F75" s="1" t="s">
        <v>37</v>
      </c>
      <c r="G75" t="s">
        <v>38</v>
      </c>
      <c r="H75">
        <v>0</v>
      </c>
      <c r="I75" s="2">
        <v>42081</v>
      </c>
      <c r="J75" s="2">
        <v>42081</v>
      </c>
      <c r="K75">
        <v>6284.18</v>
      </c>
    </row>
    <row r="76" spans="1:11" x14ac:dyDescent="0.25">
      <c r="A76" t="str">
        <f>"X6214BBC39"</f>
        <v>X6214BBC39</v>
      </c>
      <c r="B76" t="str">
        <f t="shared" si="2"/>
        <v>06363391001</v>
      </c>
      <c r="C76" t="s">
        <v>15</v>
      </c>
      <c r="D76" t="s">
        <v>212</v>
      </c>
      <c r="E76" t="s">
        <v>25</v>
      </c>
      <c r="F76" s="1" t="s">
        <v>213</v>
      </c>
      <c r="G76" t="s">
        <v>214</v>
      </c>
      <c r="H76">
        <v>388.31</v>
      </c>
      <c r="I76" s="2">
        <v>42160</v>
      </c>
      <c r="J76" s="2">
        <v>42170</v>
      </c>
      <c r="K76">
        <v>388.31</v>
      </c>
    </row>
    <row r="77" spans="1:11" x14ac:dyDescent="0.25">
      <c r="A77" t="str">
        <f>"X771366F9D"</f>
        <v>X771366F9D</v>
      </c>
      <c r="B77" t="str">
        <f t="shared" si="2"/>
        <v>06363391001</v>
      </c>
      <c r="C77" t="s">
        <v>15</v>
      </c>
      <c r="D77" t="s">
        <v>215</v>
      </c>
      <c r="E77" t="s">
        <v>17</v>
      </c>
      <c r="F77" s="1" t="s">
        <v>216</v>
      </c>
      <c r="G77" t="s">
        <v>217</v>
      </c>
      <c r="H77">
        <v>25086</v>
      </c>
      <c r="I77" s="2">
        <v>42173</v>
      </c>
      <c r="J77" s="2">
        <v>42216</v>
      </c>
      <c r="K77">
        <v>25086</v>
      </c>
    </row>
    <row r="78" spans="1:11" x14ac:dyDescent="0.25">
      <c r="A78" t="str">
        <f>"X3314BBC4D"</f>
        <v>X3314BBC4D</v>
      </c>
      <c r="B78" t="str">
        <f t="shared" si="2"/>
        <v>06363391001</v>
      </c>
      <c r="C78" t="s">
        <v>15</v>
      </c>
      <c r="D78" t="s">
        <v>218</v>
      </c>
      <c r="E78" t="s">
        <v>25</v>
      </c>
      <c r="F78" s="1" t="s">
        <v>219</v>
      </c>
      <c r="G78" t="s">
        <v>220</v>
      </c>
      <c r="H78">
        <v>850</v>
      </c>
      <c r="I78" s="2">
        <v>42207</v>
      </c>
      <c r="J78" s="2">
        <v>42247</v>
      </c>
      <c r="K78">
        <v>850</v>
      </c>
    </row>
    <row r="79" spans="1:11" x14ac:dyDescent="0.25">
      <c r="A79" t="str">
        <f>"X6614BBC52"</f>
        <v>X6614BBC52</v>
      </c>
      <c r="B79" t="str">
        <f t="shared" si="2"/>
        <v>06363391001</v>
      </c>
      <c r="C79" t="s">
        <v>15</v>
      </c>
      <c r="D79" t="s">
        <v>221</v>
      </c>
      <c r="E79" t="s">
        <v>25</v>
      </c>
      <c r="F79" s="1" t="s">
        <v>222</v>
      </c>
      <c r="G79" t="s">
        <v>223</v>
      </c>
      <c r="H79">
        <v>5500</v>
      </c>
      <c r="I79" s="2">
        <v>42214</v>
      </c>
      <c r="J79" s="2">
        <v>42214</v>
      </c>
      <c r="K79">
        <v>5500</v>
      </c>
    </row>
    <row r="80" spans="1:11" x14ac:dyDescent="0.25">
      <c r="A80" t="str">
        <f>"6243210BDD"</f>
        <v>6243210BDD</v>
      </c>
      <c r="B80" t="str">
        <f t="shared" si="2"/>
        <v>06363391001</v>
      </c>
      <c r="C80" t="s">
        <v>15</v>
      </c>
      <c r="D80" t="s">
        <v>224</v>
      </c>
      <c r="E80" t="s">
        <v>21</v>
      </c>
      <c r="F80" s="1" t="s">
        <v>225</v>
      </c>
      <c r="G80" t="s">
        <v>226</v>
      </c>
      <c r="H80">
        <v>58425.98</v>
      </c>
      <c r="I80" s="2">
        <v>42214</v>
      </c>
      <c r="J80" s="2">
        <v>42978</v>
      </c>
      <c r="K80">
        <v>54910.71</v>
      </c>
    </row>
    <row r="81" spans="1:11" x14ac:dyDescent="0.25">
      <c r="A81" t="str">
        <f>"XD314BBC49"</f>
        <v>XD314BBC49</v>
      </c>
      <c r="B81" t="str">
        <f t="shared" si="2"/>
        <v>06363391001</v>
      </c>
      <c r="C81" t="s">
        <v>15</v>
      </c>
      <c r="D81" t="s">
        <v>227</v>
      </c>
      <c r="E81" t="s">
        <v>25</v>
      </c>
      <c r="F81" s="1" t="s">
        <v>228</v>
      </c>
      <c r="G81" t="s">
        <v>229</v>
      </c>
      <c r="H81">
        <v>226.95</v>
      </c>
      <c r="I81" s="2">
        <v>42201</v>
      </c>
      <c r="J81" s="2">
        <v>42221</v>
      </c>
      <c r="K81">
        <v>226.95</v>
      </c>
    </row>
    <row r="82" spans="1:11" x14ac:dyDescent="0.25">
      <c r="A82" t="str">
        <f>"XAB14BBC4A"</f>
        <v>XAB14BBC4A</v>
      </c>
      <c r="B82" t="str">
        <f t="shared" si="2"/>
        <v>06363391001</v>
      </c>
      <c r="C82" t="s">
        <v>15</v>
      </c>
      <c r="D82" t="s">
        <v>230</v>
      </c>
      <c r="E82" t="s">
        <v>25</v>
      </c>
      <c r="F82" s="1" t="s">
        <v>205</v>
      </c>
      <c r="G82" t="s">
        <v>206</v>
      </c>
      <c r="H82">
        <v>1146.5999999999999</v>
      </c>
      <c r="I82" s="2">
        <v>42214</v>
      </c>
      <c r="J82" s="2">
        <v>42214</v>
      </c>
      <c r="K82">
        <v>1146.5999999999999</v>
      </c>
    </row>
    <row r="83" spans="1:11" x14ac:dyDescent="0.25">
      <c r="A83" t="str">
        <f>"X3E14BBC53"</f>
        <v>X3E14BBC53</v>
      </c>
      <c r="B83" t="str">
        <f t="shared" si="2"/>
        <v>06363391001</v>
      </c>
      <c r="C83" t="s">
        <v>15</v>
      </c>
      <c r="D83" t="s">
        <v>231</v>
      </c>
      <c r="E83" t="s">
        <v>25</v>
      </c>
      <c r="F83" s="1" t="s">
        <v>205</v>
      </c>
      <c r="G83" t="s">
        <v>206</v>
      </c>
      <c r="H83">
        <v>2293.1999999999998</v>
      </c>
      <c r="I83" s="2">
        <v>42214</v>
      </c>
      <c r="J83" s="2">
        <v>42229</v>
      </c>
      <c r="K83">
        <v>2293.1999999999998</v>
      </c>
    </row>
    <row r="84" spans="1:11" x14ac:dyDescent="0.25">
      <c r="A84" t="str">
        <f>"XA014BBC44"</f>
        <v>XA014BBC44</v>
      </c>
      <c r="B84" t="str">
        <f t="shared" si="2"/>
        <v>06363391001</v>
      </c>
      <c r="C84" t="s">
        <v>15</v>
      </c>
      <c r="D84" t="s">
        <v>232</v>
      </c>
      <c r="E84" t="s">
        <v>25</v>
      </c>
      <c r="F84" s="1" t="s">
        <v>202</v>
      </c>
      <c r="G84" t="s">
        <v>203</v>
      </c>
      <c r="H84">
        <v>2620</v>
      </c>
      <c r="I84" s="2">
        <v>42192</v>
      </c>
      <c r="J84" s="2">
        <v>42227</v>
      </c>
      <c r="K84">
        <v>2348.58</v>
      </c>
    </row>
    <row r="85" spans="1:11" x14ac:dyDescent="0.25">
      <c r="A85" t="str">
        <f>"X4514BBC40"</f>
        <v>X4514BBC40</v>
      </c>
      <c r="B85" t="str">
        <f t="shared" si="2"/>
        <v>06363391001</v>
      </c>
      <c r="C85" t="s">
        <v>15</v>
      </c>
      <c r="D85" t="s">
        <v>233</v>
      </c>
      <c r="E85" t="s">
        <v>17</v>
      </c>
      <c r="F85" s="1" t="s">
        <v>234</v>
      </c>
      <c r="G85" t="s">
        <v>235</v>
      </c>
      <c r="H85">
        <v>4562</v>
      </c>
      <c r="I85" s="2">
        <v>42193</v>
      </c>
      <c r="J85" s="2">
        <v>42208</v>
      </c>
      <c r="K85">
        <v>4562</v>
      </c>
    </row>
    <row r="86" spans="1:11" x14ac:dyDescent="0.25">
      <c r="A86" t="str">
        <f>"XC114BBC56"</f>
        <v>XC114BBC56</v>
      </c>
      <c r="B86" t="str">
        <f t="shared" si="2"/>
        <v>06363391001</v>
      </c>
      <c r="C86" t="s">
        <v>15</v>
      </c>
      <c r="D86" t="s">
        <v>236</v>
      </c>
      <c r="E86" t="s">
        <v>25</v>
      </c>
      <c r="F86" s="1" t="s">
        <v>118</v>
      </c>
      <c r="G86" t="s">
        <v>119</v>
      </c>
      <c r="H86">
        <v>420</v>
      </c>
      <c r="I86" s="2">
        <v>42228</v>
      </c>
      <c r="J86" s="2">
        <v>42248</v>
      </c>
      <c r="K86">
        <v>420</v>
      </c>
    </row>
    <row r="87" spans="1:11" x14ac:dyDescent="0.25">
      <c r="A87" t="str">
        <f>"X9914BBC57"</f>
        <v>X9914BBC57</v>
      </c>
      <c r="B87" t="str">
        <f t="shared" si="2"/>
        <v>06363391001</v>
      </c>
      <c r="C87" t="s">
        <v>15</v>
      </c>
      <c r="D87" t="s">
        <v>237</v>
      </c>
      <c r="E87" t="s">
        <v>25</v>
      </c>
      <c r="F87" s="1" t="s">
        <v>238</v>
      </c>
      <c r="G87" t="s">
        <v>239</v>
      </c>
      <c r="H87">
        <v>1200</v>
      </c>
      <c r="I87" s="2">
        <v>42228</v>
      </c>
      <c r="J87" s="2">
        <v>42248</v>
      </c>
      <c r="K87">
        <v>1200</v>
      </c>
    </row>
    <row r="88" spans="1:11" x14ac:dyDescent="0.25">
      <c r="A88" t="str">
        <f>"X7114BBC58"</f>
        <v>X7114BBC58</v>
      </c>
      <c r="B88" t="str">
        <f t="shared" si="2"/>
        <v>06363391001</v>
      </c>
      <c r="C88" t="s">
        <v>15</v>
      </c>
      <c r="D88" t="s">
        <v>240</v>
      </c>
      <c r="E88" t="s">
        <v>25</v>
      </c>
      <c r="F88" s="1" t="s">
        <v>241</v>
      </c>
      <c r="G88" t="s">
        <v>242</v>
      </c>
      <c r="H88">
        <v>260</v>
      </c>
      <c r="I88" s="2">
        <v>42254</v>
      </c>
      <c r="J88" s="2">
        <v>42274</v>
      </c>
      <c r="K88">
        <v>0</v>
      </c>
    </row>
    <row r="89" spans="1:11" x14ac:dyDescent="0.25">
      <c r="A89" t="str">
        <f>"XF014BBC42"</f>
        <v>XF014BBC42</v>
      </c>
      <c r="B89" t="str">
        <f t="shared" si="2"/>
        <v>06363391001</v>
      </c>
      <c r="C89" t="s">
        <v>15</v>
      </c>
      <c r="D89" t="s">
        <v>243</v>
      </c>
      <c r="E89" t="s">
        <v>25</v>
      </c>
      <c r="F89" s="1" t="s">
        <v>139</v>
      </c>
      <c r="G89" t="s">
        <v>140</v>
      </c>
      <c r="H89">
        <v>290</v>
      </c>
      <c r="I89" s="2">
        <v>42160</v>
      </c>
      <c r="J89" s="2">
        <v>42160</v>
      </c>
      <c r="K89">
        <v>0</v>
      </c>
    </row>
    <row r="90" spans="1:11" x14ac:dyDescent="0.25">
      <c r="A90" t="str">
        <f>"X891366F90"</f>
        <v>X891366F90</v>
      </c>
      <c r="B90" t="str">
        <f t="shared" si="2"/>
        <v>06363391001</v>
      </c>
      <c r="C90" t="s">
        <v>15</v>
      </c>
      <c r="D90" t="s">
        <v>244</v>
      </c>
      <c r="E90" t="s">
        <v>25</v>
      </c>
      <c r="F90" s="1" t="s">
        <v>148</v>
      </c>
      <c r="G90" t="s">
        <v>149</v>
      </c>
      <c r="H90">
        <v>620</v>
      </c>
      <c r="I90" s="2">
        <v>42130</v>
      </c>
      <c r="J90" s="2">
        <v>42163</v>
      </c>
      <c r="K90">
        <v>620</v>
      </c>
    </row>
    <row r="91" spans="1:11" x14ac:dyDescent="0.25">
      <c r="A91" t="str">
        <f>"X8E14BBC51"</f>
        <v>X8E14BBC51</v>
      </c>
      <c r="B91" t="str">
        <f t="shared" si="2"/>
        <v>06363391001</v>
      </c>
      <c r="C91" t="s">
        <v>15</v>
      </c>
      <c r="D91" t="s">
        <v>245</v>
      </c>
      <c r="E91" t="s">
        <v>25</v>
      </c>
      <c r="F91" s="1" t="s">
        <v>246</v>
      </c>
      <c r="G91" t="s">
        <v>247</v>
      </c>
      <c r="H91">
        <v>240</v>
      </c>
      <c r="I91" s="2">
        <v>42209</v>
      </c>
      <c r="J91" s="2">
        <v>42237</v>
      </c>
      <c r="K91">
        <v>240</v>
      </c>
    </row>
    <row r="92" spans="1:11" x14ac:dyDescent="0.25">
      <c r="A92" t="str">
        <f>"X441366F98"</f>
        <v>X441366F98</v>
      </c>
      <c r="B92" t="str">
        <f t="shared" si="2"/>
        <v>06363391001</v>
      </c>
      <c r="C92" t="s">
        <v>15</v>
      </c>
      <c r="D92" t="s">
        <v>248</v>
      </c>
      <c r="E92" t="s">
        <v>25</v>
      </c>
      <c r="F92" s="1" t="s">
        <v>246</v>
      </c>
      <c r="G92" t="s">
        <v>247</v>
      </c>
      <c r="H92">
        <v>400</v>
      </c>
      <c r="I92" s="2">
        <v>42137</v>
      </c>
      <c r="J92" s="2">
        <v>42166</v>
      </c>
      <c r="K92">
        <v>400</v>
      </c>
    </row>
    <row r="93" spans="1:11" x14ac:dyDescent="0.25">
      <c r="A93" t="str">
        <f>"X1C1366F99"</f>
        <v>X1C1366F99</v>
      </c>
      <c r="B93" t="str">
        <f t="shared" si="2"/>
        <v>06363391001</v>
      </c>
      <c r="C93" t="s">
        <v>15</v>
      </c>
      <c r="D93" t="s">
        <v>249</v>
      </c>
      <c r="E93" t="s">
        <v>25</v>
      </c>
      <c r="F93" s="1" t="s">
        <v>246</v>
      </c>
      <c r="G93" t="s">
        <v>247</v>
      </c>
      <c r="H93">
        <v>100</v>
      </c>
      <c r="I93" s="2">
        <v>42137</v>
      </c>
      <c r="J93" s="2">
        <v>42165</v>
      </c>
      <c r="K93">
        <v>100</v>
      </c>
    </row>
    <row r="94" spans="1:11" x14ac:dyDescent="0.25">
      <c r="A94" t="str">
        <f>"0000000000"</f>
        <v>0000000000</v>
      </c>
      <c r="B94" t="str">
        <f t="shared" si="2"/>
        <v>06363391001</v>
      </c>
      <c r="C94" t="s">
        <v>15</v>
      </c>
      <c r="D94" t="s">
        <v>250</v>
      </c>
      <c r="E94" t="s">
        <v>25</v>
      </c>
      <c r="F94" s="1" t="s">
        <v>251</v>
      </c>
      <c r="G94" t="s">
        <v>252</v>
      </c>
      <c r="H94">
        <v>809.6</v>
      </c>
      <c r="I94" s="2">
        <v>42271</v>
      </c>
      <c r="J94" s="2">
        <v>42301</v>
      </c>
      <c r="K94">
        <v>809.6</v>
      </c>
    </row>
    <row r="95" spans="1:11" x14ac:dyDescent="0.25">
      <c r="A95" t="str">
        <f>"X9F1608FC9"</f>
        <v>X9F1608FC9</v>
      </c>
      <c r="B95" t="str">
        <f t="shared" si="2"/>
        <v>06363391001</v>
      </c>
      <c r="C95" t="s">
        <v>15</v>
      </c>
      <c r="D95" t="s">
        <v>253</v>
      </c>
      <c r="E95" t="s">
        <v>25</v>
      </c>
      <c r="F95" s="1" t="s">
        <v>254</v>
      </c>
      <c r="G95" t="s">
        <v>255</v>
      </c>
      <c r="H95">
        <v>915</v>
      </c>
      <c r="I95" s="2">
        <v>42270</v>
      </c>
      <c r="J95" s="2">
        <v>42270</v>
      </c>
      <c r="K95">
        <v>750</v>
      </c>
    </row>
    <row r="96" spans="1:11" x14ac:dyDescent="0.25">
      <c r="A96" t="str">
        <f>"XAA1608FCF"</f>
        <v>XAA1608FCF</v>
      </c>
      <c r="B96" t="str">
        <f t="shared" si="2"/>
        <v>06363391001</v>
      </c>
      <c r="C96" t="s">
        <v>15</v>
      </c>
      <c r="D96" t="s">
        <v>256</v>
      </c>
      <c r="E96" t="s">
        <v>25</v>
      </c>
      <c r="F96" s="1" t="s">
        <v>106</v>
      </c>
      <c r="G96" t="s">
        <v>107</v>
      </c>
      <c r="H96">
        <v>870</v>
      </c>
      <c r="I96" s="2">
        <v>42275</v>
      </c>
      <c r="J96" s="2">
        <v>42295</v>
      </c>
      <c r="K96">
        <v>870</v>
      </c>
    </row>
    <row r="97" spans="1:11" x14ac:dyDescent="0.25">
      <c r="A97" t="str">
        <f>"X821608FD0"</f>
        <v>X821608FD0</v>
      </c>
      <c r="B97" t="str">
        <f t="shared" si="2"/>
        <v>06363391001</v>
      </c>
      <c r="C97" t="s">
        <v>15</v>
      </c>
      <c r="D97" t="s">
        <v>257</v>
      </c>
      <c r="E97" t="s">
        <v>25</v>
      </c>
      <c r="F97" s="1" t="s">
        <v>258</v>
      </c>
      <c r="G97" t="s">
        <v>259</v>
      </c>
      <c r="H97">
        <v>1070</v>
      </c>
      <c r="I97" s="2">
        <v>42275</v>
      </c>
      <c r="J97" s="2">
        <v>42295</v>
      </c>
      <c r="K97">
        <v>1070</v>
      </c>
    </row>
    <row r="98" spans="1:11" x14ac:dyDescent="0.25">
      <c r="A98" t="str">
        <f>"XD21608FCE"</f>
        <v>XD21608FCE</v>
      </c>
      <c r="B98" t="str">
        <f t="shared" si="2"/>
        <v>06363391001</v>
      </c>
      <c r="C98" t="s">
        <v>15</v>
      </c>
      <c r="D98" t="s">
        <v>260</v>
      </c>
      <c r="E98" t="s">
        <v>25</v>
      </c>
      <c r="F98" s="1" t="s">
        <v>43</v>
      </c>
      <c r="G98" t="s">
        <v>44</v>
      </c>
      <c r="H98">
        <v>706.2</v>
      </c>
      <c r="I98" s="2">
        <v>42275</v>
      </c>
      <c r="J98" s="2">
        <v>42295</v>
      </c>
      <c r="K98">
        <v>706.2</v>
      </c>
    </row>
    <row r="99" spans="1:11" x14ac:dyDescent="0.25">
      <c r="A99" t="str">
        <f>"XDD1608FD4"</f>
        <v>XDD1608FD4</v>
      </c>
      <c r="B99" t="str">
        <f t="shared" ref="B99:B130" si="3">"06363391001"</f>
        <v>06363391001</v>
      </c>
      <c r="C99" t="s">
        <v>15</v>
      </c>
      <c r="D99" t="s">
        <v>261</v>
      </c>
      <c r="E99" t="s">
        <v>25</v>
      </c>
      <c r="F99" s="1" t="s">
        <v>43</v>
      </c>
      <c r="G99" t="s">
        <v>44</v>
      </c>
      <c r="H99">
        <v>2345.6</v>
      </c>
      <c r="I99" s="2">
        <v>42278</v>
      </c>
      <c r="J99" s="2">
        <v>42298</v>
      </c>
      <c r="K99">
        <v>2345.6</v>
      </c>
    </row>
    <row r="100" spans="1:11" x14ac:dyDescent="0.25">
      <c r="A100" t="str">
        <f>"X4F1608FCB"</f>
        <v>X4F1608FCB</v>
      </c>
      <c r="B100" t="str">
        <f t="shared" si="3"/>
        <v>06363391001</v>
      </c>
      <c r="C100" t="s">
        <v>15</v>
      </c>
      <c r="D100" t="s">
        <v>262</v>
      </c>
      <c r="E100" t="s">
        <v>25</v>
      </c>
      <c r="F100" s="1" t="s">
        <v>263</v>
      </c>
      <c r="G100" t="s">
        <v>264</v>
      </c>
      <c r="H100">
        <v>350</v>
      </c>
      <c r="I100" s="2">
        <v>42271</v>
      </c>
      <c r="J100" s="2">
        <v>42271</v>
      </c>
      <c r="K100">
        <v>350</v>
      </c>
    </row>
    <row r="101" spans="1:11" x14ac:dyDescent="0.25">
      <c r="A101" t="str">
        <f>"X321608FD2"</f>
        <v>X321608FD2</v>
      </c>
      <c r="B101" t="str">
        <f t="shared" si="3"/>
        <v>06363391001</v>
      </c>
      <c r="C101" t="s">
        <v>15</v>
      </c>
      <c r="D101" t="s">
        <v>265</v>
      </c>
      <c r="E101" t="s">
        <v>25</v>
      </c>
      <c r="F101" s="1" t="s">
        <v>266</v>
      </c>
      <c r="G101" t="s">
        <v>267</v>
      </c>
      <c r="H101">
        <v>240</v>
      </c>
      <c r="I101" s="2">
        <v>42291</v>
      </c>
      <c r="J101" s="2">
        <v>42291</v>
      </c>
      <c r="K101">
        <v>240</v>
      </c>
    </row>
    <row r="102" spans="1:11" x14ac:dyDescent="0.25">
      <c r="A102" t="str">
        <f>"X271608FCC"</f>
        <v>X271608FCC</v>
      </c>
      <c r="B102" t="str">
        <f t="shared" si="3"/>
        <v>06363391001</v>
      </c>
      <c r="C102" t="s">
        <v>15</v>
      </c>
      <c r="D102" t="s">
        <v>268</v>
      </c>
      <c r="E102" t="s">
        <v>25</v>
      </c>
      <c r="F102" s="1" t="s">
        <v>269</v>
      </c>
      <c r="G102" t="s">
        <v>270</v>
      </c>
      <c r="H102">
        <v>61.2</v>
      </c>
      <c r="I102" s="2">
        <v>42272</v>
      </c>
      <c r="J102" s="2">
        <v>42300</v>
      </c>
      <c r="K102">
        <v>61.2</v>
      </c>
    </row>
    <row r="103" spans="1:11" x14ac:dyDescent="0.25">
      <c r="A103" t="str">
        <f>"XE914BBC55"</f>
        <v>XE914BBC55</v>
      </c>
      <c r="B103" t="str">
        <f t="shared" si="3"/>
        <v>06363391001</v>
      </c>
      <c r="C103" t="s">
        <v>15</v>
      </c>
      <c r="D103" t="s">
        <v>271</v>
      </c>
      <c r="E103" t="s">
        <v>25</v>
      </c>
      <c r="F103" s="1" t="s">
        <v>272</v>
      </c>
      <c r="G103" t="s">
        <v>273</v>
      </c>
      <c r="H103">
        <v>1000</v>
      </c>
      <c r="I103" s="2">
        <v>42215</v>
      </c>
      <c r="J103" s="2">
        <v>42580</v>
      </c>
      <c r="K103">
        <v>1000</v>
      </c>
    </row>
    <row r="104" spans="1:11" x14ac:dyDescent="0.25">
      <c r="A104" t="str">
        <f>"X1614BBC54"</f>
        <v>X1614BBC54</v>
      </c>
      <c r="B104" t="str">
        <f t="shared" si="3"/>
        <v>06363391001</v>
      </c>
      <c r="C104" t="s">
        <v>15</v>
      </c>
      <c r="D104" t="s">
        <v>274</v>
      </c>
      <c r="E104" t="s">
        <v>25</v>
      </c>
      <c r="F104" s="1" t="s">
        <v>275</v>
      </c>
      <c r="G104" t="s">
        <v>276</v>
      </c>
      <c r="H104">
        <v>1139</v>
      </c>
      <c r="I104" s="2">
        <v>42268</v>
      </c>
      <c r="J104" s="2">
        <v>42342</v>
      </c>
      <c r="K104">
        <v>323</v>
      </c>
    </row>
    <row r="105" spans="1:11" x14ac:dyDescent="0.25">
      <c r="A105" t="str">
        <f>"XB51608FD5"</f>
        <v>XB51608FD5</v>
      </c>
      <c r="B105" t="str">
        <f t="shared" si="3"/>
        <v>06363391001</v>
      </c>
      <c r="C105" t="s">
        <v>15</v>
      </c>
      <c r="D105" t="s">
        <v>277</v>
      </c>
      <c r="E105" t="s">
        <v>25</v>
      </c>
      <c r="F105" s="1" t="s">
        <v>278</v>
      </c>
      <c r="G105" t="s">
        <v>279</v>
      </c>
      <c r="H105">
        <v>260</v>
      </c>
      <c r="I105" s="2">
        <v>42284</v>
      </c>
      <c r="J105" s="2">
        <v>42291</v>
      </c>
      <c r="K105">
        <v>260</v>
      </c>
    </row>
    <row r="106" spans="1:11" x14ac:dyDescent="0.25">
      <c r="A106" t="str">
        <f>"X0A1608FD3"</f>
        <v>X0A1608FD3</v>
      </c>
      <c r="B106" t="str">
        <f t="shared" si="3"/>
        <v>06363391001</v>
      </c>
      <c r="C106" t="s">
        <v>15</v>
      </c>
      <c r="D106" t="s">
        <v>280</v>
      </c>
      <c r="E106" t="s">
        <v>25</v>
      </c>
      <c r="F106" s="1" t="s">
        <v>52</v>
      </c>
      <c r="G106" t="s">
        <v>53</v>
      </c>
      <c r="H106">
        <v>4625</v>
      </c>
      <c r="I106" s="2">
        <v>42279</v>
      </c>
      <c r="J106" s="2">
        <v>42293</v>
      </c>
      <c r="K106">
        <v>4625</v>
      </c>
    </row>
    <row r="107" spans="1:11" x14ac:dyDescent="0.25">
      <c r="A107" t="str">
        <f>"XFA1608FCD"</f>
        <v>XFA1608FCD</v>
      </c>
      <c r="B107" t="str">
        <f t="shared" si="3"/>
        <v>06363391001</v>
      </c>
      <c r="C107" t="s">
        <v>15</v>
      </c>
      <c r="D107" t="s">
        <v>281</v>
      </c>
      <c r="E107" t="s">
        <v>25</v>
      </c>
      <c r="F107" s="1" t="s">
        <v>160</v>
      </c>
      <c r="G107" t="s">
        <v>161</v>
      </c>
      <c r="H107">
        <v>871</v>
      </c>
      <c r="I107" s="2">
        <v>42279</v>
      </c>
      <c r="J107" s="2">
        <v>42279</v>
      </c>
      <c r="K107">
        <v>871</v>
      </c>
    </row>
    <row r="108" spans="1:11" x14ac:dyDescent="0.25">
      <c r="A108" t="str">
        <f>"X1C1608FC6"</f>
        <v>X1C1608FC6</v>
      </c>
      <c r="B108" t="str">
        <f t="shared" si="3"/>
        <v>06363391001</v>
      </c>
      <c r="C108" t="s">
        <v>15</v>
      </c>
      <c r="D108" t="s">
        <v>282</v>
      </c>
      <c r="E108" t="s">
        <v>36</v>
      </c>
      <c r="F108" s="1" t="s">
        <v>283</v>
      </c>
      <c r="G108" t="s">
        <v>284</v>
      </c>
      <c r="H108">
        <v>35213.31</v>
      </c>
      <c r="I108" s="2">
        <v>42261</v>
      </c>
      <c r="J108" s="2">
        <v>42291</v>
      </c>
      <c r="K108">
        <v>35213.300000000003</v>
      </c>
    </row>
    <row r="109" spans="1:11" x14ac:dyDescent="0.25">
      <c r="A109" t="str">
        <f>"X8D1608FD6"</f>
        <v>X8D1608FD6</v>
      </c>
      <c r="B109" t="str">
        <f t="shared" si="3"/>
        <v>06363391001</v>
      </c>
      <c r="C109" t="s">
        <v>15</v>
      </c>
      <c r="D109" t="s">
        <v>285</v>
      </c>
      <c r="E109" t="s">
        <v>25</v>
      </c>
      <c r="F109" s="1" t="s">
        <v>258</v>
      </c>
      <c r="G109" t="s">
        <v>259</v>
      </c>
      <c r="H109">
        <v>2860</v>
      </c>
      <c r="I109" s="2">
        <v>42284</v>
      </c>
      <c r="J109" s="2">
        <v>42293</v>
      </c>
      <c r="K109">
        <v>2860</v>
      </c>
    </row>
    <row r="110" spans="1:11" x14ac:dyDescent="0.25">
      <c r="A110" t="str">
        <f>"X651608FD7"</f>
        <v>X651608FD7</v>
      </c>
      <c r="B110" t="str">
        <f t="shared" si="3"/>
        <v>06363391001</v>
      </c>
      <c r="C110" t="s">
        <v>15</v>
      </c>
      <c r="D110" t="s">
        <v>286</v>
      </c>
      <c r="E110" t="s">
        <v>25</v>
      </c>
      <c r="F110" s="1" t="s">
        <v>287</v>
      </c>
      <c r="G110" t="s">
        <v>288</v>
      </c>
      <c r="H110">
        <v>490</v>
      </c>
      <c r="I110" s="2">
        <v>42285</v>
      </c>
      <c r="J110" s="2">
        <v>42285</v>
      </c>
      <c r="K110">
        <v>490</v>
      </c>
    </row>
    <row r="111" spans="1:11" x14ac:dyDescent="0.25">
      <c r="A111" t="str">
        <f>"X151608FD9"</f>
        <v>X151608FD9</v>
      </c>
      <c r="B111" t="str">
        <f t="shared" si="3"/>
        <v>06363391001</v>
      </c>
      <c r="C111" t="s">
        <v>15</v>
      </c>
      <c r="D111" t="s">
        <v>289</v>
      </c>
      <c r="E111" t="s">
        <v>25</v>
      </c>
      <c r="F111" s="1" t="s">
        <v>258</v>
      </c>
      <c r="G111" t="s">
        <v>259</v>
      </c>
      <c r="H111">
        <v>1300</v>
      </c>
      <c r="I111" s="2">
        <v>42293</v>
      </c>
      <c r="J111" s="2">
        <v>42293</v>
      </c>
      <c r="K111">
        <v>1300</v>
      </c>
    </row>
    <row r="112" spans="1:11" x14ac:dyDescent="0.25">
      <c r="A112" t="str">
        <f>"X701608FDD"</f>
        <v>X701608FDD</v>
      </c>
      <c r="B112" t="str">
        <f t="shared" si="3"/>
        <v>06363391001</v>
      </c>
      <c r="C112" t="s">
        <v>15</v>
      </c>
      <c r="D112" t="s">
        <v>290</v>
      </c>
      <c r="E112" t="s">
        <v>25</v>
      </c>
      <c r="F112" s="1" t="s">
        <v>291</v>
      </c>
      <c r="G112" t="s">
        <v>292</v>
      </c>
      <c r="H112">
        <v>290</v>
      </c>
      <c r="I112" s="2">
        <v>42292</v>
      </c>
      <c r="J112" s="2">
        <v>42319</v>
      </c>
      <c r="K112">
        <v>290</v>
      </c>
    </row>
    <row r="113" spans="1:11" x14ac:dyDescent="0.25">
      <c r="A113" t="str">
        <f>"X2B1608FE5"</f>
        <v>X2B1608FE5</v>
      </c>
      <c r="B113" t="str">
        <f t="shared" si="3"/>
        <v>06363391001</v>
      </c>
      <c r="C113" t="s">
        <v>15</v>
      </c>
      <c r="D113" t="s">
        <v>293</v>
      </c>
      <c r="E113" t="s">
        <v>25</v>
      </c>
      <c r="F113" s="1" t="s">
        <v>294</v>
      </c>
      <c r="G113" t="s">
        <v>295</v>
      </c>
      <c r="H113">
        <v>2562</v>
      </c>
      <c r="I113" s="2">
        <v>42300</v>
      </c>
      <c r="J113" s="2">
        <v>42330</v>
      </c>
      <c r="K113">
        <v>2562</v>
      </c>
    </row>
    <row r="114" spans="1:11" x14ac:dyDescent="0.25">
      <c r="A114" t="str">
        <f>"XD61608FE7"</f>
        <v>XD61608FE7</v>
      </c>
      <c r="B114" t="str">
        <f t="shared" si="3"/>
        <v>06363391001</v>
      </c>
      <c r="C114" t="s">
        <v>15</v>
      </c>
      <c r="D114" t="s">
        <v>296</v>
      </c>
      <c r="E114" t="s">
        <v>25</v>
      </c>
      <c r="F114" s="1" t="s">
        <v>246</v>
      </c>
      <c r="G114" t="s">
        <v>247</v>
      </c>
      <c r="H114">
        <v>464</v>
      </c>
      <c r="I114" s="2">
        <v>42303</v>
      </c>
      <c r="J114" s="2">
        <v>42331</v>
      </c>
      <c r="K114">
        <v>464</v>
      </c>
    </row>
    <row r="115" spans="1:11" x14ac:dyDescent="0.25">
      <c r="A115" t="str">
        <f>"XCB1608FE1"</f>
        <v>XCB1608FE1</v>
      </c>
      <c r="B115" t="str">
        <f t="shared" si="3"/>
        <v>06363391001</v>
      </c>
      <c r="C115" t="s">
        <v>15</v>
      </c>
      <c r="D115" t="s">
        <v>297</v>
      </c>
      <c r="E115" t="s">
        <v>25</v>
      </c>
      <c r="F115" s="1" t="s">
        <v>26</v>
      </c>
      <c r="G115" t="s">
        <v>27</v>
      </c>
      <c r="H115">
        <v>74.36</v>
      </c>
      <c r="I115" s="2">
        <v>42250</v>
      </c>
      <c r="J115" s="2">
        <v>42250</v>
      </c>
      <c r="K115">
        <v>74.36</v>
      </c>
    </row>
    <row r="116" spans="1:11" x14ac:dyDescent="0.25">
      <c r="A116" t="str">
        <f>"XE81608FDA"</f>
        <v>XE81608FDA</v>
      </c>
      <c r="B116" t="str">
        <f t="shared" si="3"/>
        <v>06363391001</v>
      </c>
      <c r="C116" t="s">
        <v>15</v>
      </c>
      <c r="D116" t="s">
        <v>298</v>
      </c>
      <c r="E116" t="s">
        <v>25</v>
      </c>
      <c r="F116" s="1" t="s">
        <v>299</v>
      </c>
      <c r="G116" t="s">
        <v>300</v>
      </c>
      <c r="H116">
        <v>180</v>
      </c>
      <c r="I116" s="2">
        <v>42303</v>
      </c>
      <c r="J116" s="2">
        <v>42304</v>
      </c>
      <c r="K116">
        <v>180</v>
      </c>
    </row>
    <row r="117" spans="1:11" x14ac:dyDescent="0.25">
      <c r="A117" t="str">
        <f>"X481608FDE"</f>
        <v>X481608FDE</v>
      </c>
      <c r="B117" t="str">
        <f t="shared" si="3"/>
        <v>06363391001</v>
      </c>
      <c r="C117" t="s">
        <v>15</v>
      </c>
      <c r="D117" t="s">
        <v>301</v>
      </c>
      <c r="E117" t="s">
        <v>17</v>
      </c>
      <c r="F117" s="1" t="s">
        <v>302</v>
      </c>
      <c r="G117" t="s">
        <v>303</v>
      </c>
      <c r="H117">
        <v>2985</v>
      </c>
      <c r="I117" s="2">
        <v>42312</v>
      </c>
      <c r="J117" s="2">
        <v>42341</v>
      </c>
      <c r="K117">
        <v>2985</v>
      </c>
    </row>
    <row r="118" spans="1:11" x14ac:dyDescent="0.25">
      <c r="A118" t="str">
        <f>"X771608FCA"</f>
        <v>X771608FCA</v>
      </c>
      <c r="B118" t="str">
        <f t="shared" si="3"/>
        <v>06363391001</v>
      </c>
      <c r="C118" t="s">
        <v>15</v>
      </c>
      <c r="D118" t="s">
        <v>304</v>
      </c>
      <c r="E118" t="s">
        <v>25</v>
      </c>
      <c r="F118" s="1" t="s">
        <v>305</v>
      </c>
      <c r="G118" t="s">
        <v>306</v>
      </c>
      <c r="H118">
        <v>6280</v>
      </c>
      <c r="I118" s="2">
        <v>42276</v>
      </c>
      <c r="J118" s="2">
        <v>42304</v>
      </c>
      <c r="K118">
        <v>6280</v>
      </c>
    </row>
    <row r="119" spans="1:11" x14ac:dyDescent="0.25">
      <c r="A119" t="str">
        <f>"XC71608FC8"</f>
        <v>XC71608FC8</v>
      </c>
      <c r="B119" t="str">
        <f t="shared" si="3"/>
        <v>06363391001</v>
      </c>
      <c r="C119" t="s">
        <v>15</v>
      </c>
      <c r="D119" t="s">
        <v>307</v>
      </c>
      <c r="E119" t="s">
        <v>17</v>
      </c>
      <c r="F119" s="1" t="s">
        <v>308</v>
      </c>
      <c r="G119" t="s">
        <v>309</v>
      </c>
      <c r="H119">
        <v>19870</v>
      </c>
      <c r="I119" s="2">
        <v>42291</v>
      </c>
      <c r="J119" s="2">
        <v>42311</v>
      </c>
      <c r="K119">
        <v>19870</v>
      </c>
    </row>
    <row r="120" spans="1:11" x14ac:dyDescent="0.25">
      <c r="A120" t="str">
        <f>"X0E1608FEC"</f>
        <v>X0E1608FEC</v>
      </c>
      <c r="B120" t="str">
        <f t="shared" si="3"/>
        <v>06363391001</v>
      </c>
      <c r="C120" t="s">
        <v>15</v>
      </c>
      <c r="D120" t="s">
        <v>310</v>
      </c>
      <c r="E120" t="s">
        <v>25</v>
      </c>
      <c r="F120" s="1" t="s">
        <v>311</v>
      </c>
      <c r="G120" t="s">
        <v>312</v>
      </c>
      <c r="H120">
        <v>400</v>
      </c>
      <c r="I120" s="2">
        <v>42321</v>
      </c>
      <c r="J120" s="2">
        <v>42322</v>
      </c>
      <c r="K120">
        <v>400</v>
      </c>
    </row>
    <row r="121" spans="1:11" x14ac:dyDescent="0.25">
      <c r="A121" t="str">
        <f>"0000000000"</f>
        <v>0000000000</v>
      </c>
      <c r="B121" t="str">
        <f t="shared" si="3"/>
        <v>06363391001</v>
      </c>
      <c r="C121" t="s">
        <v>15</v>
      </c>
      <c r="D121" t="s">
        <v>313</v>
      </c>
      <c r="E121" t="s">
        <v>25</v>
      </c>
      <c r="F121" s="1" t="s">
        <v>58</v>
      </c>
      <c r="G121" t="s">
        <v>59</v>
      </c>
      <c r="H121">
        <v>477.27</v>
      </c>
      <c r="I121" s="2">
        <v>42324</v>
      </c>
      <c r="J121" s="2">
        <v>42324</v>
      </c>
      <c r="K121">
        <v>477.27</v>
      </c>
    </row>
    <row r="122" spans="1:11" x14ac:dyDescent="0.25">
      <c r="A122" t="str">
        <f>"0000000000"</f>
        <v>0000000000</v>
      </c>
      <c r="B122" t="str">
        <f t="shared" si="3"/>
        <v>06363391001</v>
      </c>
      <c r="C122" t="s">
        <v>15</v>
      </c>
      <c r="D122" t="s">
        <v>314</v>
      </c>
      <c r="E122" t="s">
        <v>25</v>
      </c>
      <c r="F122" s="1" t="s">
        <v>58</v>
      </c>
      <c r="G122" t="s">
        <v>59</v>
      </c>
      <c r="H122">
        <v>472.73</v>
      </c>
      <c r="I122" s="2">
        <v>42324</v>
      </c>
      <c r="J122" s="2">
        <v>42324</v>
      </c>
      <c r="K122">
        <v>472.73</v>
      </c>
    </row>
    <row r="123" spans="1:11" x14ac:dyDescent="0.25">
      <c r="A123" t="str">
        <f>"X911608FEF"</f>
        <v>X911608FEF</v>
      </c>
      <c r="B123" t="str">
        <f t="shared" si="3"/>
        <v>06363391001</v>
      </c>
      <c r="C123" t="s">
        <v>15</v>
      </c>
      <c r="D123" t="s">
        <v>315</v>
      </c>
      <c r="E123" t="s">
        <v>25</v>
      </c>
      <c r="F123" s="1" t="s">
        <v>275</v>
      </c>
      <c r="G123" t="s">
        <v>276</v>
      </c>
      <c r="H123">
        <v>6554</v>
      </c>
      <c r="I123" s="2">
        <v>42324</v>
      </c>
      <c r="J123" s="2">
        <v>42342</v>
      </c>
      <c r="K123">
        <v>5850</v>
      </c>
    </row>
    <row r="124" spans="1:11" x14ac:dyDescent="0.25">
      <c r="A124" t="str">
        <f>"X861608FE9"</f>
        <v>X861608FE9</v>
      </c>
      <c r="B124" t="str">
        <f t="shared" si="3"/>
        <v>06363391001</v>
      </c>
      <c r="C124" t="s">
        <v>15</v>
      </c>
      <c r="D124" t="s">
        <v>316</v>
      </c>
      <c r="E124" t="s">
        <v>25</v>
      </c>
      <c r="F124" s="1" t="s">
        <v>43</v>
      </c>
      <c r="G124" t="s">
        <v>44</v>
      </c>
      <c r="H124">
        <v>1346.4</v>
      </c>
      <c r="I124" s="2">
        <v>42312</v>
      </c>
      <c r="J124" s="2">
        <v>42332</v>
      </c>
      <c r="K124">
        <v>1346.4</v>
      </c>
    </row>
    <row r="125" spans="1:11" x14ac:dyDescent="0.25">
      <c r="A125" t="str">
        <f>"X5E1608FEA"</f>
        <v>X5E1608FEA</v>
      </c>
      <c r="B125" t="str">
        <f t="shared" si="3"/>
        <v>06363391001</v>
      </c>
      <c r="C125" t="s">
        <v>15</v>
      </c>
      <c r="D125" t="s">
        <v>317</v>
      </c>
      <c r="E125" t="s">
        <v>25</v>
      </c>
      <c r="F125" s="1" t="s">
        <v>254</v>
      </c>
      <c r="G125" t="s">
        <v>255</v>
      </c>
      <c r="H125">
        <v>925</v>
      </c>
      <c r="I125" s="2">
        <v>42312</v>
      </c>
      <c r="J125" s="2">
        <v>42332</v>
      </c>
      <c r="K125">
        <v>925</v>
      </c>
    </row>
    <row r="126" spans="1:11" x14ac:dyDescent="0.25">
      <c r="A126" t="str">
        <f>"0000000000"</f>
        <v>0000000000</v>
      </c>
      <c r="B126" t="str">
        <f t="shared" si="3"/>
        <v>06363391001</v>
      </c>
      <c r="C126" t="s">
        <v>15</v>
      </c>
      <c r="D126" t="s">
        <v>318</v>
      </c>
      <c r="E126" t="s">
        <v>25</v>
      </c>
      <c r="F126" s="1" t="s">
        <v>58</v>
      </c>
      <c r="G126" t="s">
        <v>59</v>
      </c>
      <c r="H126">
        <v>68.180000000000007</v>
      </c>
      <c r="I126" s="2">
        <v>42326</v>
      </c>
      <c r="J126" s="2">
        <v>42333</v>
      </c>
      <c r="K126">
        <v>68.180000000000007</v>
      </c>
    </row>
    <row r="127" spans="1:11" x14ac:dyDescent="0.25">
      <c r="A127" t="str">
        <f>"X5A1608FD1"</f>
        <v>X5A1608FD1</v>
      </c>
      <c r="B127" t="str">
        <f t="shared" si="3"/>
        <v>06363391001</v>
      </c>
      <c r="C127" t="s">
        <v>15</v>
      </c>
      <c r="D127" t="s">
        <v>42</v>
      </c>
      <c r="E127" t="s">
        <v>25</v>
      </c>
      <c r="F127" s="1" t="s">
        <v>43</v>
      </c>
      <c r="G127" t="s">
        <v>44</v>
      </c>
      <c r="H127">
        <v>4519.2</v>
      </c>
      <c r="I127" s="2">
        <v>42276</v>
      </c>
      <c r="J127" s="2">
        <v>42303</v>
      </c>
      <c r="K127">
        <v>4519.2</v>
      </c>
    </row>
    <row r="128" spans="1:11" x14ac:dyDescent="0.25">
      <c r="A128" t="str">
        <f>"XA31608FE2"</f>
        <v>XA31608FE2</v>
      </c>
      <c r="B128" t="str">
        <f t="shared" si="3"/>
        <v>06363391001</v>
      </c>
      <c r="C128" t="s">
        <v>15</v>
      </c>
      <c r="D128" t="s">
        <v>319</v>
      </c>
      <c r="E128" t="s">
        <v>25</v>
      </c>
      <c r="F128" s="1" t="s">
        <v>174</v>
      </c>
      <c r="G128" t="s">
        <v>175</v>
      </c>
      <c r="H128">
        <v>204</v>
      </c>
      <c r="I128" s="2">
        <v>42242</v>
      </c>
      <c r="J128" s="2">
        <v>42242</v>
      </c>
      <c r="K128">
        <v>204</v>
      </c>
    </row>
    <row r="129" spans="1:11" x14ac:dyDescent="0.25">
      <c r="A129" t="str">
        <f>"X0B14BBC4E"</f>
        <v>X0B14BBC4E</v>
      </c>
      <c r="B129" t="str">
        <f t="shared" si="3"/>
        <v>06363391001</v>
      </c>
      <c r="C129" t="s">
        <v>15</v>
      </c>
      <c r="D129" t="s">
        <v>320</v>
      </c>
      <c r="E129" t="s">
        <v>25</v>
      </c>
      <c r="F129" s="1" t="s">
        <v>321</v>
      </c>
      <c r="G129" t="s">
        <v>322</v>
      </c>
      <c r="H129">
        <v>350</v>
      </c>
      <c r="I129" s="2">
        <v>42207</v>
      </c>
      <c r="J129" s="2">
        <v>42234</v>
      </c>
      <c r="K129">
        <v>350</v>
      </c>
    </row>
    <row r="130" spans="1:11" x14ac:dyDescent="0.25">
      <c r="A130" t="str">
        <f>"X741608FF6"</f>
        <v>X741608FF6</v>
      </c>
      <c r="B130" t="str">
        <f t="shared" si="3"/>
        <v>06363391001</v>
      </c>
      <c r="C130" t="s">
        <v>15</v>
      </c>
      <c r="D130" t="s">
        <v>323</v>
      </c>
      <c r="E130" t="s">
        <v>25</v>
      </c>
      <c r="F130" s="1" t="s">
        <v>324</v>
      </c>
      <c r="G130" t="s">
        <v>325</v>
      </c>
      <c r="H130">
        <v>767.5</v>
      </c>
      <c r="I130" s="2">
        <v>42340</v>
      </c>
      <c r="J130" s="2">
        <v>42342</v>
      </c>
      <c r="K130">
        <v>767.5</v>
      </c>
    </row>
    <row r="131" spans="1:11" x14ac:dyDescent="0.25">
      <c r="A131" t="str">
        <f>"X7B1608FE3"</f>
        <v>X7B1608FE3</v>
      </c>
      <c r="B131" t="str">
        <f t="shared" ref="B131:B161" si="4">"06363391001"</f>
        <v>06363391001</v>
      </c>
      <c r="C131" t="s">
        <v>15</v>
      </c>
      <c r="D131" t="s">
        <v>326</v>
      </c>
      <c r="E131" t="s">
        <v>25</v>
      </c>
      <c r="F131" s="1" t="s">
        <v>74</v>
      </c>
      <c r="G131" t="s">
        <v>75</v>
      </c>
      <c r="H131">
        <v>980</v>
      </c>
      <c r="I131" s="2">
        <v>42318</v>
      </c>
      <c r="J131" s="2">
        <v>42430</v>
      </c>
      <c r="K131">
        <v>980</v>
      </c>
    </row>
    <row r="132" spans="1:11" x14ac:dyDescent="0.25">
      <c r="A132" t="str">
        <f>"X3D1608FD8"</f>
        <v>X3D1608FD8</v>
      </c>
      <c r="B132" t="str">
        <f t="shared" si="4"/>
        <v>06363391001</v>
      </c>
      <c r="C132" t="s">
        <v>15</v>
      </c>
      <c r="D132" t="s">
        <v>327</v>
      </c>
      <c r="E132" t="s">
        <v>25</v>
      </c>
      <c r="F132" s="1" t="s">
        <v>272</v>
      </c>
      <c r="G132" t="s">
        <v>273</v>
      </c>
      <c r="H132">
        <v>21890</v>
      </c>
      <c r="I132" s="2">
        <v>42284</v>
      </c>
      <c r="J132" s="2">
        <v>42307</v>
      </c>
      <c r="K132">
        <v>21890</v>
      </c>
    </row>
    <row r="133" spans="1:11" x14ac:dyDescent="0.25">
      <c r="A133" t="str">
        <f>"XE11608FED"</f>
        <v>XE11608FED</v>
      </c>
      <c r="B133" t="str">
        <f t="shared" si="4"/>
        <v>06363391001</v>
      </c>
      <c r="C133" t="s">
        <v>15</v>
      </c>
      <c r="D133" t="s">
        <v>328</v>
      </c>
      <c r="E133" t="s">
        <v>25</v>
      </c>
      <c r="F133" s="1" t="s">
        <v>329</v>
      </c>
      <c r="G133" t="s">
        <v>330</v>
      </c>
      <c r="H133">
        <v>121</v>
      </c>
      <c r="I133" s="2">
        <v>42326</v>
      </c>
      <c r="J133" s="2">
        <v>42329</v>
      </c>
      <c r="K133">
        <v>121</v>
      </c>
    </row>
    <row r="134" spans="1:11" x14ac:dyDescent="0.25">
      <c r="A134" t="str">
        <f>"XBB1756A24"</f>
        <v>XBB1756A24</v>
      </c>
      <c r="B134" t="str">
        <f t="shared" si="4"/>
        <v>06363391001</v>
      </c>
      <c r="C134" t="s">
        <v>15</v>
      </c>
      <c r="D134" t="s">
        <v>331</v>
      </c>
      <c r="E134" t="s">
        <v>25</v>
      </c>
      <c r="F134" s="1" t="s">
        <v>332</v>
      </c>
      <c r="G134" t="s">
        <v>333</v>
      </c>
      <c r="H134">
        <v>2650</v>
      </c>
      <c r="I134" s="2">
        <v>42348</v>
      </c>
      <c r="J134" s="2">
        <v>42460</v>
      </c>
      <c r="K134">
        <v>2650</v>
      </c>
    </row>
    <row r="135" spans="1:11" x14ac:dyDescent="0.25">
      <c r="A135" t="str">
        <f>"X2114BBC5A"</f>
        <v>X2114BBC5A</v>
      </c>
      <c r="B135" t="str">
        <f t="shared" si="4"/>
        <v>06363391001</v>
      </c>
      <c r="C135" t="s">
        <v>15</v>
      </c>
      <c r="D135" t="s">
        <v>334</v>
      </c>
      <c r="E135" t="s">
        <v>25</v>
      </c>
      <c r="F135" s="1" t="s">
        <v>335</v>
      </c>
      <c r="G135" t="s">
        <v>336</v>
      </c>
      <c r="H135">
        <v>16341</v>
      </c>
      <c r="I135" s="2">
        <v>42257</v>
      </c>
      <c r="J135" s="2">
        <v>42306</v>
      </c>
      <c r="K135">
        <v>14739</v>
      </c>
    </row>
    <row r="136" spans="1:11" x14ac:dyDescent="0.25">
      <c r="A136" t="str">
        <f>"XE31756A23"</f>
        <v>XE31756A23</v>
      </c>
      <c r="B136" t="str">
        <f t="shared" si="4"/>
        <v>06363391001</v>
      </c>
      <c r="C136" t="s">
        <v>15</v>
      </c>
      <c r="D136" t="s">
        <v>337</v>
      </c>
      <c r="E136" t="s">
        <v>17</v>
      </c>
      <c r="F136" s="1" t="s">
        <v>338</v>
      </c>
      <c r="G136" t="s">
        <v>339</v>
      </c>
      <c r="H136">
        <v>4669</v>
      </c>
      <c r="I136" s="2">
        <v>42359</v>
      </c>
      <c r="J136" s="2">
        <v>42359</v>
      </c>
      <c r="K136">
        <v>4669</v>
      </c>
    </row>
    <row r="137" spans="1:11" x14ac:dyDescent="0.25">
      <c r="A137" t="str">
        <f>"X531608FE4"</f>
        <v>X531608FE4</v>
      </c>
      <c r="B137" t="str">
        <f t="shared" si="4"/>
        <v>06363391001</v>
      </c>
      <c r="C137" t="s">
        <v>15</v>
      </c>
      <c r="D137" t="s">
        <v>340</v>
      </c>
      <c r="E137" t="s">
        <v>25</v>
      </c>
      <c r="F137" s="1" t="s">
        <v>341</v>
      </c>
      <c r="G137" t="s">
        <v>342</v>
      </c>
      <c r="H137">
        <v>229.9</v>
      </c>
      <c r="I137" s="2">
        <v>42338</v>
      </c>
      <c r="J137" s="2">
        <v>42342</v>
      </c>
      <c r="K137">
        <v>229.9</v>
      </c>
    </row>
    <row r="138" spans="1:11" x14ac:dyDescent="0.25">
      <c r="A138" t="str">
        <f>"X691608FF0"</f>
        <v>X691608FF0</v>
      </c>
      <c r="B138" t="str">
        <f t="shared" si="4"/>
        <v>06363391001</v>
      </c>
      <c r="C138" t="s">
        <v>15</v>
      </c>
      <c r="D138" t="s">
        <v>343</v>
      </c>
      <c r="E138" t="s">
        <v>36</v>
      </c>
      <c r="F138" s="1" t="s">
        <v>90</v>
      </c>
      <c r="G138" t="s">
        <v>91</v>
      </c>
      <c r="H138">
        <v>3000</v>
      </c>
      <c r="I138" s="2">
        <v>42333</v>
      </c>
      <c r="J138" s="2">
        <v>42333</v>
      </c>
      <c r="K138">
        <v>2979.88</v>
      </c>
    </row>
    <row r="139" spans="1:11" x14ac:dyDescent="0.25">
      <c r="A139" t="str">
        <f>"0000000000"</f>
        <v>0000000000</v>
      </c>
      <c r="B139" t="str">
        <f t="shared" si="4"/>
        <v>06363391001</v>
      </c>
      <c r="C139" t="s">
        <v>15</v>
      </c>
      <c r="D139" t="s">
        <v>344</v>
      </c>
      <c r="E139" t="s">
        <v>25</v>
      </c>
      <c r="F139" s="1" t="s">
        <v>58</v>
      </c>
      <c r="G139" t="s">
        <v>59</v>
      </c>
      <c r="H139">
        <v>563.64</v>
      </c>
      <c r="I139" s="2">
        <v>42360</v>
      </c>
      <c r="J139" s="2">
        <v>42360</v>
      </c>
      <c r="K139">
        <v>563.64</v>
      </c>
    </row>
    <row r="140" spans="1:11" x14ac:dyDescent="0.25">
      <c r="A140" t="str">
        <f>"X431756A27"</f>
        <v>X431756A27</v>
      </c>
      <c r="B140" t="str">
        <f t="shared" si="4"/>
        <v>06363391001</v>
      </c>
      <c r="C140" t="s">
        <v>15</v>
      </c>
      <c r="D140" t="s">
        <v>345</v>
      </c>
      <c r="E140" t="s">
        <v>25</v>
      </c>
      <c r="F140" s="1" t="s">
        <v>228</v>
      </c>
      <c r="G140" t="s">
        <v>229</v>
      </c>
      <c r="H140">
        <v>127.8</v>
      </c>
      <c r="I140" s="2">
        <v>42368</v>
      </c>
      <c r="J140" s="2">
        <v>42388</v>
      </c>
      <c r="K140">
        <v>127.8</v>
      </c>
    </row>
    <row r="141" spans="1:11" x14ac:dyDescent="0.25">
      <c r="A141" t="str">
        <f>"XAE1608FE8"</f>
        <v>XAE1608FE8</v>
      </c>
      <c r="B141" t="str">
        <f t="shared" si="4"/>
        <v>06363391001</v>
      </c>
      <c r="C141" t="s">
        <v>15</v>
      </c>
      <c r="D141" t="s">
        <v>346</v>
      </c>
      <c r="E141" t="s">
        <v>25</v>
      </c>
      <c r="F141" s="1" t="s">
        <v>49</v>
      </c>
      <c r="G141" t="s">
        <v>50</v>
      </c>
      <c r="H141">
        <v>164</v>
      </c>
      <c r="I141" s="2">
        <v>42318</v>
      </c>
      <c r="J141" s="2">
        <v>42318</v>
      </c>
      <c r="K141">
        <v>164</v>
      </c>
    </row>
    <row r="142" spans="1:11" x14ac:dyDescent="0.25">
      <c r="A142" t="str">
        <f>"X9C1608FF5"</f>
        <v>X9C1608FF5</v>
      </c>
      <c r="B142" t="str">
        <f t="shared" si="4"/>
        <v>06363391001</v>
      </c>
      <c r="C142" t="s">
        <v>15</v>
      </c>
      <c r="D142" t="s">
        <v>347</v>
      </c>
      <c r="E142" t="s">
        <v>36</v>
      </c>
      <c r="F142" s="1" t="s">
        <v>348</v>
      </c>
      <c r="G142" t="s">
        <v>349</v>
      </c>
      <c r="H142">
        <v>3281.76</v>
      </c>
      <c r="I142" s="2">
        <v>42335</v>
      </c>
      <c r="J142" s="2">
        <v>43465</v>
      </c>
      <c r="K142">
        <v>3251.61</v>
      </c>
    </row>
    <row r="143" spans="1:11" x14ac:dyDescent="0.25">
      <c r="A143" t="str">
        <f>"X981608FDC"</f>
        <v>X981608FDC</v>
      </c>
      <c r="B143" t="str">
        <f t="shared" si="4"/>
        <v>06363391001</v>
      </c>
      <c r="C143" t="s">
        <v>15</v>
      </c>
      <c r="D143" t="s">
        <v>350</v>
      </c>
      <c r="E143" t="s">
        <v>25</v>
      </c>
      <c r="F143" s="1" t="s">
        <v>351</v>
      </c>
      <c r="G143" t="s">
        <v>352</v>
      </c>
      <c r="H143">
        <v>130</v>
      </c>
      <c r="I143" s="2">
        <v>42382</v>
      </c>
      <c r="J143" s="2">
        <v>42382</v>
      </c>
      <c r="K143">
        <v>130</v>
      </c>
    </row>
    <row r="144" spans="1:11" x14ac:dyDescent="0.25">
      <c r="A144" t="str">
        <f>"X031608FE6"</f>
        <v>X031608FE6</v>
      </c>
      <c r="B144" t="str">
        <f t="shared" si="4"/>
        <v>06363391001</v>
      </c>
      <c r="C144" t="s">
        <v>15</v>
      </c>
      <c r="D144" t="s">
        <v>353</v>
      </c>
      <c r="E144" t="s">
        <v>25</v>
      </c>
      <c r="F144" s="1" t="s">
        <v>354</v>
      </c>
      <c r="G144" t="s">
        <v>355</v>
      </c>
      <c r="H144">
        <v>139.34</v>
      </c>
      <c r="I144" s="2">
        <v>42306</v>
      </c>
      <c r="J144" s="2">
        <v>42320</v>
      </c>
      <c r="K144">
        <v>139.34</v>
      </c>
    </row>
    <row r="145" spans="1:11" x14ac:dyDescent="0.25">
      <c r="A145" t="str">
        <f>"XB614BBC50"</f>
        <v>XB614BBC50</v>
      </c>
      <c r="B145" t="str">
        <f t="shared" si="4"/>
        <v>06363391001</v>
      </c>
      <c r="C145" t="s">
        <v>15</v>
      </c>
      <c r="D145" t="s">
        <v>356</v>
      </c>
      <c r="E145" t="s">
        <v>25</v>
      </c>
      <c r="F145" s="1" t="s">
        <v>272</v>
      </c>
      <c r="G145" t="s">
        <v>273</v>
      </c>
      <c r="H145">
        <v>480</v>
      </c>
      <c r="I145" s="2">
        <v>42208</v>
      </c>
      <c r="J145" s="2">
        <v>42208</v>
      </c>
      <c r="K145">
        <v>480</v>
      </c>
    </row>
    <row r="146" spans="1:11" x14ac:dyDescent="0.25">
      <c r="A146" t="str">
        <f>"X231366F86"</f>
        <v>X231366F86</v>
      </c>
      <c r="B146" t="str">
        <f t="shared" si="4"/>
        <v>06363391001</v>
      </c>
      <c r="C146" t="s">
        <v>15</v>
      </c>
      <c r="D146" t="s">
        <v>357</v>
      </c>
      <c r="E146" t="s">
        <v>17</v>
      </c>
      <c r="F146" s="1" t="s">
        <v>358</v>
      </c>
      <c r="G146" t="s">
        <v>359</v>
      </c>
      <c r="H146">
        <v>10229.040000000001</v>
      </c>
      <c r="I146" s="2">
        <v>42129</v>
      </c>
      <c r="J146" s="2">
        <v>42184</v>
      </c>
      <c r="K146">
        <v>10229.040000000001</v>
      </c>
    </row>
    <row r="147" spans="1:11" x14ac:dyDescent="0.25">
      <c r="A147" t="str">
        <f>"XE01366F7B"</f>
        <v>XE01366F7B</v>
      </c>
      <c r="B147" t="str">
        <f t="shared" si="4"/>
        <v>06363391001</v>
      </c>
      <c r="C147" t="s">
        <v>15</v>
      </c>
      <c r="D147" t="s">
        <v>360</v>
      </c>
      <c r="E147" t="s">
        <v>25</v>
      </c>
      <c r="F147" s="1" t="s">
        <v>361</v>
      </c>
      <c r="G147" t="s">
        <v>362</v>
      </c>
      <c r="H147">
        <v>2220</v>
      </c>
      <c r="I147" s="2">
        <v>42131</v>
      </c>
      <c r="J147" s="2">
        <v>42151</v>
      </c>
      <c r="K147">
        <v>2220</v>
      </c>
    </row>
    <row r="148" spans="1:11" x14ac:dyDescent="0.25">
      <c r="A148" t="str">
        <f>"X7511FB6EF"</f>
        <v>X7511FB6EF</v>
      </c>
      <c r="B148" t="str">
        <f t="shared" si="4"/>
        <v>06363391001</v>
      </c>
      <c r="C148" t="s">
        <v>15</v>
      </c>
      <c r="D148" t="s">
        <v>363</v>
      </c>
      <c r="E148" t="s">
        <v>25</v>
      </c>
      <c r="F148" s="1" t="s">
        <v>148</v>
      </c>
      <c r="G148" t="s">
        <v>149</v>
      </c>
      <c r="H148">
        <v>943.53</v>
      </c>
      <c r="I148" s="2">
        <v>42052</v>
      </c>
      <c r="J148" s="2">
        <v>42079</v>
      </c>
      <c r="K148">
        <v>943.53</v>
      </c>
    </row>
    <row r="149" spans="1:11" x14ac:dyDescent="0.25">
      <c r="A149" t="str">
        <f>"X201608FDF"</f>
        <v>X201608FDF</v>
      </c>
      <c r="B149" t="str">
        <f t="shared" si="4"/>
        <v>06363391001</v>
      </c>
      <c r="C149" t="s">
        <v>15</v>
      </c>
      <c r="D149" t="s">
        <v>364</v>
      </c>
      <c r="E149" t="s">
        <v>25</v>
      </c>
      <c r="F149" s="1" t="s">
        <v>151</v>
      </c>
      <c r="G149" t="s">
        <v>152</v>
      </c>
      <c r="H149">
        <v>3000</v>
      </c>
      <c r="I149" s="2">
        <v>42331</v>
      </c>
      <c r="J149" s="2">
        <v>42376</v>
      </c>
      <c r="K149">
        <v>3000</v>
      </c>
    </row>
    <row r="150" spans="1:11" x14ac:dyDescent="0.25">
      <c r="A150" t="str">
        <f>"X561366F8B"</f>
        <v>X561366F8B</v>
      </c>
      <c r="B150" t="str">
        <f t="shared" si="4"/>
        <v>06363391001</v>
      </c>
      <c r="C150" t="s">
        <v>15</v>
      </c>
      <c r="D150" t="s">
        <v>365</v>
      </c>
      <c r="E150" t="s">
        <v>25</v>
      </c>
      <c r="F150" s="1" t="s">
        <v>366</v>
      </c>
      <c r="G150" t="s">
        <v>367</v>
      </c>
      <c r="H150">
        <v>3925</v>
      </c>
      <c r="I150" s="2">
        <v>42128</v>
      </c>
      <c r="J150" s="2">
        <v>42289</v>
      </c>
      <c r="K150">
        <v>3925</v>
      </c>
    </row>
    <row r="151" spans="1:11" x14ac:dyDescent="0.25">
      <c r="A151" t="str">
        <f>"XF31608FE0"</f>
        <v>XF31608FE0</v>
      </c>
      <c r="B151" t="str">
        <f t="shared" si="4"/>
        <v>06363391001</v>
      </c>
      <c r="C151" t="s">
        <v>15</v>
      </c>
      <c r="D151" t="s">
        <v>368</v>
      </c>
      <c r="E151" t="s">
        <v>25</v>
      </c>
      <c r="F151" s="1" t="s">
        <v>369</v>
      </c>
      <c r="G151" t="s">
        <v>370</v>
      </c>
      <c r="H151">
        <v>54.55</v>
      </c>
      <c r="I151" s="2">
        <v>42256</v>
      </c>
      <c r="J151" s="2">
        <v>42256</v>
      </c>
      <c r="K151">
        <v>54.54</v>
      </c>
    </row>
    <row r="152" spans="1:11" x14ac:dyDescent="0.25">
      <c r="A152" t="str">
        <f>"XCE1366F88"</f>
        <v>XCE1366F88</v>
      </c>
      <c r="B152" t="str">
        <f t="shared" si="4"/>
        <v>06363391001</v>
      </c>
      <c r="C152" t="s">
        <v>15</v>
      </c>
      <c r="D152" t="s">
        <v>371</v>
      </c>
      <c r="E152" t="s">
        <v>17</v>
      </c>
      <c r="F152" s="1" t="s">
        <v>372</v>
      </c>
      <c r="G152" t="s">
        <v>295</v>
      </c>
      <c r="H152">
        <v>15697.2</v>
      </c>
      <c r="I152" s="2">
        <v>42149</v>
      </c>
      <c r="J152" s="2">
        <v>42514</v>
      </c>
      <c r="K152">
        <v>15697.2</v>
      </c>
    </row>
    <row r="153" spans="1:11" x14ac:dyDescent="0.25">
      <c r="A153" t="str">
        <f>"XCA1366F6F"</f>
        <v>XCA1366F6F</v>
      </c>
      <c r="B153" t="str">
        <f t="shared" si="4"/>
        <v>06363391001</v>
      </c>
      <c r="C153" t="s">
        <v>15</v>
      </c>
      <c r="D153" t="s">
        <v>373</v>
      </c>
      <c r="E153" t="s">
        <v>25</v>
      </c>
      <c r="F153" s="1" t="s">
        <v>133</v>
      </c>
      <c r="G153" t="s">
        <v>134</v>
      </c>
      <c r="H153">
        <v>850</v>
      </c>
      <c r="I153" s="2">
        <v>42066</v>
      </c>
      <c r="J153" s="2">
        <v>42431</v>
      </c>
      <c r="K153">
        <v>850</v>
      </c>
    </row>
    <row r="154" spans="1:11" x14ac:dyDescent="0.25">
      <c r="A154" t="str">
        <f>"X1214BBC3A"</f>
        <v>X1214BBC3A</v>
      </c>
      <c r="B154" t="str">
        <f t="shared" si="4"/>
        <v>06363391001</v>
      </c>
      <c r="C154" t="s">
        <v>15</v>
      </c>
      <c r="D154" t="s">
        <v>374</v>
      </c>
      <c r="E154" t="s">
        <v>25</v>
      </c>
      <c r="F154" s="1" t="s">
        <v>202</v>
      </c>
      <c r="G154" t="s">
        <v>203</v>
      </c>
      <c r="H154">
        <v>19800</v>
      </c>
      <c r="I154" s="2">
        <v>42170</v>
      </c>
      <c r="J154" s="2">
        <v>42262</v>
      </c>
      <c r="K154">
        <v>19800</v>
      </c>
    </row>
    <row r="155" spans="1:11" x14ac:dyDescent="0.25">
      <c r="A155" t="str">
        <f>"X4C1608FF7"</f>
        <v>X4C1608FF7</v>
      </c>
      <c r="B155" t="str">
        <f t="shared" si="4"/>
        <v>06363391001</v>
      </c>
      <c r="C155" t="s">
        <v>15</v>
      </c>
      <c r="D155" t="s">
        <v>375</v>
      </c>
      <c r="E155" t="s">
        <v>36</v>
      </c>
      <c r="F155" s="1" t="s">
        <v>283</v>
      </c>
      <c r="G155" t="s">
        <v>284</v>
      </c>
      <c r="H155">
        <v>14389.87</v>
      </c>
      <c r="I155" s="2">
        <v>42338</v>
      </c>
      <c r="J155" s="2">
        <v>42368</v>
      </c>
      <c r="K155">
        <v>14389.86</v>
      </c>
    </row>
    <row r="156" spans="1:11" x14ac:dyDescent="0.25">
      <c r="A156" t="str">
        <f>"XEC1608FF3"</f>
        <v>XEC1608FF3</v>
      </c>
      <c r="B156" t="str">
        <f t="shared" si="4"/>
        <v>06363391001</v>
      </c>
      <c r="C156" t="s">
        <v>15</v>
      </c>
      <c r="D156" t="s">
        <v>376</v>
      </c>
      <c r="E156" t="s">
        <v>25</v>
      </c>
      <c r="F156" s="1" t="s">
        <v>283</v>
      </c>
      <c r="G156" t="s">
        <v>284</v>
      </c>
      <c r="H156">
        <v>15326.24</v>
      </c>
      <c r="I156" s="2">
        <v>42338</v>
      </c>
      <c r="J156" s="2">
        <v>42366</v>
      </c>
      <c r="K156">
        <v>15326.24</v>
      </c>
    </row>
    <row r="157" spans="1:11" x14ac:dyDescent="0.25">
      <c r="A157" t="str">
        <f>"X1A11FB6EB"</f>
        <v>X1A11FB6EB</v>
      </c>
      <c r="B157" t="str">
        <f t="shared" si="4"/>
        <v>06363391001</v>
      </c>
      <c r="C157" t="s">
        <v>15</v>
      </c>
      <c r="D157" t="s">
        <v>377</v>
      </c>
      <c r="E157" t="s">
        <v>17</v>
      </c>
      <c r="F157" s="1" t="s">
        <v>378</v>
      </c>
      <c r="G157" t="s">
        <v>379</v>
      </c>
      <c r="H157">
        <v>33639.58</v>
      </c>
      <c r="I157" s="2">
        <v>42082</v>
      </c>
      <c r="J157" s="2">
        <v>42247</v>
      </c>
      <c r="K157">
        <v>33639.58</v>
      </c>
    </row>
    <row r="158" spans="1:11" x14ac:dyDescent="0.25">
      <c r="A158" t="str">
        <f>"XC01608FDB"</f>
        <v>XC01608FDB</v>
      </c>
      <c r="B158" t="str">
        <f t="shared" si="4"/>
        <v>06363391001</v>
      </c>
      <c r="C158" t="s">
        <v>15</v>
      </c>
      <c r="D158" t="s">
        <v>380</v>
      </c>
      <c r="E158" t="s">
        <v>25</v>
      </c>
      <c r="F158" s="1" t="s">
        <v>381</v>
      </c>
      <c r="G158" t="s">
        <v>382</v>
      </c>
      <c r="H158">
        <v>686</v>
      </c>
      <c r="I158" s="2">
        <v>42314</v>
      </c>
      <c r="J158" s="2">
        <v>42314</v>
      </c>
      <c r="K158">
        <v>686</v>
      </c>
    </row>
    <row r="159" spans="1:11" x14ac:dyDescent="0.25">
      <c r="A159" t="str">
        <f>"XEF1608FC7"</f>
        <v>XEF1608FC7</v>
      </c>
      <c r="B159" t="str">
        <f t="shared" si="4"/>
        <v>06363391001</v>
      </c>
      <c r="C159" t="s">
        <v>15</v>
      </c>
      <c r="D159" t="s">
        <v>383</v>
      </c>
      <c r="E159" t="s">
        <v>25</v>
      </c>
      <c r="F159" s="1" t="s">
        <v>283</v>
      </c>
      <c r="G159" t="s">
        <v>284</v>
      </c>
      <c r="H159">
        <v>4393</v>
      </c>
      <c r="I159" s="2">
        <v>42261</v>
      </c>
      <c r="J159" s="2">
        <v>42306</v>
      </c>
      <c r="K159">
        <v>4393</v>
      </c>
    </row>
    <row r="160" spans="1:11" x14ac:dyDescent="0.25">
      <c r="A160" t="str">
        <f>"X9514BBC3E"</f>
        <v>X9514BBC3E</v>
      </c>
      <c r="B160" t="str">
        <f t="shared" si="4"/>
        <v>06363391001</v>
      </c>
      <c r="C160" t="s">
        <v>15</v>
      </c>
      <c r="D160" t="s">
        <v>384</v>
      </c>
      <c r="E160" t="s">
        <v>25</v>
      </c>
      <c r="F160" s="1" t="s">
        <v>385</v>
      </c>
      <c r="G160" t="s">
        <v>386</v>
      </c>
      <c r="H160">
        <v>1560</v>
      </c>
      <c r="I160" s="2">
        <v>42174</v>
      </c>
      <c r="J160" s="2">
        <v>42205</v>
      </c>
      <c r="K160">
        <v>1560</v>
      </c>
    </row>
    <row r="161" spans="1:11" x14ac:dyDescent="0.25">
      <c r="A161" t="str">
        <f>"X4F1366F9E"</f>
        <v>X4F1366F9E</v>
      </c>
      <c r="B161" t="str">
        <f t="shared" si="4"/>
        <v>06363391001</v>
      </c>
      <c r="C161" t="s">
        <v>15</v>
      </c>
      <c r="D161" t="s">
        <v>387</v>
      </c>
      <c r="E161" t="s">
        <v>25</v>
      </c>
      <c r="F161" s="1" t="s">
        <v>388</v>
      </c>
      <c r="G161" t="s">
        <v>389</v>
      </c>
      <c r="H161">
        <v>1600</v>
      </c>
      <c r="I161" s="2">
        <v>42177</v>
      </c>
      <c r="J161" s="2">
        <v>42177</v>
      </c>
      <c r="K161">
        <v>1600</v>
      </c>
    </row>
    <row r="162" spans="1:11" x14ac:dyDescent="0.25">
      <c r="A162" t="str">
        <f>"XE41366F94"</f>
        <v>XE41366F94</v>
      </c>
      <c r="B162" t="str">
        <f t="shared" ref="B162:B174" si="5">"06363391001"</f>
        <v>06363391001</v>
      </c>
      <c r="C162" t="s">
        <v>15</v>
      </c>
      <c r="D162" t="s">
        <v>390</v>
      </c>
      <c r="E162" t="s">
        <v>25</v>
      </c>
      <c r="F162" s="1" t="s">
        <v>391</v>
      </c>
      <c r="G162" t="s">
        <v>392</v>
      </c>
      <c r="H162">
        <v>1080</v>
      </c>
      <c r="I162" s="2">
        <v>42136</v>
      </c>
      <c r="J162" s="2">
        <v>42142</v>
      </c>
      <c r="K162">
        <v>1080</v>
      </c>
    </row>
    <row r="163" spans="1:11" x14ac:dyDescent="0.25">
      <c r="A163" t="str">
        <f>"XB91608FEE"</f>
        <v>XB91608FEE</v>
      </c>
      <c r="B163" t="str">
        <f t="shared" si="5"/>
        <v>06363391001</v>
      </c>
      <c r="C163" t="s">
        <v>15</v>
      </c>
      <c r="D163" t="s">
        <v>393</v>
      </c>
      <c r="E163" t="s">
        <v>17</v>
      </c>
      <c r="F163" s="1" t="s">
        <v>394</v>
      </c>
      <c r="G163" t="s">
        <v>395</v>
      </c>
      <c r="H163">
        <v>1260</v>
      </c>
      <c r="I163" s="2">
        <v>42327</v>
      </c>
      <c r="J163" s="2">
        <v>42346</v>
      </c>
      <c r="K163">
        <v>1260</v>
      </c>
    </row>
    <row r="164" spans="1:11" x14ac:dyDescent="0.25">
      <c r="A164" t="str">
        <f>"XDE14BBC4F"</f>
        <v>XDE14BBC4F</v>
      </c>
      <c r="B164" t="str">
        <f t="shared" si="5"/>
        <v>06363391001</v>
      </c>
      <c r="C164" t="s">
        <v>15</v>
      </c>
      <c r="D164" t="s">
        <v>396</v>
      </c>
      <c r="E164" t="s">
        <v>17</v>
      </c>
      <c r="F164" s="1" t="s">
        <v>397</v>
      </c>
      <c r="G164" t="s">
        <v>398</v>
      </c>
      <c r="H164">
        <v>2488.1999999999998</v>
      </c>
      <c r="I164" s="2">
        <v>42283</v>
      </c>
      <c r="J164" s="2">
        <v>42297</v>
      </c>
      <c r="K164">
        <v>2488.1999999999998</v>
      </c>
    </row>
    <row r="165" spans="1:11" x14ac:dyDescent="0.25">
      <c r="A165" t="str">
        <f>"6276672995"</f>
        <v>6276672995</v>
      </c>
      <c r="B165" t="str">
        <f t="shared" si="5"/>
        <v>06363391001</v>
      </c>
      <c r="C165" t="s">
        <v>15</v>
      </c>
      <c r="D165" t="s">
        <v>399</v>
      </c>
      <c r="E165" t="s">
        <v>36</v>
      </c>
      <c r="F165" s="1" t="s">
        <v>400</v>
      </c>
      <c r="G165" t="s">
        <v>401</v>
      </c>
      <c r="H165">
        <v>0</v>
      </c>
      <c r="I165" s="2">
        <v>42217</v>
      </c>
      <c r="J165" s="2">
        <v>42582</v>
      </c>
      <c r="K165">
        <v>1057487.8600000001</v>
      </c>
    </row>
    <row r="166" spans="1:11" x14ac:dyDescent="0.25">
      <c r="A166" t="str">
        <f>"X6C1366F97"</f>
        <v>X6C1366F97</v>
      </c>
      <c r="B166" t="str">
        <f t="shared" si="5"/>
        <v>06363391001</v>
      </c>
      <c r="C166" t="s">
        <v>15</v>
      </c>
      <c r="D166" t="s">
        <v>402</v>
      </c>
      <c r="E166" t="s">
        <v>17</v>
      </c>
      <c r="F166" s="1" t="s">
        <v>403</v>
      </c>
      <c r="G166" t="s">
        <v>404</v>
      </c>
      <c r="H166">
        <v>10840.12</v>
      </c>
      <c r="I166" s="2">
        <v>42172</v>
      </c>
      <c r="J166" s="2">
        <v>42308</v>
      </c>
      <c r="K166">
        <v>10840.09</v>
      </c>
    </row>
    <row r="167" spans="1:11" x14ac:dyDescent="0.25">
      <c r="A167" t="str">
        <f>"62429716A4"</f>
        <v>62429716A4</v>
      </c>
      <c r="B167" t="str">
        <f t="shared" si="5"/>
        <v>06363391001</v>
      </c>
      <c r="C167" t="s">
        <v>15</v>
      </c>
      <c r="D167" t="s">
        <v>405</v>
      </c>
      <c r="E167" t="s">
        <v>17</v>
      </c>
      <c r="F167" s="1" t="s">
        <v>406</v>
      </c>
      <c r="G167" t="s">
        <v>407</v>
      </c>
      <c r="H167">
        <v>149000</v>
      </c>
      <c r="I167" s="2">
        <v>42170</v>
      </c>
      <c r="J167" s="2">
        <v>42643</v>
      </c>
      <c r="K167">
        <v>135513.15</v>
      </c>
    </row>
    <row r="168" spans="1:11" x14ac:dyDescent="0.25">
      <c r="A168" t="str">
        <f>"X0014BBC48"</f>
        <v>X0014BBC48</v>
      </c>
      <c r="B168" t="str">
        <f t="shared" si="5"/>
        <v>06363391001</v>
      </c>
      <c r="C168" t="s">
        <v>15</v>
      </c>
      <c r="D168" t="s">
        <v>408</v>
      </c>
      <c r="E168" t="s">
        <v>25</v>
      </c>
      <c r="F168" s="1" t="s">
        <v>409</v>
      </c>
      <c r="G168" t="s">
        <v>27</v>
      </c>
      <c r="H168">
        <v>34732.480000000003</v>
      </c>
      <c r="I168" s="2">
        <v>42201</v>
      </c>
      <c r="J168" s="2">
        <v>42930</v>
      </c>
      <c r="K168">
        <v>23646.05</v>
      </c>
    </row>
    <row r="169" spans="1:11" x14ac:dyDescent="0.25">
      <c r="A169" t="str">
        <f>"X6D14BBC3F"</f>
        <v>X6D14BBC3F</v>
      </c>
      <c r="B169" t="str">
        <f t="shared" si="5"/>
        <v>06363391001</v>
      </c>
      <c r="C169" t="s">
        <v>15</v>
      </c>
      <c r="D169" t="s">
        <v>410</v>
      </c>
      <c r="E169" t="s">
        <v>25</v>
      </c>
      <c r="F169" s="1" t="s">
        <v>411</v>
      </c>
      <c r="G169" t="s">
        <v>412</v>
      </c>
      <c r="H169">
        <v>20000</v>
      </c>
      <c r="I169" s="2">
        <v>42186</v>
      </c>
      <c r="J169" s="2">
        <v>43281</v>
      </c>
      <c r="K169">
        <v>8084.9</v>
      </c>
    </row>
    <row r="170" spans="1:11" x14ac:dyDescent="0.25">
      <c r="A170" t="str">
        <f>"X191608FF2"</f>
        <v>X191608FF2</v>
      </c>
      <c r="B170" t="str">
        <f t="shared" si="5"/>
        <v>06363391001</v>
      </c>
      <c r="C170" t="s">
        <v>15</v>
      </c>
      <c r="D170" t="s">
        <v>413</v>
      </c>
      <c r="E170" t="s">
        <v>25</v>
      </c>
      <c r="F170" s="1" t="s">
        <v>272</v>
      </c>
      <c r="G170" t="s">
        <v>273</v>
      </c>
      <c r="H170">
        <v>18500</v>
      </c>
      <c r="I170" s="2">
        <v>42335</v>
      </c>
      <c r="J170" s="2">
        <v>42700</v>
      </c>
      <c r="K170">
        <v>15601</v>
      </c>
    </row>
    <row r="171" spans="1:11" x14ac:dyDescent="0.25">
      <c r="A171" t="str">
        <f>"X4610F0B08"</f>
        <v>X4610F0B08</v>
      </c>
      <c r="B171" t="str">
        <f t="shared" si="5"/>
        <v>06363391001</v>
      </c>
      <c r="C171" t="s">
        <v>15</v>
      </c>
      <c r="D171" t="s">
        <v>414</v>
      </c>
      <c r="E171" t="s">
        <v>25</v>
      </c>
      <c r="F171" s="1" t="s">
        <v>415</v>
      </c>
      <c r="G171" t="s">
        <v>416</v>
      </c>
      <c r="H171">
        <v>0</v>
      </c>
      <c r="I171" s="2">
        <v>42005</v>
      </c>
      <c r="J171" s="2">
        <v>42855</v>
      </c>
      <c r="K171">
        <v>14100.9</v>
      </c>
    </row>
    <row r="172" spans="1:11" x14ac:dyDescent="0.25">
      <c r="A172" t="str">
        <f>"X731366F84"</f>
        <v>X731366F84</v>
      </c>
      <c r="B172" t="str">
        <f t="shared" si="5"/>
        <v>06363391001</v>
      </c>
      <c r="C172" t="s">
        <v>15</v>
      </c>
      <c r="D172" t="s">
        <v>417</v>
      </c>
      <c r="E172" t="s">
        <v>25</v>
      </c>
      <c r="F172" s="1" t="s">
        <v>418</v>
      </c>
      <c r="G172" t="s">
        <v>419</v>
      </c>
      <c r="H172">
        <v>1025</v>
      </c>
      <c r="I172" s="2">
        <v>42109</v>
      </c>
      <c r="J172" s="2">
        <v>42735</v>
      </c>
      <c r="K172">
        <v>1025</v>
      </c>
    </row>
    <row r="173" spans="1:11" x14ac:dyDescent="0.25">
      <c r="A173" t="str">
        <f>"X411608FF1"</f>
        <v>X411608FF1</v>
      </c>
      <c r="B173" t="str">
        <f t="shared" si="5"/>
        <v>06363391001</v>
      </c>
      <c r="C173" t="s">
        <v>15</v>
      </c>
      <c r="D173" t="s">
        <v>420</v>
      </c>
      <c r="E173" t="s">
        <v>25</v>
      </c>
      <c r="F173" s="1" t="s">
        <v>421</v>
      </c>
      <c r="G173" t="s">
        <v>422</v>
      </c>
      <c r="H173">
        <v>4659.34</v>
      </c>
      <c r="I173" s="2">
        <v>42331</v>
      </c>
      <c r="J173" s="2">
        <v>43465</v>
      </c>
      <c r="K173">
        <v>4633.12</v>
      </c>
    </row>
    <row r="174" spans="1:11" x14ac:dyDescent="0.25">
      <c r="A174" t="str">
        <f>"X3E11FB6D1"</f>
        <v>X3E11FB6D1</v>
      </c>
      <c r="B174" t="str">
        <f t="shared" si="5"/>
        <v>06363391001</v>
      </c>
      <c r="C174" t="s">
        <v>15</v>
      </c>
      <c r="D174" t="s">
        <v>423</v>
      </c>
      <c r="E174" t="s">
        <v>25</v>
      </c>
      <c r="F174" s="1" t="s">
        <v>118</v>
      </c>
      <c r="G174" t="s">
        <v>119</v>
      </c>
      <c r="H174">
        <v>17164.8</v>
      </c>
      <c r="I174" s="2">
        <v>42019</v>
      </c>
      <c r="J174" s="2">
        <v>42369</v>
      </c>
      <c r="K174">
        <v>17164.8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piemonte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2019-01-29T16:56:50Z</dcterms:created>
  <dcterms:modified xsi:type="dcterms:W3CDTF">2019-01-29T16:56:50Z</dcterms:modified>
</cp:coreProperties>
</file>