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</calcChain>
</file>

<file path=xl/sharedStrings.xml><?xml version="1.0" encoding="utf-8"?>
<sst xmlns="http://schemas.openxmlformats.org/spreadsheetml/2006/main" count="1131" uniqueCount="509">
  <si>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</si>
  <si>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</si>
  <si>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</si>
  <si>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</si>
  <si>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</si>
  <si>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</si>
  <si>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</si>
  <si>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</si>
  <si>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</si>
  <si>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</si>
  <si>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</si>
  <si>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</si>
  <si>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</si>
  <si>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</si>
  <si>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</si>
  <si>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</si>
  <si>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 xml:space="preserve">SPICCONATURA PARTI AMMALORATE D'INTONACO DEL 3 PIANO </t>
  </si>
  <si>
    <t>23-AFFIDAMENTO IN ECONOMIA - AFFIDAMENTO DIRETTO</t>
  </si>
  <si>
    <t xml:space="preserve">POLYTECNO DEL PI MASSIMO MAGGIORE (CF: MGGMSM65R11A662A)
</t>
  </si>
  <si>
    <t>POLYTECNO DEL PI MASSIMO MAGGIORE (CF: MGGMSM65R11A662A)</t>
  </si>
  <si>
    <t>TRASFERIMENTO LETTORE BADGE A NUOVA SEDE EQUITALIA</t>
  </si>
  <si>
    <t xml:space="preserve">ATM SRL (CF: 03678020755)
ELETTROSYSTEM DI GIANNELLI FAUSTO (CF: GNNFST61P30G478S)
GENERAL SERVICE SRL (CF: 03883020756)
GRAVILI s.r.l. (CF: 03889450759)
PRO. COM SRL (CF: 04379140751)
</t>
  </si>
  <si>
    <t>GRAVILI s.r.l. (CF: 03889450759)</t>
  </si>
  <si>
    <t>FORNITURA SEGNALETICA INTERNA ED ESTERNA NUOVO UFFICIO GALLIPOLI</t>
  </si>
  <si>
    <t xml:space="preserve">SISMET SRL (CF: 00675210728)
</t>
  </si>
  <si>
    <t>SISMET SRL (CF: 00675210728)</t>
  </si>
  <si>
    <t>sostituzione wc completo di coprivater e raccorderie</t>
  </si>
  <si>
    <t xml:space="preserve">Industrie Fracchiolla S.p.A. (CF: 04936100728)
</t>
  </si>
  <si>
    <t>Industrie Fracchiolla S.p.A. (CF: 04936100728)</t>
  </si>
  <si>
    <t>FORNITURA MATERIALE ANTINCENDIO PER CORSO FORMAZIONE</t>
  </si>
  <si>
    <t xml:space="preserve">E.DISUD ESTINTORI DI DONATO LACALENDOLA (CF: LCLDNT49R06A662P)
</t>
  </si>
  <si>
    <t>E.DISUD ESTINTORI DI DONATO LACALENDOLA (CF: LCLDNT49R06A662P)</t>
  </si>
  <si>
    <t>UP Lecce  - Interventi urgenti di manut. impianti termici</t>
  </si>
  <si>
    <t xml:space="preserve">SAMIT TECNOLOGIE S.N.C. DI A.L. MANCARELLA E C. (CF: 02406160750)
</t>
  </si>
  <si>
    <t>SAMIT TECNOLOGIE S.N.C. DI A.L. MANCARELLA E C. (CF: 02406160750)</t>
  </si>
  <si>
    <t xml:space="preserve">Spi Lecce - Intervento urgente accensione riscaldamento </t>
  </si>
  <si>
    <t xml:space="preserve">Spi Lucera - Intervento per guasto impianto antintrusione - </t>
  </si>
  <si>
    <t xml:space="preserve">DEL.FO. Luce Srl (CF: 01723390710)
</t>
  </si>
  <si>
    <t>DEL.FO. Luce Srl (CF: 01723390710)</t>
  </si>
  <si>
    <t xml:space="preserve">CONTRATTO QUADRO CANCELLERIA 2015/2016 </t>
  </si>
  <si>
    <t>22-PROCEDURA NEGOZIATA DERIVANTE DA AVVISI CON CUI SI INDICE LA GARA</t>
  </si>
  <si>
    <t xml:space="preserve">CARTOLERIA DI TURILLO SILVIA (CF: TRLSLV68D51L858L)
CARTOLERIA FAVIA S.R.L. (CF: 00260370721)
CDS CANCELLERIA DIDATTICA SERVIZI SRL  (CF: 03614040719)
Luigi BELLONE s.a.s.  (CF: 03842550752)
UFFICIO 2000 SRL (CF: 03602780722)
</t>
  </si>
  <si>
    <t>Luigi BELLONE s.a.s.  (CF: 03842550752)</t>
  </si>
  <si>
    <t xml:space="preserve">Servizio di vigilanza per gli immobili di Bari via Amendola 201/5-7 sede della DR Puglia e dell'UT Bari, e via Amendola 164, sede della DP BARI </t>
  </si>
  <si>
    <t>08-AFFIDAMENTO IN ECONOMIA - COTTIMO FIDUCIARIO</t>
  </si>
  <si>
    <t xml:space="preserve">I.V.R.I.- Istituto di vigilanza  (CF: 03169660150)
Istituto di vigilanza "FARO S.R.L." (CF: 01243920723)
SECURPOL PUGLIA SRL (CF: 03769340757)
SICURCENTER S.P.A. (CF: 01304660788)
SICURITALIA S.P.A (CF: 07897711003)
</t>
  </si>
  <si>
    <t>SICURCENTER S.P.A. (CF: 01304660788)</t>
  </si>
  <si>
    <t>FORNITURA NASTRI PER STAMPANTE ZEBRA ZXP8 - DR PUGLIA</t>
  </si>
  <si>
    <t xml:space="preserve">A.G._INFORMATICA SRL (CF: 04641681004)
CARTOLERIA FAVIA S.R.L. (CF: 00260370721)
CENTRO AUTOMAZIONE UFFICI (CF: 01695550812)
NIDO SPA (CF: 09222071004)
VIRTUAL LOGIC SRL (CF: 03878640238)
</t>
  </si>
  <si>
    <t>NIDO SPA (CF: 09222071004)</t>
  </si>
  <si>
    <t>UP Bari - Riparazione vetrata d'ingresso a tre aperture stanza Direttore</t>
  </si>
  <si>
    <t xml:space="preserve">Paparella Antonio (CF: PPRNTN60L05H645H)
</t>
  </si>
  <si>
    <t>Paparella Antonio (CF: PPRNTN60L05H645H)</t>
  </si>
  <si>
    <t>UP Lecce- Intervento urgente di controllo impianto riscaldamento per sospetta fuga gas</t>
  </si>
  <si>
    <t>SPI Trani - Intervento di ripristino porta bagni piano rialzato</t>
  </si>
  <si>
    <t>Fornitura materiale isolante per cabine trasformazione - Uffici vari</t>
  </si>
  <si>
    <t xml:space="preserve">A.G.G. FERRAMENTA S.R.L. (CF: 02444150730)
A.T.I. - ARTICOLI TECNICI INDUSTRIALI (CF: 00311240733)
ANTINFORTUNISTICA GENERALE S.R.L. (CF: 02899730754)
CE.D.I. CENTRO DISTRIBUZIONE INDUSTRIALE (CF: 06061250632)
Manutan Italia Spa (CF: 09816660154)
</t>
  </si>
  <si>
    <t>Manutan Italia Spa (CF: 09816660154)</t>
  </si>
  <si>
    <t>Fornitura materiale elettrico - Direzione Regionale della Puglia</t>
  </si>
  <si>
    <t xml:space="preserve">A.C.S. ADVANCED COMPUTER SYSTEMS SRL (CF: 03258780729)
ADVENT CONSULTING SRL (CF: 07441560724)
AESSE SOLUZIONI INFORMATICHE DI STEFANO AVERSA (CF: VRSSFN84A23H096S)
ARPITEL SRL (CF: 03595650718)
NET SERVICE (CF: 05243130720)
</t>
  </si>
  <si>
    <t>NET SERVICE (CF: 05243130720)</t>
  </si>
  <si>
    <t xml:space="preserve">SOSTITUZIONE DI 8 SERRATURE </t>
  </si>
  <si>
    <t xml:space="preserve">ATTOLICO SRL (CF: 06014680729)
</t>
  </si>
  <si>
    <t>ATTOLICO SRL (CF: 06014680729)</t>
  </si>
  <si>
    <t>RIPRISTINO PORTE BLINDATE AL 7-8-9 PIANO</t>
  </si>
  <si>
    <t>SOSTITUZIONE DI 7 SERRATURE COMPLETE DI MANIGLIE OTTONE</t>
  </si>
  <si>
    <t>REALIZZAZIONE PUNTI DATI E ELETTRICI STANZA STAFF DI DIREZIONE</t>
  </si>
  <si>
    <t xml:space="preserve">E.SERVICE SRL (CF: 05639550721)
</t>
  </si>
  <si>
    <t>E.SERVICE SRL (CF: 05639550721)</t>
  </si>
  <si>
    <t>SPOSTAMENTO LINEE ELETTRICHE E DATI ST 22</t>
  </si>
  <si>
    <t>DISOSTRUZIONE DELLO SCARICO FOGNARIO AL CIVICO 164/E</t>
  </si>
  <si>
    <t xml:space="preserve">PELLECCHIA FOGNATURA DI MATTIA PELLECCHIA (CF: PLLMTT60D20A662K)
</t>
  </si>
  <si>
    <t>PELLECCHIA FOGNATURA DI MATTIA PELLECCHIA (CF: PLLMTT60D20A662K)</t>
  </si>
  <si>
    <t xml:space="preserve">RIPARAZIONE INFISSI PERICOLANTI </t>
  </si>
  <si>
    <t xml:space="preserve">Officine Salvatore Aprile (CF: PRLSVT36B11D643K)
</t>
  </si>
  <si>
    <t>Officine Salvatore Aprile (CF: PRLSVT36B11D643K)</t>
  </si>
  <si>
    <t>RIPARAZIONE FINESTRE PERICOLANTI UFFICIO TERRITORIALE</t>
  </si>
  <si>
    <t>sostituzione volumetrico e videoproiettore</t>
  </si>
  <si>
    <t xml:space="preserve">PIEMME IMPIANTI SNC (CF: 06061870728)
</t>
  </si>
  <si>
    <t>PIEMME IMPIANTI SNC (CF: 06061870728)</t>
  </si>
  <si>
    <t>Fornitura materiale di consumo per Lexmark C935 - DR</t>
  </si>
  <si>
    <t xml:space="preserve">CARTOLERIA FAVIA S.R.L. (CF: 00260370721)
ECO LASER INFORMATICA SRL  (CF: 04427081007)
MIDA SRL (CF: 01513020238)
OFFICE ITALIA (CF: 05230240722)
SANCILIO di SANCILIO Francesco (CF: SNCFNC59A06F284S)
</t>
  </si>
  <si>
    <t>ECO LASER INFORMATICA SRL  (CF: 04427081007)</t>
  </si>
  <si>
    <t>SEDIA ERGONOMICA CON SCHIENALE - DR</t>
  </si>
  <si>
    <t xml:space="preserve">A.S.A. RAPPRESENTANZE S.R.L. (CF: 00764520631)
ARREDO UFFICIO SNC DI PAPA ANTONIO &amp; C. (CF: 06114860726)
CHIECO SISTEMI SRL (CF: 06847620728)
CROCCO ARREDAMENTI Srl (CF: 01884990613)
SISMET SRL (CF: 00675210728)
</t>
  </si>
  <si>
    <t>CROCCO ARREDAMENTI Srl (CF: 01884990613)</t>
  </si>
  <si>
    <t>UP Bari - Sostituzione basamento per strumentazione topografica</t>
  </si>
  <si>
    <t xml:space="preserve">CGT ELETTRONICA  (CF: 01668611005)
GUIDO VERONESI SAS (CF: 01634161200)
Leica Geosystems SpA (CF: 12090330155)
MICROGEO SRL (CF: 05256310482)
ZETALAB SRL (CF: 03523260283)
</t>
  </si>
  <si>
    <t>Leica Geosystems SpA (CF: 12090330155)</t>
  </si>
  <si>
    <t>DP BRINDISI - PULIZIA STRAORDINARIA ARCHIVIO Rdo Mepa 752175</t>
  </si>
  <si>
    <t xml:space="preserve">ACCADUEO SRL (CF: 03350530725)
AD MAIORA SOCIETA' COOPERATIVA SOCIALE (CF: 02218800742)
ANTAGA SOCIETA' COOPERATIVA (CF: 02383860745)
ITALSERVICE S.R.L. (CF: 06570940723)
VIVERE FUORI SOC. COOPERATIVA (CF: 01875140749)
</t>
  </si>
  <si>
    <t>ANTAGA SOCIETA' COOPERATIVA (CF: 02383860745)</t>
  </si>
  <si>
    <t>RIPRISTINO IMPIANTO DI SPEGNIMENTO AUTOMATICO INCENDI</t>
  </si>
  <si>
    <t xml:space="preserve">FIRE PROTECTION SYSTEM S.R.L. (CF: 05487030727)
Industrie Fracchiolla S.p.A. (CF: 04936100728)
MARTUCCI ROCCO (CF: MRTRCC31C14G187X)
NOVIMPIANTI SRL (CF: 01648520748)
SCER ANTINCENDIO DI SERGIO MONTERISI  (CF: MNTSRG53B08A662I)
SITEC Srl (CF: 02733990879)
</t>
  </si>
  <si>
    <t>SMANTELLAMENTO IMPIANTO ANTINCENDIO E CLIMATIZZATORE SALA SERVER</t>
  </si>
  <si>
    <t xml:space="preserve">SITEC Srl (CF: 02733990879)
</t>
  </si>
  <si>
    <t>SITEC Srl (CF: 02733990879)</t>
  </si>
  <si>
    <t>FORNITURA MATERIALE IGIENICO UFFICI TERITORIO</t>
  </si>
  <si>
    <t xml:space="preserve">CARTOLERIA FAVIA S.R.L. (CF: 00260370721)
LORAN S.R.L. (CF: 03780530725)
RAMPA SUPPLYES (CF: 02867340735)
SOFFIGEN S.U.R.L. (CF: 01269180723)
VITALIA S.R.L. (CF: 03936000714)
</t>
  </si>
  <si>
    <t>CARTOLERIA FAVIA S.R.L. (CF: 00260370721)</t>
  </si>
  <si>
    <t>DP FOGGIA - PULIZIA STRAORDINARIA USCITE DI EMERGENZA, CANALI DI SCOLO, TOP ARMADI</t>
  </si>
  <si>
    <t xml:space="preserve">DAUNIA EXPRESS soc.coop. (CF: 03476320712)
EUROGLOBAL SOCIETA' COOPERATIVA (CF: 03323470710)
ITALSERVICE S.R.L. (CF: 06570940723)
LA MERIDIONALE MANUTENZIONI S.R.L. S.U. (CF: 03875170718)
LA NUOVA PERLA SOC. COOP. A R.L. (CF: 03007050713)
</t>
  </si>
  <si>
    <t>ITALSERVICE S.R.L. (CF: 06570940723)</t>
  </si>
  <si>
    <t>ORDINATIVO FORNITURA GASOLIO DA RISCALDAMENTO</t>
  </si>
  <si>
    <t>26-AFFIDAMENTO DIRETTO IN ADESIONE AD ACCORDO QUADRO/CONVENZIONE</t>
  </si>
  <si>
    <t xml:space="preserve">BRONCHI COMBUSTIBILI SRL (CF: 01252710403)
</t>
  </si>
  <si>
    <t>BRONCHI COMBUSTIBILI SRL (CF: 01252710403)</t>
  </si>
  <si>
    <t>CONVENZIONE CONSIP 12 - FORNITURA ENERGIA ELETTRICA LOTTO 8 UFFICI AE PUGLIA</t>
  </si>
  <si>
    <t xml:space="preserve">GALA SPA (CF: 06832931007)
</t>
  </si>
  <si>
    <t>GALA SPA (CF: 06832931007)</t>
  </si>
  <si>
    <t>Spi Trani - Riparazione urgente 3 porte bagni</t>
  </si>
  <si>
    <t>UP Lecce - Verifica impianto di messa a terra</t>
  </si>
  <si>
    <t xml:space="preserve">Norma Srl (CF: 03201710706)
</t>
  </si>
  <si>
    <t>Norma Srl (CF: 03201710706)</t>
  </si>
  <si>
    <t>CONVENZIONE CONSIP 7 - FORNITURA GAS NATURALE LOTTO 6 - UFFICI AE PUGLIA</t>
  </si>
  <si>
    <t xml:space="preserve">ESTRA ENERGIE SRL (CF: 01219980529)
</t>
  </si>
  <si>
    <t>ESTRA ENERGIE SRL (CF: 01219980529)</t>
  </si>
  <si>
    <t xml:space="preserve">UP Bari - Lavori vari di falegnameria  </t>
  </si>
  <si>
    <t>UP Bari - Fornitura e posa in opera di nastro antisdrucciolo</t>
  </si>
  <si>
    <t xml:space="preserve">SCER ANTINCENDIO DI SERGIO MONTERISI  (CF: MNTSRG53B08A662I)
</t>
  </si>
  <si>
    <t>SCER ANTINCENDIO DI SERGIO MONTERISI  (CF: MNTSRG53B08A662I)</t>
  </si>
  <si>
    <t>UP Foggia - Lavori urgenti per sistemazione cancello d'ingresso</t>
  </si>
  <si>
    <t xml:space="preserve">MPF SISTEMI SRL (CF: 06632000722)
</t>
  </si>
  <si>
    <t>MPF SISTEMI SRL (CF: 06632000722)</t>
  </si>
  <si>
    <t>disinstallazione 2 totem eliminacode</t>
  </si>
  <si>
    <t xml:space="preserve">POLYTECNO DEL PI MASSIMO MAGGIORE (CF: MGGMSM65R11A662A)
SITRADE ITALIA SPA (CF: 04022550158)
</t>
  </si>
  <si>
    <t>MODIFICA PERCORSO CONDOTTA SCARICO ACQUE PLUVIALI SEMINTERRATO -1</t>
  </si>
  <si>
    <t>RIPARAZIONE BAGNO UOMINI 1 PIANO</t>
  </si>
  <si>
    <t>LAVORI VARI DI FALEGNAMERIA</t>
  </si>
  <si>
    <t>Fornitura carta A4+A3 riciclata - Tutti gli Uffici AE Puglia</t>
  </si>
  <si>
    <t xml:space="preserve">CARTOLERIA FAVIA S.R.L. (CF: 00260370721)
GIUSEPPE TANZI &amp; FIGLI (CF: 03378490720)
Luigi BELLONE s.a.s.  (CF: 03842550752)
MARGARITO ROBERTO S.A.S. (CF: 02666100751)
SANCILIO di SANCILIO Francesco (CF: SNCFNC59A06F284S)
</t>
  </si>
  <si>
    <t>SANCILIO di SANCILIO Francesco (CF: SNCFNC59A06F284S)</t>
  </si>
  <si>
    <t>RIPRISTINO PERDITE BAGNO 3 PIANO</t>
  </si>
  <si>
    <t xml:space="preserve">INSTALLAZIONE IMPIANTO VIDEOCITOFONO </t>
  </si>
  <si>
    <t xml:space="preserve">DENTICO SRL (CF: 07208390729)
E.SERVICE SRL (CF: 05639550721)
M.G.IMPIANTI SRL (CF: 03630490872)
MARANO SERVICE SRL (CF: 03565791211)
POLYTECNO DEL PI MASSIMO MAGGIORE (CF: MGGMSM65R11A662A)
SOS ELETTRICISTA (CF: TRMGPP72B26Z112K)
SOSSECURITY SRL (CF: 07276400723)
</t>
  </si>
  <si>
    <t xml:space="preserve">fornitura gasolio da riscaldamento </t>
  </si>
  <si>
    <t xml:space="preserve">DIREZIONE REGIONALE - FORNITURA DI PEN DRIVE DA 16 GB </t>
  </si>
  <si>
    <t xml:space="preserve">ALISEO SISTEMI (CF: 05628920729)
ARCOSITALIA (CF: LTRGRG81T54F152K)
COMPULAB SRL (CF: 02157890720)
PC SERVICE DI GERMANO CAZZOLLA (CF: CZZGMN73D30F205O)
SUD COMPUTER.IT (CF: LTMNNA69R50F284J)
</t>
  </si>
  <si>
    <t>PC SERVICE DI GERMANO CAZZOLLA (CF: CZZGMN73D30F205O)</t>
  </si>
  <si>
    <t xml:space="preserve">ABBONAMENTO TRIENNALE PREZZI INFORMATIVI DELL'EDILIZIA </t>
  </si>
  <si>
    <t xml:space="preserve">DEI Srl (CF: 04083101008)
</t>
  </si>
  <si>
    <t>DEI Srl (CF: 04083101008)</t>
  </si>
  <si>
    <t>Verifica impianto elettrico</t>
  </si>
  <si>
    <t xml:space="preserve">ARPA PUGLIA - sede BARI  (CF: 05830420724)
</t>
  </si>
  <si>
    <t>ARPA PUGLIA - sede BARI  (CF: 05830420724)</t>
  </si>
  <si>
    <t>fpo di nuovo vetro da 3mm  56x216 cm in sostituzione di quello danneggiato Porta ingresso conservatoria BR</t>
  </si>
  <si>
    <t xml:space="preserve">FT VETRO DI TOTARO FEDERICA (CF: TTRFRC91T65B180R)
</t>
  </si>
  <si>
    <t>FT VETRO DI TOTARO FEDERICA (CF: TTRFRC91T65B180R)</t>
  </si>
  <si>
    <t>Fornitura e posa in opera di pellicole adesive antisfondamento</t>
  </si>
  <si>
    <t xml:space="preserve">ATTOLICO SRL (CF: 06014680729)
DITTA NUCCI SANTE (CF: NCCSNT50A01F376C)
MPF SISTEMI SRL (CF: 06632000722)
POLYTECNO DEL PI MASSIMO MAGGIORE (CF: MGGMSM65R11A662A)
SISMET SRL (CF: 00675210728)
SOLARES BREVETTI LUIGI LA SPADA (CF: LSPLGU53M27F206T)
STILMETAL SNC (CF: 04025150725)
</t>
  </si>
  <si>
    <t>UP Lecce - Lavori elettrici urgenti</t>
  </si>
  <si>
    <t xml:space="preserve">I.T Engineering srl (CF: 03503490751)
</t>
  </si>
  <si>
    <t>I.T Engineering srl (CF: 03503490751)</t>
  </si>
  <si>
    <t>UP Bari - Intervento tecnico per riparazione impianto antintrusione</t>
  </si>
  <si>
    <t xml:space="preserve">Pugliallarm snc (CF: 00537790727)
</t>
  </si>
  <si>
    <t>Pugliallarm snc (CF: 00537790727)</t>
  </si>
  <si>
    <t xml:space="preserve">Ufficio Territoriale di Lecce - messa in sicurezza porta d'ingresso al 3Â° piano </t>
  </si>
  <si>
    <t xml:space="preserve">UNICA SERRAMENTI SRL (CF: 03362870754)
</t>
  </si>
  <si>
    <t>UNICA SERRAMENTI SRL (CF: 03362870754)</t>
  </si>
  <si>
    <t>Pulizia straordinaria UT Maglie</t>
  </si>
  <si>
    <t xml:space="preserve">ARMANDO MUCCIO SRL (CF: 02566010753)
BASTONE SALVATORE S.A.S. DI BASTONE STEFANO &amp; C. (CF: 03715860759)
CLEANING PROFESSIONAL SYSTEM S.R.L. (CF: 04438490759)
COOPSERVICE SOCIETA' COOPERATIVA (CF: 04719740724)
PREMIERE SERVIZI SRL (CF: 03529680757)
</t>
  </si>
  <si>
    <t>COOPSERVICE SOCIETA' COOPERATIVA (CF: 04719740724)</t>
  </si>
  <si>
    <t>UP Bari - Sostituzione valvola impianto irrigazione aiuole Piazza Massari</t>
  </si>
  <si>
    <t xml:space="preserve">ITALSERVICE S.R.L. (CF: 06570940723)
</t>
  </si>
  <si>
    <t>SPI Lucera Manut impianto antintrusione</t>
  </si>
  <si>
    <t xml:space="preserve">Noleggio full service n. 6 fotocopiatori </t>
  </si>
  <si>
    <t xml:space="preserve">BDB Informatica di Bianco Giovanni (CF: BNCGNN64L14H096S)
CHIECO SISTEMI SRL (CF: 06847620728)
KYOCERA DOCUMENT SOLUTION ITALIA SPA (CF: 01788080156)
SHARP ELECTRONICS ITALIA S.P.A. (CF: 09275090158)
SISMET SRL (CF: 00675210728)
XEROX ITALIA RENTAL SERVICES S.r.l. (CF: 04763060961)
</t>
  </si>
  <si>
    <t>DR Puglia - Corsi di formazione in materia di sicurezza del lavoro</t>
  </si>
  <si>
    <t xml:space="preserve">Genesis Consulting  (CF: 06092830725)
SILEA Srl (CF: 03549050726)
SudFormazione srl (CF: 06612430725)
</t>
  </si>
  <si>
    <t>Genesis Consulting  (CF: 06092830725)</t>
  </si>
  <si>
    <t>UP Foggia - Intervento urgente per rimozione carcassa di gatto</t>
  </si>
  <si>
    <t xml:space="preserve">Ecospano snc (CF: 03232920714)
</t>
  </si>
  <si>
    <t>Ecospano snc (CF: 03232920714)</t>
  </si>
  <si>
    <t>DP/UT Bari - affidamento servizio di facchinaggio</t>
  </si>
  <si>
    <t xml:space="preserve">A.L. MA. PARTENOPE a r.l. (CF: 00496600636)
ITALSERVICE S.R.L. (CF: 06570940723)
M.A.P.I.A,  (CF: 04050650722)
SANTA BRIGIDA SOCIETA COOP.VA PER AZIONI  (CF: 04161790631)
TRASPORTI GRAVINA di Giuseppe Gravina (CF: GRVGPP62A30A662K)
</t>
  </si>
  <si>
    <t>Trasferimento fotocopiatore da DR a UT Lucera</t>
  </si>
  <si>
    <t>Facchinaggio DP Bari</t>
  </si>
  <si>
    <t>FORNITURA TONER E DRUM XEROX 5550 - CONVENZIONE CONSIP</t>
  </si>
  <si>
    <t xml:space="preserve">CONVERGE S.P.A. (CF: 04472901000)
ITALWARE SRL (CF: 02102821002)
</t>
  </si>
  <si>
    <t>CONVERGE S.P.A. (CF: 04472901000)</t>
  </si>
  <si>
    <t>FORNITURA TONER ML 3310 - CONVENZIONE CONSIP</t>
  </si>
  <si>
    <t>MANUTENZIONE IMPIANTO CLIMA CABINA DI TRASFORMAZIONE</t>
  </si>
  <si>
    <t xml:space="preserve">SITEC SNC (CF: 05891790726)
</t>
  </si>
  <si>
    <t>SITEC SNC (CF: 05891790726)</t>
  </si>
  <si>
    <t>RIPARAZIONE INFISSI VARI UFFICI</t>
  </si>
  <si>
    <t xml:space="preserve">SP PRODUZIONE E MONTAGGIO SERRAMENTI DI PIETRO SERVI (CF: SRVPTR65B02A662G)
</t>
  </si>
  <si>
    <t>SP PRODUZIONE E MONTAGGIO SERRAMENTI DI PIETRO SERVI (CF: SRVPTR65B02A662G)</t>
  </si>
  <si>
    <t xml:space="preserve">FORNITURA TONER ML 3310 - CONVENZIONE CONSIP </t>
  </si>
  <si>
    <t xml:space="preserve">CONVERGE S.P.A. (CF: 04472901000)
ITALWARE  SRL  (CF: 08619670584)
</t>
  </si>
  <si>
    <t xml:space="preserve">Fornitura Toner/Drum Samsung ML 5010 - Convenzione Consip </t>
  </si>
  <si>
    <t>M.O.  N. 6 PORTELLONI SCORREVOLI INTERRATO -2 E -3</t>
  </si>
  <si>
    <t>Manutenzione straordinaria impianto climatizzazione Palazzo Finanze Lecce</t>
  </si>
  <si>
    <t xml:space="preserve">CONSORZIO CIRO MENOTTI (CF: 00966060378)
FC SRL (CF: 02454090735)
GRAVILI s.r.l. (CF: 03889450759)
Industrie Fracchiolla S.p.A. (CF: 04936100728)
RELLA SRL (CF: 04613870726)
</t>
  </si>
  <si>
    <t>DR Puglia - Affidam diretto lavori urgenti riparazione libreria stanza 10 piano 11</t>
  </si>
  <si>
    <t>CARTA A4+A3 (2^ FORNITURA 2015) UFFICI PUGLIA</t>
  </si>
  <si>
    <t xml:space="preserve">CARTOLERIA FAVIA S.R.L. (CF: 00260370721)
Luigi BELLONE s.a.s.  (CF: 03842550752)
MAGAZZINI GIANFREDA (CF: 04523690750)
MARGARITO ROBERTO S.A.S. (CF: 02666100751)
SANCILIO di SANCILIO Francesco (CF: SNCFNC59A06F284S)
</t>
  </si>
  <si>
    <t>MARGARITO ROBERTO S.A.S. (CF: 02666100751)</t>
  </si>
  <si>
    <t xml:space="preserve">DP Foggia - Ampliamento di n. 2 punti rete LAN </t>
  </si>
  <si>
    <t xml:space="preserve">TELEIT SRL (CF: 04009660715)
</t>
  </si>
  <si>
    <t>TELEIT SRL (CF: 04009660715)</t>
  </si>
  <si>
    <t>UT Bari - Fornitura e posa in opera cartellonistica Front office</t>
  </si>
  <si>
    <t xml:space="preserve">GAMBACORTA VITO (CF: GMBVTI64A23A662V)
</t>
  </si>
  <si>
    <t>GAMBACORTA VITO (CF: GMBVTI64A23A662V)</t>
  </si>
  <si>
    <t>UP Brindisi - Ripristino serratura port di accesso all'ufficio</t>
  </si>
  <si>
    <t xml:space="preserve">Rizzo Salvatore di Rizzo Antonio  (CF: RZZNTN61R17B180S)
</t>
  </si>
  <si>
    <t>Rizzo Salvatore di Rizzo Antonio  (CF: RZZNTN61R17B180S)</t>
  </si>
  <si>
    <t>UT Maglie - Lavori urgenti di manutenzione impianto elettrico</t>
  </si>
  <si>
    <t xml:space="preserve">MB Costruzioni Elettriche di Botrugno Mansueto (CF: BTRMST58M20F816W)
</t>
  </si>
  <si>
    <t>MB Costruzioni Elettriche di Botrugno Mansueto (CF: BTRMST58M20F816W)</t>
  </si>
  <si>
    <t xml:space="preserve">RIPROGRAMMAZIONE IMPIANTI DI VIDEOSORVEGLIANZA </t>
  </si>
  <si>
    <t>ripristino impianto antintrusione</t>
  </si>
  <si>
    <t xml:space="preserve">OKEY ELECTRA AUTOMATION DI SPERTI FABIO (CF: SPRFGS69E10D883P)
</t>
  </si>
  <si>
    <t>OKEY ELECTRA AUTOMATION DI SPERTI FABIO (CF: SPRFGS69E10D883P)</t>
  </si>
  <si>
    <t>2^ FORNITURA MATERIALE IGIENICO - UFFICI TERRITORIO</t>
  </si>
  <si>
    <t xml:space="preserve">A.M.DISTRIBUZIONE DI BOVE ELVIRA DAFNE (CF: BVOLRD68A68F054T)
ARGOROS 2000 (CF: 01866180738)
CARTOLERIA FAVIA S.R.L. (CF: 00260370721)
DETERTECNICA DI CESARI MAURIZIO (CF: CSRMRZ57R18E815F)
EUROCLEAN S.R.L. (CF: 02378150730)
</t>
  </si>
  <si>
    <t>RIPARAZIONE CONDOTTA SCARICO BAGNI 2Â° PIANO</t>
  </si>
  <si>
    <t>FORNITURA TIMBRI DIREZIONE REGIONALE</t>
  </si>
  <si>
    <t xml:space="preserve">TIMBRIFICIO LAMPO SRL (CF: 02267290373)
TIMBRIFICIO PIACENTINO S.N.C. DI CELASCHI GIULIANO &amp; C. (CF: 00309570430)
TIMBRITALIA SRL (CF: 03232650402)
TIMBRO ART (CF: SLVMRC61H47E155B)
TIMBRO POINT SOCIETA COOPERATIVA (CF: 02942030541)
</t>
  </si>
  <si>
    <t>TIMBRITALIA SRL (CF: 03232650402)</t>
  </si>
  <si>
    <t>RIPRISTINO INFISSI ESTERNI DRE</t>
  </si>
  <si>
    <t xml:space="preserve">DP FOGGIA - PULIZIE STRAORDINARIE </t>
  </si>
  <si>
    <t xml:space="preserve">DAUNIA EXPRESS soc.coop. (CF: 03476320712)
EUROGLOBAL SOCIETA' COOPERATIVA (CF: 03323470710)
ITALSERVICE S.R.L. (CF: 06570940723)
LA LUCENTE S.P.A. (CF: 00252370721)
LA MERIDIONALE MANUTENZIONI S.R.L. S.U. (CF: 03875170718)
</t>
  </si>
  <si>
    <t>DAUNIA EXPRESS soc.coop. (CF: 03476320712)</t>
  </si>
  <si>
    <t xml:space="preserve">DP Lecce - Lavori urgenti di manutenzione impianto climatizzazione </t>
  </si>
  <si>
    <t xml:space="preserve">SATIC Srl (CF: 06704150728)
</t>
  </si>
  <si>
    <t>SATIC Srl (CF: 06704150728)</t>
  </si>
  <si>
    <t xml:space="preserve">UFFICI TERRITORIO DI LECCE - DERATTIZZAZIONE E DEBLATIZZAZIONE </t>
  </si>
  <si>
    <t xml:space="preserve">ALFA &amp; OMEGA DISINFESTAZIONI DI GUIDO ANNA (CF: GDUNNA68A42E563A)
DELCO DISINFESTAZIONI (CF: 03890770757)
E.M.I. ECOLOGIA MERIDIONALE INNOVATIVA DI MUCI EGIDIO (CF: MCUGDE78R25F842E)
EURO AMBIENTE di Carlucci e Diperno (CF: 05358360724)
SALENTO DISINFESTAZIONI DI DE GIUSEPPE MASSIMILIANO (CF: DGSMSM75D14E815H)
</t>
  </si>
  <si>
    <t>EURO AMBIENTE di Carlucci e Diperno (CF: 05358360724)</t>
  </si>
  <si>
    <t>UP Foggia - Intervento urgente ripristino impianto climatizzazione</t>
  </si>
  <si>
    <t>FORNITURA TENDE NUOVA SEDE UFFICI BRINDISI VIA TORPISANA</t>
  </si>
  <si>
    <t xml:space="preserve">PERULLI EDILINFISSI di Andrea Perulli Costruzioni e Manutenzioni (CF: PRINDR69P06E506F)
POLYTECNO DEL PI MASSIMO MAGGIORE (CF: MGGMSM65R11A662A)
PORTEND SNC DI BRIVIO UGO, ROBERTO &amp; C. (CF: 03798630152)
SAITEX TENDAGGI S.N.C. DI ZOPPI &amp; C. (CF: 00590460424)
SUD INFISSI DI SERRANO FABIO (CF: SRRFBA76T04L419A)
</t>
  </si>
  <si>
    <t>PERULLI EDILINFISSI di Andrea Perulli Costruzioni e Manutenzioni (CF: PRINDR69P06E506F)</t>
  </si>
  <si>
    <t>FORNITURA TONER UFFICI PROVINCIALI TERRITORIO DI BARI E FOGGIA</t>
  </si>
  <si>
    <t xml:space="preserve">B.A. INFORMATICA S.R.L. (CF: 02033860483)
CARTOLERIA FAVIA S.R.L. (CF: 00260370721)
CENTRO UFFICIO SR (CF: 01425590740)
ECO LASER INFORMATICA SRL  (CF: 04427081007)
MIDA SRL (CF: 01513020238)
</t>
  </si>
  <si>
    <t>CONVENZIONE CONSIP FORNITURA GAS NATURALE UFFICI TERRITORIO</t>
  </si>
  <si>
    <t>Fornitura cartoni per imballo fogli di mappa per digitalizzazione</t>
  </si>
  <si>
    <t xml:space="preserve">Sud Stampa di G. Morisco &amp; C. snc (CF: 05000430727)
</t>
  </si>
  <si>
    <t>Sud Stampa di G. Morisco &amp; C. snc (CF: 05000430727)</t>
  </si>
  <si>
    <t xml:space="preserve">UP Lecce - Manut Straordinaria impianto di climatizzazione </t>
  </si>
  <si>
    <t xml:space="preserve">GRAVILI s.r.l. (CF: 03889450759)
</t>
  </si>
  <si>
    <t>Riparazione porta ingresso f.o. e finestra stanza n 2 del 9 piano</t>
  </si>
  <si>
    <t>FORNITURA E POSA IN OPERA DI 5 TENDE VENEZIANE PARASOLE</t>
  </si>
  <si>
    <t>Reinstallazione eliminacode UT Brindisi e fornitura monitor UPT Brindisi</t>
  </si>
  <si>
    <t xml:space="preserve">SIGMA S.P.A. (CF: 01590580443)
</t>
  </si>
  <si>
    <t>SIGMA S.P.A. (CF: 01590580443)</t>
  </si>
  <si>
    <t xml:space="preserve">UP BARI  Contratto di Deblattizzazione e Derattizzazione locali archivi e tombini cortile Piazza Massari </t>
  </si>
  <si>
    <t xml:space="preserve">A.P.E Azienda Pugliese Ecologica (CF: 03656360728)
COOPSERVICE SOCIETA' COOPERATIVA (CF: 04719740724)
DE.L.CO RATTI (CF: TTRGLN76C27M208R)
EURO AMBIENTE di Carlucci e Diperno (CF: 05358360724)
LA LUCENTE S.P.A. (CF: 00252370721)
LA LUCENTEZZA S.R.L. (CF: 03222370722)
LA PULISAN SRL (CF: 00254300726)
la splendid  (CF: NGLPSQ50T55H749L)
societa' cooperativa macchia  (CF: 03298270723)
SPLENDOR SO. COOP.  A R. L.  (CF: 04948360724)
</t>
  </si>
  <si>
    <t>A.P.E Azienda Pugliese Ecologica (CF: 03656360728)</t>
  </si>
  <si>
    <t>INTERVENTO  FALEGNAMERIA STANZA 47</t>
  </si>
  <si>
    <t xml:space="preserve">VARI LAVORI DI FALEGNAMERIA </t>
  </si>
  <si>
    <t>FORNITURA DESK ACCOGLIENZA A NORMA</t>
  </si>
  <si>
    <t xml:space="preserve">ARREDO UFFICIO SNC DI PAPA ANTONIO &amp; C. (CF: 06114860726)
DOS (CF: 04373800723)
SISMET SRL (CF: 00675210728)
SPACE S.r.l.  (CF: 04106230404)
VENTURA ARREDI PREFABBRICATI S.R.L. (CF: 06984250727)
</t>
  </si>
  <si>
    <t>AttivitÃ  formativa in materia di salute e sicurezza nei luoghi di lavoro Addetti e Responasbili Servizio Prevenzione e Protezione DR Puglia</t>
  </si>
  <si>
    <t xml:space="preserve">Eliapos Srl (CF: 07531780729)
Genesis Consulting  (CF: 06092830725)
Sudformazione srl (CF: 07620020722)
</t>
  </si>
  <si>
    <t>FORNITURA CLIMATIZZATORE SALA SERVER BRINDISI NUOVA SEDE - STIPULA RDO 936930</t>
  </si>
  <si>
    <t xml:space="preserve">EFFICIENZA ENERGIA SRL (CF: 04390080754)
L'IMPIANTISTA DELLA TUA CITTA' (CF: RGSCSM59E16B180F)
POLYTECNO DEL PI MASSIMO MAGGIORE (CF: MGGMSM65R11A662A)
SEMERARO IMPIANTI SRLS (CF: 02415700745)
VALENTE SRL (CF: VLNLGU53S14E506B)
</t>
  </si>
  <si>
    <t>VALENTE SRL (CF: VLNLGU53S14E506B)</t>
  </si>
  <si>
    <t>DR Puglia - Richiesta corsi di formazione per i lavoratori incaricati di attuare le misure di prevenzione incendi, lotta antincendio e gestione delle emergenze nei luoghi di lavoro</t>
  </si>
  <si>
    <t xml:space="preserve">COMANDO PROVINCIALE VVF BARI (CF: 80019150723)
</t>
  </si>
  <si>
    <t>COMANDO PROVINCIALE VVF BARI (CF: 80019150723)</t>
  </si>
  <si>
    <t>FORNITURA DISPOSITIVI ANTINFORTUNISTICI UP BARI TERRITORIO</t>
  </si>
  <si>
    <t xml:space="preserve">3.M.C (CF: 04303410726)
ABASAN SRL (CF: 04345860722)
FIRE PROTECTION SYSTEM S.R.L. (CF: 05487030727)
LE.LI. SICUREZZA (CF: 06339270727)
MACCHIA E SFORZA SRL (CF: 00267710721)
</t>
  </si>
  <si>
    <t>MACCHIA E SFORZA SRL (CF: 00267710721)</t>
  </si>
  <si>
    <t>DP Foggia - Intervento di riparazione finestra stanza 119</t>
  </si>
  <si>
    <t>MALFUNZIONAMENTO IMPIANTO ANTINTRUSIONE</t>
  </si>
  <si>
    <t>F.P.O. DI PAVIMENTAZIONE CORRIDOIO  E PIASTRELLE BAGNI</t>
  </si>
  <si>
    <t>Servizio annuale Derattizzazione immobile Leader Palace 2015</t>
  </si>
  <si>
    <t xml:space="preserve">EURO AMBIENTE di Carlucci e Diperno (CF: 05358360724)
FALLACARA ECOLOGIA SRL (CF: 06442070725)
FRANCESE AGRICOLTURA S.R.L (CF: 06594470723)
ITALSERVICE S.R.L. (CF: 06570940723)
LA PULITECNICA S.R.L. (CF: 03988440727)
</t>
  </si>
  <si>
    <t>FORNITURA SEGNALETICA ESTERNA ED INTERNA - BRINDISI NUOVA SEDE</t>
  </si>
  <si>
    <t xml:space="preserve">ABITARE (CF: 01963250749)
ARCOSITALIA (CF: LTRGRG81T54F152K)
PUBBLIVISUAL DI ANNA CECERE (CF: CCRNNA64L63D508P)
SEGNALETICA GENERALE SALENTO S.R.L (CF: 04274390758)
SISMET SRL (CF: 00675210728)
</t>
  </si>
  <si>
    <t>COMPLEMENTI ARREDO BAGNI BRINDISI NUOVA SEDE</t>
  </si>
  <si>
    <t xml:space="preserve">CAVALLONE MARCO (CF: CVLMRC70H15H501Q)
DETERTECNICA DI CESARI MAURIZIO (CF: CSRMRZ57R18E815F)
SEGNAL SYSTEM S.R.L. (CF: 02730460546)
TRADEMARKET DI PACE SALVATORE E C. SNC (CF: 01207950765)
VETROPLAST S.R.L. (CF: 00327930418)
</t>
  </si>
  <si>
    <t>TRADEMARKET DI PACE SALVATORE E C. SNC (CF: 01207950765)</t>
  </si>
  <si>
    <t>Corso per coordinatore della sicurezza nei cantieri edili - Geom. Carofiglio Gaetano</t>
  </si>
  <si>
    <t xml:space="preserve">Eliapos Srl (CF: 07531780729)
</t>
  </si>
  <si>
    <t>Eliapos Srl (CF: 07531780729)</t>
  </si>
  <si>
    <t>Tinteggiatura nuova sede Brindisi via Tor Pisana</t>
  </si>
  <si>
    <t xml:space="preserve">COSTRUZIONI ROMA (CF: 02375540743)
ITALSERVICE S.R.L. (CF: 06570940723)
LEONARDO EDILIZIA DI ADDABBO LEONARDO (CF: DDBLRD74S25L727X)
MPF SISTEMI SRL (CF: 06632000722)
POLYTECNO DEL PI MASSIMO MAGGIORE (CF: MGGMSM65R11A662A)
</t>
  </si>
  <si>
    <t xml:space="preserve">RIPARAZIONE  E MESSA IN SICUREZZA INFISSI ESTERNI </t>
  </si>
  <si>
    <t>VERIFICA STRAORDINARIA IMPIANTO DI SOLLEVAMENTO</t>
  </si>
  <si>
    <t xml:space="preserve">ICO ILLIT SRL (CF: 02385660713)
</t>
  </si>
  <si>
    <t>ICO ILLIT SRL (CF: 02385660713)</t>
  </si>
  <si>
    <t xml:space="preserve">PULIZIA STRAORDINARIA GDF VIALE EUROPA AULE CONCORSO </t>
  </si>
  <si>
    <t>FORNITURA KIT PRIMO SOCCORSO E MISURATORI PRESSIONE (UFFICI VARI)</t>
  </si>
  <si>
    <t xml:space="preserve">ANTINFORTUNISTICA NAZIONALE SRL (CF: 03929680720)
FARMAC-ZABBAN  (CF: 00322800376)
KEYMED (CF: MNGLSN73P23D643N)
MEDIKRON SRL (CF: 04707001006)
PUGLIA MEDICAL S.R.L. (CF: 04277790723)
</t>
  </si>
  <si>
    <t>FARMAC-ZABBAN  (CF: 00322800376)</t>
  </si>
  <si>
    <t xml:space="preserve">DP BARI - PULIZIA STRAORDINARIA ARCHIVI </t>
  </si>
  <si>
    <t xml:space="preserve">ECOSAN DI VALERIO MURGOLO (CF: MRGVLR88A12L425F)
ITALSERVICE S.R.L. (CF: 06570940723)
MINI SERVICE (CF: 06743650720)
NUMBER ONE DI CACUCCIOLO GIOVANNI &amp; C. S.A.S. (CF: 07316680722)
S. NICOLA SOC. COOP. (CF: 04460780721)
</t>
  </si>
  <si>
    <t>ECOSAN DI VALERIO MURGOLO (CF: MRGVLR88A12L425F)</t>
  </si>
  <si>
    <t>UPT TARANTO - CONTRATTO ANNUALE INTERVENTI DI DERATTIZZAZIONE E DEBLATIZZAZIONE</t>
  </si>
  <si>
    <t xml:space="preserve">EURO AMBIENTE di Carlucci e Diperno (CF: 05358360724)
EVOLUZIONE ECOLOGICA SNC DI INTERMITE GABRIELE E LONOCE ROSARIA (CF: 02628640738)
GV SERVICE SRL (CF: 02965180736)
MEDITERRANEAN S.E.A. S.R.L. (CF: 02249130739)
PANACEA S.R.L. (CF: 02813290737)
</t>
  </si>
  <si>
    <t>PULIZIA STRAORDINARIA ARCHIVI - DP BAT</t>
  </si>
  <si>
    <t xml:space="preserve">COOPSERVICE SOCIETA' COOPERATIVA (CF: 04719740724)
EUROCOOP MULTISERVICE SOCIETA' COOP.SOCIALE A R.L. (CF: 06967490720)
GESTIONEAMBIENTE SRL (CF: 06118110722)
MINERVA LUX SERVIZI (CF: 07571520720)
SISTA (CF: 00809880701)
</t>
  </si>
  <si>
    <t>MANUTENZIONE FABBRICATI</t>
  </si>
  <si>
    <t xml:space="preserve"> AFFIDAMENTO RIFACIMENTO SCALE + INTEGRAZIONE</t>
  </si>
  <si>
    <t>FORNITURA E POSA IN OPERA PORTELLONI COPERTURE CONTATORI GAS</t>
  </si>
  <si>
    <t xml:space="preserve">GENNARIOLI SPIRIDIONE (CF: 03475800722)
INFISSI CORCELLA (CF: 04000130726)
SERRANDIFICIO ND DI ANTONIO DI TERLIZZI (CF: 05043380722)
SP PRODUZIONE E MONTAGGIO SERRAMENTI DI PIETRO SERVI (CF: SRVPTR65B02A662G)
</t>
  </si>
  <si>
    <t>GENNARIOLI SPIRIDIONE (CF: 03475800722)</t>
  </si>
  <si>
    <t xml:space="preserve">FORNITURA IN OPERA IMPIANTI BRINDISI VIA TOR PISANA </t>
  </si>
  <si>
    <t xml:space="preserve">DABBICCO TELECOMUNICAZIONI S.R.L. (CF: 04952540724)
DATA SYSTEM SRL (CF: 04529610752)
E.SERVICE SRL (CF: 05639550721)
INELTEC S.R.L. (CF: 01070200777)
SISTEC SRL (CF: 06076770723)
</t>
  </si>
  <si>
    <t>SISTEC SRL (CF: 06076770723)</t>
  </si>
  <si>
    <t>RIPRISTINO IMPIANTO ANTINTRUSIONE</t>
  </si>
  <si>
    <t>VERIFICHE ISPETTIVE IMPIANTI DI SOLLEVAMENTO</t>
  </si>
  <si>
    <t xml:space="preserve">G&amp;R ORGANISMO DI CERTIFICAZIONE  SRL (CF: GRCVPS72E10D643I)
</t>
  </si>
  <si>
    <t>G&amp;R ORGANISMO DI CERTIFICAZIONE  SRL (CF: GRCVPS72E10D643I)</t>
  </si>
  <si>
    <t xml:space="preserve">UP Bari - Affidamento per vari lavori di falegnameria </t>
  </si>
  <si>
    <t>FORNITURA E POSA DI 2 MANIGLIE 11 PIANO E 40 DUPLICATI CHIAVI</t>
  </si>
  <si>
    <t>REGOLAZIONE PORTA BLINDATA 11 PIANO BLOCCAGGIO MANIGLIONE PT</t>
  </si>
  <si>
    <t>Arredi a norma nuova sede Brindisi via Tor Pisana</t>
  </si>
  <si>
    <t xml:space="preserve">ALEA (CF: 00076440932)
</t>
  </si>
  <si>
    <t>ALEA (CF: 00076440932)</t>
  </si>
  <si>
    <t>Servizio vaccinazione antinfluenzale 2015/16</t>
  </si>
  <si>
    <t xml:space="preserve">Bonassisa sas (CF: 03550920718)
Ergocenter Italia Srl (CF: 05392070727)
Medica Sud  Srl (CF: 03143270720)
MEDICAL PROJECT S.A.S. (CF: 05641950729)
MEDICAL SERVICE (CF: 02223230737)
</t>
  </si>
  <si>
    <t>Ergocenter Italia Srl (CF: 05392070727)</t>
  </si>
  <si>
    <t>DR Puglia - Corsi di aggiornamento addetti antincendio</t>
  </si>
  <si>
    <t>DP Foggia - Realizzazione di un parapetto per la messa in sicurezza area manutenzione impianto climatizzazione</t>
  </si>
  <si>
    <t xml:space="preserve">NEW COPERSAN SAS  (CF: 02406450698)
</t>
  </si>
  <si>
    <t>NEW COPERSAN SAS  (CF: 02406450698)</t>
  </si>
  <si>
    <t>DR Puglia - Corso sulla gestione del potere disciplinare dopo legge Madia</t>
  </si>
  <si>
    <t xml:space="preserve">CENACOLO GIURIDICO SRL (CF: 09354051006)
</t>
  </si>
  <si>
    <t>CENACOLO GIURIDICO SRL (CF: 09354051006)</t>
  </si>
  <si>
    <t>UP Foggia - Lavori per individuazione e rimozione</t>
  </si>
  <si>
    <t xml:space="preserve">Termoidraulica Buonsanto Giuseppe  (CF: BNSGPP66T22F631K)
</t>
  </si>
  <si>
    <t>Termoidraulica Buonsanto Giuseppe  (CF: BNSGPP66T22F631K)</t>
  </si>
  <si>
    <t>DP FOGGIA - MATERIALE PRIMO SOCCORSO E MISURATORI PRESSIONE</t>
  </si>
  <si>
    <t xml:space="preserve">HACHIKO MEDICAL SRL (CF: 03830250712)
KEYMED (CF: MNGLSN73P23D643N)
M.A.N. HOSPITAL S.R.L. (CF: 03904170713)
MEDIKRON SRL (CF: 04707001006)
SANITAS SRL (CF: 03484700715)
</t>
  </si>
  <si>
    <t>MEDIKRON SRL (CF: 04707001006)</t>
  </si>
  <si>
    <t xml:space="preserve">DP LECCE - PULIZIE STRAORDINARIE ARCHIVI </t>
  </si>
  <si>
    <t xml:space="preserve">COOP SUD SOCIETA' COOPERATIVA (CF: 03402300754)
COOPSERVICE SOCIETA' COOPERATIVA (CF: 04719740724)
ECO PULISH DI DELLI NOCI GIANNI (CF: DLLGNN92M19L419K)
F.LLI ROSATO S.R.L. (CF: 04647960758)
IMPRESA DI PULIZIE CARROZZO GIOVANNI E C. (CF: 03493430759)
</t>
  </si>
  <si>
    <t xml:space="preserve">FORNITURA BANDIERE - UFFICI VARI </t>
  </si>
  <si>
    <t xml:space="preserve">CARTOLANDIA DI ESPOSITO SARA (CF: SPSSMR77A63G856T)
CARTOLERIA FAVIA S.R.L. (CF: 00260370721)
Centro forniture Snc di Costa M. e Scaliati G (CF: 04960590653)
EUROCOPPE SAS DI NUNZIATINA CANTONE E C. (CF: 01560200717)
FAGGIONATO ROBERTO (CF: FGGRRT74M13F464Y)
</t>
  </si>
  <si>
    <t>FAGGIONATO ROBERTO (CF: FGGRRT74M13F464Y)</t>
  </si>
  <si>
    <t>FORNITURA PORTA BADGE + ACCESSORI - DR</t>
  </si>
  <si>
    <t xml:space="preserve">ARTE DELLA STAMPA (CF: LGGDND62P03L049L)
CENTRO STAMPA LITOGRAFICA DI PANSINI V. &amp; C. SNC (CF: 02647500723)
ERMES (CF: 02184670392)
Sud Stampa di G. Morisco &amp; C. snc (CF: 05000430727)
TIPO-LITOGRAFIA IDEALSTAMPA (CF: 04731500726)
</t>
  </si>
  <si>
    <t>ERMES (CF: 02184670392)</t>
  </si>
  <si>
    <t>FORNITURA TONER STAMPANTE A COLORI - DR</t>
  </si>
  <si>
    <t xml:space="preserve">ECO LASER INFORMATICA SRL  (CF: 04427081007)
MIDA SRL (CF: 01513020238)
SOLUZIONI &amp; FORNITURE DI CAVALIERE MICHELANGELO SIMONE &amp; C. (CF: 07020870726)
TUTT'UFFICIO S.N.C. DI ARGIOLAS FELICE &amp; C. (CF: 03472700727)
WEB INFORMATICA E SERVIZI SRL (CF: 04955300720)
</t>
  </si>
  <si>
    <t>MIDA SRL (CF: 01513020238)</t>
  </si>
  <si>
    <t>CONTENITORI PER RACCOLTA DIFFERENZIATA - NUOVA SEDE BRINDISI VIA TOR PISANA</t>
  </si>
  <si>
    <t xml:space="preserve">ARCOSITALIA (CF: LTRGRG81T54F152K)
CLEVEX SRL (CF: 03579280615)
EMMEBI DI MAURIZIO BUSCICCHIO (CF: BSCMRZ60M26B180Y)
GE.VEN.IT SRL (CF: 04626260758)
IUNCO GIOVANNI PIETRO (CF: NCIGNN74E06F152K)
</t>
  </si>
  <si>
    <t>ARCOSITALIA (CF: LTRGRG81T54F152K)</t>
  </si>
  <si>
    <t xml:space="preserve">PULIZIA STRAORDINARIA ARCHIVI E VETRATE ESTERNE - UT CASARANO </t>
  </si>
  <si>
    <t>RIPRISTINO INFISSI</t>
  </si>
  <si>
    <t>RIPARAZIONE IMPIANTI DI SOLLEVAMENTO LEADER PALACE</t>
  </si>
  <si>
    <t xml:space="preserve">OTIS SERVIZI SRL (CF: 01729590032)
</t>
  </si>
  <si>
    <t>OTIS SERVIZI SRL (CF: 01729590032)</t>
  </si>
  <si>
    <t>RIPRISTINO FINESTRONE E SOSTITUZIONE MANIGLIONI ANTIPANICO</t>
  </si>
  <si>
    <t xml:space="preserve">NUOVA INFISSI ITALIA SRL (CF: 02945230734)
</t>
  </si>
  <si>
    <t>NUOVA INFISSI ITALIA SRL (CF: 02945230734)</t>
  </si>
  <si>
    <t>FORNITURA SEGNALETICA ESTERNA E INTERNA SPORTELLO DI ALTAMURA NUOVA SEDE</t>
  </si>
  <si>
    <t xml:space="preserve">ARCOSITALIA (CF: LTRGRG81T54F152K)
ARREDO UFFICIO SNC DI PAPA ANTONIO &amp; C. (CF: 06114860726)
EUROARREDI (CF: MLLNCL33T18A893L)
SEGNALETICA 3000 S.R.L. A SOCIO UNICO (CF: 01033180777)
SISMET SRL (CF: 00675210728)
</t>
  </si>
  <si>
    <t>DP BAT - SERVIZIO ANNUALE DI MANUTENZIONE A VERDE</t>
  </si>
  <si>
    <t xml:space="preserve">COOPERATIVA SOCIALE PAN SOCIALVERDE SOC. COOP. A RESP. LIM. (CF: 07227930729)
EUROCOOP MULTISERVICE SOCIETA' COOP.SOCIALE A R.L. (CF: 06967490720)
GESTIONEAMBIENTE SRL (CF: 06118110722)
LA PULITA &amp; SERVICE (CF: 02791590728)
SOCIETÃ€ COOPERATIVA SOCIALE A.R.L. DI.GI.ESSE. SERVICE (CF: 05590340724)
</t>
  </si>
  <si>
    <t>GESTIONEAMBIENTE SRL (CF: 06118110722)</t>
  </si>
  <si>
    <t>MATERIALE IGIENICO 3Â° FORNITURA 2015 - UFFICI TERRITORIO</t>
  </si>
  <si>
    <t xml:space="preserve">A.M.DISTRIBUZIONE DI BOVE ELVIRA DAFNE (CF: BVOLRD68A68F054T)
CARTOLERIA FAVIA S.R.L. (CF: 00260370721)
DETERTECNICA DI CESARI MAURIZIO (CF: CSRMRZ57R18E815F)
EUROCLEAN S.R.L. (CF: 02378150730)
GALAXY FORNITURE NAVALIDI FERRARA MADDALENA (CF: FRRMDL68T65Z110V)
</t>
  </si>
  <si>
    <t>EUROCLEAN S.R.L. (CF: 02378150730)</t>
  </si>
  <si>
    <t>SPORTELLO ALTAMURA NUOVA SEDE - COMPLEMENTI ARREDO BAGNO</t>
  </si>
  <si>
    <t xml:space="preserve">MACCHIA E SFORZA SRL (CF: 00267710721)
MARGHERITA CASALINGHI DI FLORIO ANGELA (CF: FLRNGL73L52A662B)
RTM DISTRIBUZIONE SRL  (CF: 06648470729)
TECNO TRADE SRL (CF: 04433130723)
TRADEMARKET DI PACE SALVATORE E C. SNC (CF: 01207950765)
</t>
  </si>
  <si>
    <t>MARGHERITA CASALINGHI DI FLORIO ANGELA (CF: FLRNGL73L52A662B)</t>
  </si>
  <si>
    <t>FOTOCONDUTTORE NERO E COLORI LEXMARK C935 DIREZIONE REGIONALE</t>
  </si>
  <si>
    <t xml:space="preserve">CARTOLERIA FAVIA S.R.L. (CF: 00260370721)
COMPUTER E MULTIMEDIA DI DE PALMA ROCCO (CF: DPLRCC78H23A662X)
COMPUTER POINT DI PROSCIA VITO (CF: PRSVTI75T29A662E)
ECO LASER INFORMATICA SRL  (CF: 04427081007)
MIDA SRL (CF: 01513020238)
</t>
  </si>
  <si>
    <t>REINTEGRO CASSETTE PRIMO SOCCORSO - DIREZIONE REGIONALE E UP FOGGIA</t>
  </si>
  <si>
    <t xml:space="preserve">CARTOLERIA FAVIA S.R.L. (CF: 00260370721)
</t>
  </si>
  <si>
    <t>INTEGRAZIONE MATERIALE IGIENICO - UPT FOGGIA</t>
  </si>
  <si>
    <t>FORNITURA ROTOLI PER SISTEMA ELIMINACODE ARGO - UFFICI AGENZIA ENTRATE PUGLIA</t>
  </si>
  <si>
    <t xml:space="preserve">AD SISTEMI SRL (CF: 04880420726)
ELCO SISTEMI SRL (CF: 03246960409)
LA ELETTROMECCANICA DI SALVATORE MAROTTA &amp; C. (CF: 05636710633)
SIGMA S.P.A. (CF: 01590580443)
SITRADE ITALIA SPA (CF: 04022550158)
</t>
  </si>
  <si>
    <t>ELCO SISTEMI SRL (CF: 03246960409)</t>
  </si>
  <si>
    <t>FORNITURA ROTOLI PER SISTEMA ELIMINACODE ELISA - UP FOGGIA</t>
  </si>
  <si>
    <t xml:space="preserve">Cartoidee di Cultraro Vasta Giuseppe (CF: CLTGPP73S03C351D)
CRONOTIME (CF: 05566500723)
G.A. EUROPA AZZARONI S.A.S. DI PATRIZIA AZZARONI &amp; C. (CF: 04005550373)
LA ELETTROMECCANICA DI SALVATORE MAROTTA &amp; C. (CF: 05636710633)
ROTOLIFICIO BERGAMASCO (CF: 00637160169)
</t>
  </si>
  <si>
    <t>LA ELETTROMECCANICA DI SALVATORE MAROTTA &amp; C. (CF: 05636710633)</t>
  </si>
  <si>
    <t>riparazione componenti stampante a colori lanier 2138</t>
  </si>
  <si>
    <t>IL CODICE DEL CATASTO</t>
  </si>
  <si>
    <t xml:space="preserve">EXEO SRL (CF: 03790770287)
</t>
  </si>
  <si>
    <t>EXEO SRL (CF: 03790770287)</t>
  </si>
  <si>
    <t>IPSOA - fornitura libri - affidamento diretto</t>
  </si>
  <si>
    <t xml:space="preserve">WOLTERS KLUWER ITALIA SRL (CF: 10209790152)
</t>
  </si>
  <si>
    <t>WOLTERS KLUWER ITALIA SRL (CF: 10209790152)</t>
  </si>
  <si>
    <t>SPOSTAMENTO CENTRALI D'ALLARME</t>
  </si>
  <si>
    <t>UUPP - Fornitura pezzi mobili millesimi 2016</t>
  </si>
  <si>
    <t xml:space="preserve">Istituto Poligrafico e Zecca dello Stato  (CF: 00399810589)
</t>
  </si>
  <si>
    <t>Istituto Poligrafico e Zecca dello Stato  (CF: 00399810589)</t>
  </si>
  <si>
    <t xml:space="preserve">PULIZIA STRAORDINARIA NUOVA SEDE SPORTELLO ALTAMURA </t>
  </si>
  <si>
    <t xml:space="preserve">2D SRLS (CF: 07684940724)
ITALSERVICE S.R.L. (CF: 06570940723)
LA LUCIDA SOC. COOP. A (CF: 01108610773)
LA METEORA (CF: MSSNNA62H53F052N)
SANSONE SRL (CF: 01089820771)
</t>
  </si>
  <si>
    <t>FORNITURA ROTOLI SISTEMA ELIMINACODE ARGO - UT OSTUNI</t>
  </si>
  <si>
    <t xml:space="preserve">DITTA COSIMO VALENTE RAG. MICHELE VALENTE (CF: VLNMHL69R19D761F)
INFOTEL S.R.L. (CF: 00873500730)
LA ELETTROMECCANICA DI SALVATORE MAROTTA &amp; C. (CF: 05636710633)
NUOVA ELETTRONICA DI PALUMBO COSIMO (CF: PLMCSM74R11L049V)
SISTEMA SRL (CF: 06791940726)
</t>
  </si>
  <si>
    <t>FORNITURA BANDIERE E ACCESSORI SPORTELLO ALTAMURA NUOVA SEDE</t>
  </si>
  <si>
    <t xml:space="preserve">Centro forniture Snc di Costa M. e Scaliati G (CF: 04960590653)
FAGGIONATO ROBERTO (CF: FGGRRT74M13F464Y)
SOLUTIKA (CF: 07468870725)
TIPOGRAFIA - LITOGRAFIA CORPO 16 S.R.L. (CF: 04568980728)
TIPOGRAFIA GUARNIERI LEONARDO (CF: GRNLRD75H06L425H)
</t>
  </si>
  <si>
    <t>Centro forniture Snc di Costa M. e Scaliati G (CF: 04960590653)</t>
  </si>
  <si>
    <t>CONVENZIONE CONSIP 12 - FORNITURA ENERGIA ELETTRICA UFFICI TERRITORIO</t>
  </si>
  <si>
    <t>PULIZIA STRAORDINARIA CAVEDI E LOCALI CALDAIE - UP FOGGIA TERRITORIO</t>
  </si>
  <si>
    <t xml:space="preserve">SAN GASPARE SRL (CF: 01602720714)
</t>
  </si>
  <si>
    <t>SAN GASPARE SRL (CF: 01602720714)</t>
  </si>
  <si>
    <t>DR (aula formazione) - Contratto vigilanza 01.11.2015-30.10.2015</t>
  </si>
  <si>
    <t xml:space="preserve">I.V.R.I.- Istituto di vigilanza  (CF: 03169660150)
Istituto di vigilanza "FARO S.R.L." (CF: 01243920723)
Istituto di vigilanza PELICANUS s.r.l. (CF: 04107450720)
SICURCENTER S.P.A. (CF: 01304660788)
SICURITALIA S.P.A (CF: 07897711003)
</t>
  </si>
  <si>
    <t>UP Bari - Lavori vari di falegnameria - Riparazione porte e tapparelle</t>
  </si>
  <si>
    <t>DP TARANTO PULIZIA STRAORDINARIA</t>
  </si>
  <si>
    <t xml:space="preserve">COOPSERVICE SOCIETA' COOPERATIVA (CF: 04719740724)
</t>
  </si>
  <si>
    <t>Interventi straordinari presso gli Uffici UPT e Conservatoria Bari</t>
  </si>
  <si>
    <t>Interventi starordinari urgenti presso gli Uffici DP Bari e UPT Lecce</t>
  </si>
  <si>
    <t>Intervento pulizia straordinaria - Rimozione guano Brindisi Via Tor Pisana</t>
  </si>
  <si>
    <t xml:space="preserve">ABRAXAS AMBIENTE DEL GEOM. DE NITTO NATALE (CF: DNTNTL53H13F152Y)
AURORA SERVIZI GENERALI SRL (CF: 02258310743)
COOPSERVICE SOCIETA' COOPERATIVA (CF: 04719740724)
ENE-AGRI DI VILLANI CONCETTA (CF: VLLCCT78B60I119J)
S.ME.P.A. BRINDISI SRL (CF: 02117220745)
</t>
  </si>
  <si>
    <t>RIPRISTINO RETE LAN</t>
  </si>
  <si>
    <t>Fornitura in opera di cablaggio strutturato DR piano 8 - Integrazione</t>
  </si>
  <si>
    <t>FORNITURA GASOLIO DA RISCALDAMENTO</t>
  </si>
  <si>
    <t>PULIZIA STRAORDINARIA - UT OSTUNI</t>
  </si>
  <si>
    <t xml:space="preserve">ALMIVERDE SERVIZI S.R.L. (CF: 02057100741)
DEVICIENTI AMBIENTE SRL (CF: 02123310746)
GIUSEPPE VETRUGNO AMBIENTE S.R.L. (CF: 02114860741)
ITALSERVICE S.R.L. (CF: 06570940723)
S.ME.P.A. BRINDISI SRL (CF: 02117220745)
</t>
  </si>
  <si>
    <t>IMPIANTI E CLIMATIZZATORI INGRESSI LEADER PALACE</t>
  </si>
  <si>
    <t xml:space="preserve">Industrie Fracchiolla S.p.A. (CF: 04936100728)
SCOGNETTI CLIMA S.N.C. DI SCOGNETTI A. &amp; C. (CF: 06705880729)
TERMOIDROCLIMA SRL UNIPERSONALE (CF: 06829560728)
VALENTE SRL (CF: 02029060759)
zetaclima di zumpano salvatore (CF: zmplsl67s23c430a)
</t>
  </si>
  <si>
    <t>VALENTE SRL (CF: 02029060759)</t>
  </si>
  <si>
    <t>FORNITURA TENDE E PELLICOLE SPORTELLO ALTAMURA NUOVA SEDE</t>
  </si>
  <si>
    <t xml:space="preserve">Paparella Antonio (CF: PPRNTN60L05H645H)
PERULLI EDILINFISSI di Andrea Perulli Costruzioni e Manutenzioni (CF: PRINDR69P06E506F)
POLYTECNO DEL PI MASSIMO MAGGIORE (CF: MGGMSM65R11A662A)
SISMET SRL (CF: 00675210728)
TENDAGGIMARRA (CF: MRRNTN63R28L210Y)
</t>
  </si>
  <si>
    <t>FORNITURA ROTOLI ELIMINACODE UPT BRINDISI</t>
  </si>
  <si>
    <t xml:space="preserve">LA ELETTROMECCANICA DI SALVATORE MAROTTA &amp; C. (CF: 05636710633)
</t>
  </si>
  <si>
    <t>BRINDISI VIA TOR PISANA - PULIZIA STRAORDINARIA</t>
  </si>
  <si>
    <t>Intervento di deblattizzazione sede CAM di Bari</t>
  </si>
  <si>
    <t xml:space="preserve">A.P.E Azienda Pugliese Ecologica (CF: 03656360728)
</t>
  </si>
  <si>
    <t xml:space="preserve">FORNITURA LETTORI SMART CARD - DIREZIONE REGIONALE </t>
  </si>
  <si>
    <t xml:space="preserve">SOLARI DI UDINE S.P.A. (CF: 01847860309)
</t>
  </si>
  <si>
    <t>SOLARI DI UDINE S.P.A. (CF: 01847860309)</t>
  </si>
  <si>
    <t>DR Puglia - Corso base addeeti antincendio rischio medio</t>
  </si>
  <si>
    <t>FORNITURA ARREDI SPORTELLO A NORMA DI ALTAMURA NUOVA SEDE</t>
  </si>
  <si>
    <t xml:space="preserve">ARCOSITALIA (CF: LTRGRG81T54F152K)
CORRIDI S.R.L. (CF: 00402140586)
DAKART DI D'AQUINO OTTAVIO-FORNITURE UFFICI (CF: DQNTTV62B20F637B)
flex office srl (CF: 06854871214)
SISMET SRL (CF: 00675210728)
</t>
  </si>
  <si>
    <t xml:space="preserve">IPSOA - Gruppo Wolters Kluwer - fornitura libri </t>
  </si>
  <si>
    <t>VERIFICA IMPIANTO DI MESSA A TERRA</t>
  </si>
  <si>
    <t xml:space="preserve">ATEF SRL (CF: 05870720728)
</t>
  </si>
  <si>
    <t>ATEF SRL (CF: 05870720728)</t>
  </si>
  <si>
    <t>ORDINE DI GASOLIO DA RISCALDAMENTO</t>
  </si>
  <si>
    <t>Riparazione infissi esterni e serrature porte</t>
  </si>
  <si>
    <t xml:space="preserve">DP Taranto - Verifica periodica impianti di sollevamento </t>
  </si>
  <si>
    <t xml:space="preserve">Veneta Engineering S.r.l. (CF: 00828990226)
</t>
  </si>
  <si>
    <t>Veneta Engineering S.r.l. (CF: 00828990226)</t>
  </si>
  <si>
    <t>DP Foggia - Lavori urgenti di svuotamento vano ascensori allagato a seguito nubifragio del 17/6/2015</t>
  </si>
  <si>
    <t xml:space="preserve">Fredella sas  (CF: 00217520717)
TRANS PUGLIESE SNC (CF: 01835820711)
</t>
  </si>
  <si>
    <t>Fredella sas  (CF: 00217520717)</t>
  </si>
  <si>
    <t xml:space="preserve">UP BARI - Riparazione stampante CANON IR3570 </t>
  </si>
  <si>
    <t xml:space="preserve">BDB Informatica di Bianco Giovanni (CF: BNCGNN64L14H096S)
</t>
  </si>
  <si>
    <t>BDB Informatica di Bianco Giovanni (CF: BNCGNN64L14H096S)</t>
  </si>
  <si>
    <t>DR Puglia - materiale per Corso antincendio preeso VVFF - Aggiornamento</t>
  </si>
  <si>
    <t>Ripristino impianto antintrusione</t>
  </si>
  <si>
    <t xml:space="preserve">DE FLORIO SRL (CF: 02397170743)
</t>
  </si>
  <si>
    <t>DE FLORIO SRL (CF: 02397170743)</t>
  </si>
  <si>
    <t>LAVORI PER NUOVO ASSETTO FRONT OFFICE</t>
  </si>
  <si>
    <t xml:space="preserve">E.SERVICE SRL (CF: 05639550721)
MG di Monno Gennaro (CF: MNNGNR74T15A662N)
PIEMME IMPIANTI SNC (CF: 06061870728)
SOS ELETTRICISTA (CF: TRMGPP72B26Z112K)
</t>
  </si>
  <si>
    <t>UT TARANTO - contratto di vigilanza periodo ago.2015-lug.2017</t>
  </si>
  <si>
    <t xml:space="preserve">ITALVELOCE s.r.l. (CF: 02579180734)
Metronotte SRL (CF: 04253070728)
SE.PRO. SRL (CF: 02618490730)
Vigilanza Italpolis s.r.l (CF: 02646880738)
VIS S.P.A. (CF: 00311210736)
</t>
  </si>
  <si>
    <t>SE.PRO. SRL (CF: 02618490730)</t>
  </si>
  <si>
    <t>Acquisizione in formato digitale dei fogli di mappa</t>
  </si>
  <si>
    <t xml:space="preserve">D.A.BI.MUS. S.R.L. (CF: 07078270720)
DATA ARCHIVI DI MASTRONARDI MARIA VINCENZA (CF: MSTMVN66H48E715Z)
I.S.P. ISTITUTO STENODATTILO PROFESSIONAL S.R.L. (CF: 01661740678)
MG LOGISTICA Srl (CF: 03619920287)
Microservice Ferretti (CF: FRRJMS51L26H223J)
SIAV SPA (CF: 02334550288)
TABULARASA (CF: 02383471204)
</t>
  </si>
  <si>
    <t>Microservice Ferretti (CF: FRRJMS51L26H223J)</t>
  </si>
  <si>
    <t xml:space="preserve">FORNITURA TONER/DRUM ML 5010 - CONVENZIONE CONSIP </t>
  </si>
  <si>
    <t>RIPARAZIONE PORTA BLINDATA E OPERE MURARIE 1 PIANO</t>
  </si>
  <si>
    <t xml:space="preserve">DR Puglia - Affidamento fornitura di materiale antincendio per corso presso VV FF di Bari </t>
  </si>
  <si>
    <t>Lavori di mantenimento apprestamenti di sicurezza</t>
  </si>
  <si>
    <t xml:space="preserve">LA NUOVA COSTRUZIONE S.R.L. (CF: 03531380719)
</t>
  </si>
  <si>
    <t>LA NUOVA COSTRUZIONE S.R.L. (CF: 03531380719)</t>
  </si>
  <si>
    <t>CACUCCI EDITORE - fornitura libri</t>
  </si>
  <si>
    <t xml:space="preserve">Cacucci Editore sas (CF: 06249000727)
</t>
  </si>
  <si>
    <t>Cacucci Editore sas (CF: 06249000727)</t>
  </si>
  <si>
    <t>SPI Trani - Intervento di ripristino bagno piano rialzato</t>
  </si>
  <si>
    <t xml:space="preserve">RIZZI DONATO (CF: RZZDNT62H19A662Y)
</t>
  </si>
  <si>
    <t>RIZZI DONATO (CF: RZZDNT62H19A662Y)</t>
  </si>
  <si>
    <t>Pubblicazione estratto del bando di gara immobiliare in San Severo</t>
  </si>
  <si>
    <t xml:space="preserve">Mediterranea Spa (CF: 00254380728)
</t>
  </si>
  <si>
    <t>Mediterranea Spa (CF: 00254380728)</t>
  </si>
  <si>
    <t xml:space="preserve">UP Lecce - Realizzazione di una scala in ferro per l'accesso al vano interrato centrale termica </t>
  </si>
  <si>
    <t xml:space="preserve">Bisconti &amp; Carriero snc (CF: 02457470751)
</t>
  </si>
  <si>
    <t>Bisconti &amp; Carriero snc (CF: 02457470751)</t>
  </si>
  <si>
    <t xml:space="preserve">UP Lecce - Analisi chimico/microbiologica delle acque </t>
  </si>
  <si>
    <t xml:space="preserve">Studio di Microbiologia ed Ecologia Srl (CF: 03689990756)
</t>
  </si>
  <si>
    <t>Studio di Microbiologia ed Ecologia Srl (CF: 03689990756)</t>
  </si>
  <si>
    <t>UP Bari - Affidam lavori urgenti per sostituzione di elettrovalvola e pozzetto impianto irrigazione Piazza Massari 50</t>
  </si>
  <si>
    <t>materiale di consumo - stampati</t>
  </si>
  <si>
    <t>Monitoraggio amianto presso il Palazzo degli Uffici Statali di Foggia</t>
  </si>
  <si>
    <t xml:space="preserve">Consultel Group Srl (CF: 02425480643)
D'Agostino srl (CF: 01437890716)
DIDACO srl (CF: 06786170727)
Ecolapinto S.r.l  (CF: 06875840727)
Teorema Spa (CF: 03721020729)
</t>
  </si>
  <si>
    <t>Ecolapinto S.r.l  (CF: 06875840727)</t>
  </si>
  <si>
    <t>FORNITURA E POSA IN OPERA CLIMATIZZATORI</t>
  </si>
  <si>
    <t>AMPLIAMENTO PUNTI RETE LAN</t>
  </si>
  <si>
    <t xml:space="preserve">TECNOIMPIANTI SNC (CF: 03351640713)
TELEIN SNC (CF: 03394780716)
</t>
  </si>
  <si>
    <t>TECNOIMPIANTI SNC (CF: 03351640713)</t>
  </si>
  <si>
    <t>SPI Trani - riparazione hardware</t>
  </si>
  <si>
    <t>MANUTENZIONE STAMPANTI - Sostituzione gruppo oliatore</t>
  </si>
  <si>
    <t>UP Bari - Lavori messa in sicurezza del cancello</t>
  </si>
  <si>
    <t xml:space="preserve">Metalvetro SAS di Casalino Vito &amp; C. (CF: 04425580729)
</t>
  </si>
  <si>
    <t>Metalvetro SAS di Casalino Vito &amp; C. (CF: 04425580729)</t>
  </si>
  <si>
    <t>FORNITURA TONER 2015 - UFFICI AGENZIA DELLE ENTRATE DELLA PUGLIA</t>
  </si>
  <si>
    <t xml:space="preserve">ECO LASER INFORMATICA SRL  (CF: 04427081007)
ERREBIAN SPA (CF: 08397890586)
MIDA SRL (CF: 01513020238)
R.C.M. ITALIA s.r.l. (CF: 06736060630)
SECURSYSTEM S.R.L. (CF: 00921360442)
</t>
  </si>
  <si>
    <t>R.C.M. ITALIA s.r.l. (CF: 06736060630)</t>
  </si>
  <si>
    <t>DERATTIZZAZIONE UPT FOGGIA - PALAZZO FINANZE BRINDISI</t>
  </si>
  <si>
    <t xml:space="preserve">EURO AMBIENTE di Carlucci e Diperno (CF: 05358360724)
</t>
  </si>
  <si>
    <t>Arredi Uffici a norma vari 2015</t>
  </si>
  <si>
    <t xml:space="preserve">ARREDI A NORMA FRONT OFFICE NUOVA SEDE UFFICI BRINDISI  </t>
  </si>
  <si>
    <t xml:space="preserve">ARCOSITALIA (CF: LTRGRG81T54F152K)
CASTELARREDO S.A.S. (CF: 03597610264)
CORRIDI S.R.L. (CF: 00402140586)
flex office srl (CF: 06854871214)
SISMET SRL (CF: 00675210728)
</t>
  </si>
  <si>
    <t xml:space="preserve">CONTRATTO PER IL SERVIZIO DI PULIZIE AREE CONDOMINIALI - LEADER PALACE </t>
  </si>
  <si>
    <t xml:space="preserve">ACCADUEO SRL (CF: 03350530725)
ITALSERVICE S.R.L. (CF: 06570940723)
LA LUCENTEZZA S.R.L. (CF: 03222370722)
LA PULISAN SRL (CF: 00254300726)
M.A.P.I.A,  (CF: 04050650722)
</t>
  </si>
  <si>
    <t>AUDIT Territorio + UP Lecce - Ordinativo noleggio a breve termine Fotocopiatori XEROX</t>
  </si>
  <si>
    <t xml:space="preserve">XEROX spa (CF: 00747880151)
</t>
  </si>
  <si>
    <t>XEROX spa (CF: 00747880151)</t>
  </si>
  <si>
    <t>Servizio di vigilanza immobile di Gioia del Colle, via noci, sede UT Gioia del Colle</t>
  </si>
  <si>
    <t xml:space="preserve">I.V.R.I.- Istituto di vigilanza  (CF: 03169660150)
Istituto di vigilanza PELICANUS s.r.l. (CF: 04107450720)
Metronotte SRL (CF: 04253070728)
NUOVA ALTILIA SRL (CF: 04700510722)
Vigilanza VIRGO FIDELIS srl (CF: 03288470721)
</t>
  </si>
  <si>
    <t>Istituto di vigilanza PELICANUS s.r.l. (CF: 04107450720)</t>
  </si>
  <si>
    <t>fornitura gasolio da riscaldamento</t>
  </si>
  <si>
    <t>SPESE DI MISSIONE - ALLOGGIO</t>
  </si>
  <si>
    <t xml:space="preserve">Hotel De Londres (CF: 01085450409)
</t>
  </si>
  <si>
    <t>Hotel De Londres (CF: 01085450409)</t>
  </si>
  <si>
    <t>PULIZIE UFFICI AGENZIA ENTRATE</t>
  </si>
  <si>
    <t xml:space="preserve">ACCADUEO SRL (CF: 03350530725)
ARIETE SOC. COOP. (CF: 04146970480)
ITALSERVICE S.R.L. (CF: 06570940723)
LA LUCENTEZZA S.R.L. (CF: 03222370722)
M.A.P.I.A,  (CF: 04050650722)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</si>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</sst>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workbookViewId="0">
      <selection activeCell="E16" sqref="E1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508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"Z5E129E6AA"</f>
        <v>Z5E129E6AA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1280</v>
      </c>
      <c r="I3" s="2">
        <v>42011</v>
      </c>
      <c r="J3" s="2">
        <v>42011</v>
      </c>
      <c r="K3">
        <v>1280</v>
      </c>
    </row>
    <row r="4" spans="1:11" x14ac:dyDescent="0.25">
      <c r="A4" t="str">
        <f>"Z34129E71C"</f>
        <v>Z34129E71C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350</v>
      </c>
      <c r="I4" s="2">
        <v>42020</v>
      </c>
      <c r="J4" s="2">
        <v>42020</v>
      </c>
      <c r="K4">
        <v>350</v>
      </c>
    </row>
    <row r="5" spans="1:11" x14ac:dyDescent="0.25">
      <c r="A5" t="str">
        <f>"ZFA129E68D"</f>
        <v>ZFA129E68D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879</v>
      </c>
      <c r="I5" s="2">
        <v>42020</v>
      </c>
      <c r="J5" s="2">
        <v>42020</v>
      </c>
      <c r="K5">
        <v>879</v>
      </c>
    </row>
    <row r="6" spans="1:11" x14ac:dyDescent="0.25">
      <c r="A6" t="str">
        <f>"Z92129E6F4"</f>
        <v>Z92129E6F4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210</v>
      </c>
      <c r="I6" s="2">
        <v>42011</v>
      </c>
      <c r="J6" s="2">
        <v>42011</v>
      </c>
      <c r="K6">
        <v>210</v>
      </c>
    </row>
    <row r="7" spans="1:11" x14ac:dyDescent="0.25">
      <c r="A7" t="str">
        <f>"Z43129E73B"</f>
        <v>Z43129E73B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386</v>
      </c>
      <c r="I7" s="2">
        <v>42019</v>
      </c>
      <c r="J7" s="2">
        <v>42025</v>
      </c>
      <c r="K7">
        <v>386</v>
      </c>
    </row>
    <row r="8" spans="1:11" x14ac:dyDescent="0.25">
      <c r="A8" t="str">
        <f>"Z581263BB8"</f>
        <v>Z581263BB8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180</v>
      </c>
      <c r="I8" s="2">
        <v>42024</v>
      </c>
      <c r="J8" s="2">
        <v>42024</v>
      </c>
      <c r="K8">
        <v>180</v>
      </c>
    </row>
    <row r="9" spans="1:11" x14ac:dyDescent="0.25">
      <c r="A9" t="str">
        <f>"Z5612C9CA4"</f>
        <v>Z5612C9CA4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33</v>
      </c>
      <c r="G9" t="s">
        <v>34</v>
      </c>
      <c r="H9">
        <v>100</v>
      </c>
      <c r="I9" s="2">
        <v>42024</v>
      </c>
      <c r="J9" s="2">
        <v>42024</v>
      </c>
      <c r="K9">
        <v>100</v>
      </c>
    </row>
    <row r="10" spans="1:11" x14ac:dyDescent="0.25">
      <c r="A10" t="str">
        <f>"ZA912CCD7C"</f>
        <v>ZA912CCD7C</v>
      </c>
      <c r="B10" t="str">
        <f t="shared" si="0"/>
        <v>06363391001</v>
      </c>
      <c r="C10" t="s">
        <v>15</v>
      </c>
      <c r="D10" t="s">
        <v>36</v>
      </c>
      <c r="E10" t="s">
        <v>17</v>
      </c>
      <c r="F10" s="1" t="s">
        <v>37</v>
      </c>
      <c r="G10" t="s">
        <v>38</v>
      </c>
      <c r="H10">
        <v>250</v>
      </c>
      <c r="I10" s="2">
        <v>42027</v>
      </c>
      <c r="J10" s="2">
        <v>42027</v>
      </c>
      <c r="K10">
        <v>250</v>
      </c>
    </row>
    <row r="11" spans="1:11" x14ac:dyDescent="0.25">
      <c r="A11" t="str">
        <f>"6047845792"</f>
        <v>6047845792</v>
      </c>
      <c r="B11" t="str">
        <f t="shared" si="0"/>
        <v>06363391001</v>
      </c>
      <c r="C11" t="s">
        <v>15</v>
      </c>
      <c r="D11" t="s">
        <v>39</v>
      </c>
      <c r="E11" t="s">
        <v>40</v>
      </c>
      <c r="F11" s="1" t="s">
        <v>41</v>
      </c>
      <c r="G11" t="s">
        <v>42</v>
      </c>
      <c r="H11">
        <v>42000</v>
      </c>
      <c r="I11" s="2">
        <v>42039</v>
      </c>
      <c r="J11" s="2">
        <v>42403</v>
      </c>
      <c r="K11">
        <v>24313.56</v>
      </c>
    </row>
    <row r="12" spans="1:11" x14ac:dyDescent="0.25">
      <c r="A12" t="str">
        <f>"Z8F1249A28"</f>
        <v>Z8F1249A28</v>
      </c>
      <c r="B12" t="str">
        <f t="shared" si="0"/>
        <v>06363391001</v>
      </c>
      <c r="C12" t="s">
        <v>15</v>
      </c>
      <c r="D12" t="s">
        <v>43</v>
      </c>
      <c r="E12" t="s">
        <v>44</v>
      </c>
      <c r="F12" s="1" t="s">
        <v>45</v>
      </c>
      <c r="G12" t="s">
        <v>46</v>
      </c>
      <c r="H12">
        <v>1920</v>
      </c>
      <c r="I12" s="2">
        <v>42034</v>
      </c>
      <c r="J12" s="2">
        <v>42764</v>
      </c>
      <c r="K12">
        <v>1920</v>
      </c>
    </row>
    <row r="13" spans="1:11" x14ac:dyDescent="0.25">
      <c r="A13" t="str">
        <f>"Z1413049C0"</f>
        <v>Z1413049C0</v>
      </c>
      <c r="B13" t="str">
        <f t="shared" si="0"/>
        <v>06363391001</v>
      </c>
      <c r="C13" t="s">
        <v>15</v>
      </c>
      <c r="D13" t="s">
        <v>47</v>
      </c>
      <c r="E13" t="s">
        <v>40</v>
      </c>
      <c r="F13" s="1" t="s">
        <v>48</v>
      </c>
      <c r="G13" t="s">
        <v>49</v>
      </c>
      <c r="H13">
        <v>233</v>
      </c>
      <c r="I13" s="2">
        <v>42041</v>
      </c>
      <c r="J13" s="2">
        <v>42051</v>
      </c>
      <c r="K13">
        <v>233</v>
      </c>
    </row>
    <row r="14" spans="1:11" x14ac:dyDescent="0.25">
      <c r="A14" t="str">
        <f>"Z7B1329C39"</f>
        <v>Z7B1329C39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151.19999999999999</v>
      </c>
      <c r="I14" s="2">
        <v>42053</v>
      </c>
      <c r="J14" s="2">
        <v>42053</v>
      </c>
      <c r="K14">
        <v>151.19999999999999</v>
      </c>
    </row>
    <row r="15" spans="1:11" x14ac:dyDescent="0.25">
      <c r="A15" t="str">
        <f>"ZDF1329CB4"</f>
        <v>ZDF1329CB4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33</v>
      </c>
      <c r="G15" t="s">
        <v>34</v>
      </c>
      <c r="H15">
        <v>40.98</v>
      </c>
      <c r="I15" s="2">
        <v>42053</v>
      </c>
      <c r="J15" s="2">
        <v>42053</v>
      </c>
      <c r="K15">
        <v>40.98</v>
      </c>
    </row>
    <row r="16" spans="1:11" x14ac:dyDescent="0.25">
      <c r="A16" t="str">
        <f>"ZBF1329CE7"</f>
        <v>ZBF1329CE7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51</v>
      </c>
      <c r="G16" t="s">
        <v>52</v>
      </c>
      <c r="H16">
        <v>408</v>
      </c>
      <c r="I16" s="2">
        <v>42053</v>
      </c>
      <c r="J16" s="2">
        <v>42053</v>
      </c>
      <c r="K16">
        <v>408</v>
      </c>
    </row>
    <row r="17" spans="1:11" x14ac:dyDescent="0.25">
      <c r="A17" t="str">
        <f>"Z871304D4B"</f>
        <v>Z871304D4B</v>
      </c>
      <c r="B17" t="str">
        <f t="shared" si="0"/>
        <v>06363391001</v>
      </c>
      <c r="C17" t="s">
        <v>15</v>
      </c>
      <c r="D17" t="s">
        <v>55</v>
      </c>
      <c r="E17" t="s">
        <v>40</v>
      </c>
      <c r="F17" s="1" t="s">
        <v>56</v>
      </c>
      <c r="G17" t="s">
        <v>57</v>
      </c>
      <c r="H17">
        <v>745.4</v>
      </c>
      <c r="I17" s="2">
        <v>42047</v>
      </c>
      <c r="J17" s="2">
        <v>42055</v>
      </c>
      <c r="K17">
        <v>745.4</v>
      </c>
    </row>
    <row r="18" spans="1:11" x14ac:dyDescent="0.25">
      <c r="A18" t="str">
        <f>"ZAD134D5A0"</f>
        <v>ZAD134D5A0</v>
      </c>
      <c r="B18" t="str">
        <f t="shared" si="0"/>
        <v>06363391001</v>
      </c>
      <c r="C18" t="s">
        <v>15</v>
      </c>
      <c r="D18" t="s">
        <v>58</v>
      </c>
      <c r="E18" t="s">
        <v>40</v>
      </c>
      <c r="F18" s="1" t="s">
        <v>59</v>
      </c>
      <c r="G18" t="s">
        <v>60</v>
      </c>
      <c r="H18">
        <v>276</v>
      </c>
      <c r="I18" s="2">
        <v>42062</v>
      </c>
      <c r="J18" s="2">
        <v>42090</v>
      </c>
      <c r="K18">
        <v>276</v>
      </c>
    </row>
    <row r="19" spans="1:11" x14ac:dyDescent="0.25">
      <c r="A19" t="str">
        <f>"Z00130FFA1"</f>
        <v>Z00130FFA1</v>
      </c>
      <c r="B19" t="str">
        <f t="shared" si="0"/>
        <v>06363391001</v>
      </c>
      <c r="C19" t="s">
        <v>15</v>
      </c>
      <c r="D19" t="s">
        <v>61</v>
      </c>
      <c r="E19" t="s">
        <v>17</v>
      </c>
      <c r="F19" s="1" t="s">
        <v>62</v>
      </c>
      <c r="G19" t="s">
        <v>63</v>
      </c>
      <c r="H19">
        <v>528</v>
      </c>
      <c r="I19" s="2">
        <v>42046</v>
      </c>
      <c r="J19" s="2">
        <v>42046</v>
      </c>
      <c r="K19">
        <v>528</v>
      </c>
    </row>
    <row r="20" spans="1:11" x14ac:dyDescent="0.25">
      <c r="A20" t="str">
        <f>"Z47130FE2D"</f>
        <v>Z47130FE2D</v>
      </c>
      <c r="B20" t="str">
        <f t="shared" si="0"/>
        <v>06363391001</v>
      </c>
      <c r="C20" t="s">
        <v>15</v>
      </c>
      <c r="D20" t="s">
        <v>64</v>
      </c>
      <c r="E20" t="s">
        <v>17</v>
      </c>
      <c r="F20" s="1" t="s">
        <v>62</v>
      </c>
      <c r="G20" t="s">
        <v>63</v>
      </c>
      <c r="H20">
        <v>715</v>
      </c>
      <c r="I20" s="2">
        <v>42046</v>
      </c>
      <c r="J20" s="2">
        <v>42046</v>
      </c>
      <c r="K20">
        <v>715</v>
      </c>
    </row>
    <row r="21" spans="1:11" x14ac:dyDescent="0.25">
      <c r="A21" t="str">
        <f>"ZAE130FF77"</f>
        <v>ZAE130FF77</v>
      </c>
      <c r="B21" t="str">
        <f t="shared" si="0"/>
        <v>06363391001</v>
      </c>
      <c r="C21" t="s">
        <v>15</v>
      </c>
      <c r="D21" t="s">
        <v>65</v>
      </c>
      <c r="E21" t="s">
        <v>17</v>
      </c>
      <c r="F21" s="1" t="s">
        <v>62</v>
      </c>
      <c r="G21" t="s">
        <v>63</v>
      </c>
      <c r="H21">
        <v>1155</v>
      </c>
      <c r="I21" s="2">
        <v>42046</v>
      </c>
      <c r="J21" s="2">
        <v>42046</v>
      </c>
      <c r="K21">
        <v>1155</v>
      </c>
    </row>
    <row r="22" spans="1:11" x14ac:dyDescent="0.25">
      <c r="A22" t="str">
        <f>"Z261335918"</f>
        <v>Z261335918</v>
      </c>
      <c r="B22" t="str">
        <f t="shared" si="0"/>
        <v>06363391001</v>
      </c>
      <c r="C22" t="s">
        <v>15</v>
      </c>
      <c r="D22" t="s">
        <v>66</v>
      </c>
      <c r="E22" t="s">
        <v>17</v>
      </c>
      <c r="F22" s="1" t="s">
        <v>67</v>
      </c>
      <c r="G22" t="s">
        <v>68</v>
      </c>
      <c r="H22">
        <v>548</v>
      </c>
      <c r="I22" s="2">
        <v>42044</v>
      </c>
      <c r="J22" s="2">
        <v>42052</v>
      </c>
      <c r="K22">
        <v>548</v>
      </c>
    </row>
    <row r="23" spans="1:11" x14ac:dyDescent="0.25">
      <c r="A23" t="str">
        <f>"ZC71335959"</f>
        <v>ZC71335959</v>
      </c>
      <c r="B23" t="str">
        <f t="shared" si="0"/>
        <v>06363391001</v>
      </c>
      <c r="C23" t="s">
        <v>15</v>
      </c>
      <c r="D23" t="s">
        <v>69</v>
      </c>
      <c r="E23" t="s">
        <v>17</v>
      </c>
      <c r="F23" s="1" t="s">
        <v>67</v>
      </c>
      <c r="G23" t="s">
        <v>68</v>
      </c>
      <c r="H23">
        <v>443</v>
      </c>
      <c r="I23" s="2">
        <v>42044</v>
      </c>
      <c r="J23" s="2">
        <v>42052</v>
      </c>
      <c r="K23">
        <v>443</v>
      </c>
    </row>
    <row r="24" spans="1:11" x14ac:dyDescent="0.25">
      <c r="A24" t="str">
        <f>"Z441312D69"</f>
        <v>Z441312D69</v>
      </c>
      <c r="B24" t="str">
        <f t="shared" si="0"/>
        <v>06363391001</v>
      </c>
      <c r="C24" t="s">
        <v>15</v>
      </c>
      <c r="D24" t="s">
        <v>70</v>
      </c>
      <c r="E24" t="s">
        <v>17</v>
      </c>
      <c r="F24" s="1" t="s">
        <v>71</v>
      </c>
      <c r="G24" t="s">
        <v>72</v>
      </c>
      <c r="H24">
        <v>150</v>
      </c>
      <c r="I24" s="2">
        <v>42039</v>
      </c>
      <c r="J24" s="2">
        <v>42045</v>
      </c>
      <c r="K24">
        <v>150</v>
      </c>
    </row>
    <row r="25" spans="1:11" x14ac:dyDescent="0.25">
      <c r="A25" t="str">
        <f>"Z09135CC9F"</f>
        <v>Z09135CC9F</v>
      </c>
      <c r="B25" t="str">
        <f t="shared" si="0"/>
        <v>06363391001</v>
      </c>
      <c r="C25" t="s">
        <v>15</v>
      </c>
      <c r="D25" t="s">
        <v>73</v>
      </c>
      <c r="E25" t="s">
        <v>17</v>
      </c>
      <c r="F25" s="1" t="s">
        <v>74</v>
      </c>
      <c r="G25" t="s">
        <v>75</v>
      </c>
      <c r="H25">
        <v>250</v>
      </c>
      <c r="I25" s="2">
        <v>42051</v>
      </c>
      <c r="J25" s="2">
        <v>42065</v>
      </c>
      <c r="K25">
        <v>0</v>
      </c>
    </row>
    <row r="26" spans="1:11" x14ac:dyDescent="0.25">
      <c r="A26" t="str">
        <f>"Z7B135EB59"</f>
        <v>Z7B135EB59</v>
      </c>
      <c r="B26" t="str">
        <f t="shared" si="0"/>
        <v>06363391001</v>
      </c>
      <c r="C26" t="s">
        <v>15</v>
      </c>
      <c r="D26" t="s">
        <v>76</v>
      </c>
      <c r="E26" t="s">
        <v>17</v>
      </c>
      <c r="F26" s="1" t="s">
        <v>62</v>
      </c>
      <c r="G26" t="s">
        <v>63</v>
      </c>
      <c r="H26">
        <v>1496</v>
      </c>
      <c r="I26" s="2">
        <v>42058</v>
      </c>
      <c r="J26" s="2">
        <v>42065</v>
      </c>
      <c r="K26">
        <v>1496</v>
      </c>
    </row>
    <row r="27" spans="1:11" x14ac:dyDescent="0.25">
      <c r="A27" t="str">
        <f>"Z7B136F704"</f>
        <v>Z7B136F704</v>
      </c>
      <c r="B27" t="str">
        <f t="shared" si="0"/>
        <v>06363391001</v>
      </c>
      <c r="C27" t="s">
        <v>15</v>
      </c>
      <c r="D27" t="s">
        <v>77</v>
      </c>
      <c r="E27" t="s">
        <v>17</v>
      </c>
      <c r="F27" s="1" t="s">
        <v>78</v>
      </c>
      <c r="G27" t="s">
        <v>79</v>
      </c>
      <c r="H27">
        <v>290</v>
      </c>
      <c r="I27" s="2">
        <v>42062</v>
      </c>
      <c r="J27" s="2">
        <v>42067</v>
      </c>
      <c r="K27">
        <v>290</v>
      </c>
    </row>
    <row r="28" spans="1:11" x14ac:dyDescent="0.25">
      <c r="A28" t="str">
        <f>"ZEE134D57F"</f>
        <v>ZEE134D57F</v>
      </c>
      <c r="B28" t="str">
        <f t="shared" si="0"/>
        <v>06363391001</v>
      </c>
      <c r="C28" t="s">
        <v>15</v>
      </c>
      <c r="D28" t="s">
        <v>80</v>
      </c>
      <c r="E28" t="s">
        <v>40</v>
      </c>
      <c r="F28" s="1" t="s">
        <v>81</v>
      </c>
      <c r="G28" t="s">
        <v>82</v>
      </c>
      <c r="H28">
        <v>343</v>
      </c>
      <c r="I28" s="2">
        <v>42062</v>
      </c>
      <c r="J28" s="2">
        <v>42090</v>
      </c>
      <c r="K28">
        <v>343</v>
      </c>
    </row>
    <row r="29" spans="1:11" x14ac:dyDescent="0.25">
      <c r="A29" t="str">
        <f>"Z501304B37"</f>
        <v>Z501304B37</v>
      </c>
      <c r="B29" t="str">
        <f t="shared" si="0"/>
        <v>06363391001</v>
      </c>
      <c r="C29" t="s">
        <v>15</v>
      </c>
      <c r="D29" t="s">
        <v>83</v>
      </c>
      <c r="E29" t="s">
        <v>40</v>
      </c>
      <c r="F29" s="1" t="s">
        <v>84</v>
      </c>
      <c r="G29" t="s">
        <v>85</v>
      </c>
      <c r="H29">
        <v>345</v>
      </c>
      <c r="I29" s="2">
        <v>42066</v>
      </c>
      <c r="J29" s="2">
        <v>42097</v>
      </c>
      <c r="K29">
        <v>345</v>
      </c>
    </row>
    <row r="30" spans="1:11" x14ac:dyDescent="0.25">
      <c r="A30" t="str">
        <f>"Z781329C65"</f>
        <v>Z781329C65</v>
      </c>
      <c r="B30" t="str">
        <f t="shared" si="0"/>
        <v>06363391001</v>
      </c>
      <c r="C30" t="s">
        <v>15</v>
      </c>
      <c r="D30" t="s">
        <v>86</v>
      </c>
      <c r="E30" t="s">
        <v>40</v>
      </c>
      <c r="F30" s="1" t="s">
        <v>87</v>
      </c>
      <c r="G30" t="s">
        <v>88</v>
      </c>
      <c r="H30">
        <v>295</v>
      </c>
      <c r="I30" s="2">
        <v>42060</v>
      </c>
      <c r="J30" s="2">
        <v>42069</v>
      </c>
      <c r="K30">
        <v>295</v>
      </c>
    </row>
    <row r="31" spans="1:11" x14ac:dyDescent="0.25">
      <c r="A31" t="str">
        <f>"ZB2134D408"</f>
        <v>ZB2134D408</v>
      </c>
      <c r="B31" t="str">
        <f t="shared" si="0"/>
        <v>06363391001</v>
      </c>
      <c r="C31" t="s">
        <v>15</v>
      </c>
      <c r="D31" t="s">
        <v>89</v>
      </c>
      <c r="E31" t="s">
        <v>40</v>
      </c>
      <c r="F31" s="1" t="s">
        <v>90</v>
      </c>
      <c r="G31" t="s">
        <v>91</v>
      </c>
      <c r="H31">
        <v>350</v>
      </c>
      <c r="I31" s="2">
        <v>42073</v>
      </c>
      <c r="J31" s="2">
        <v>42104</v>
      </c>
      <c r="K31">
        <v>350</v>
      </c>
    </row>
    <row r="32" spans="1:11" x14ac:dyDescent="0.25">
      <c r="A32" t="str">
        <f>"Z20123F103"</f>
        <v>Z20123F103</v>
      </c>
      <c r="B32" t="str">
        <f t="shared" si="0"/>
        <v>06363391001</v>
      </c>
      <c r="C32" t="s">
        <v>15</v>
      </c>
      <c r="D32" t="s">
        <v>92</v>
      </c>
      <c r="E32" t="s">
        <v>17</v>
      </c>
      <c r="F32" s="1" t="s">
        <v>93</v>
      </c>
      <c r="G32" t="s">
        <v>28</v>
      </c>
      <c r="H32">
        <v>7800</v>
      </c>
      <c r="I32" s="2">
        <v>42072</v>
      </c>
      <c r="J32" s="2">
        <v>42080</v>
      </c>
      <c r="K32">
        <v>7800</v>
      </c>
    </row>
    <row r="33" spans="1:11" x14ac:dyDescent="0.25">
      <c r="A33" t="str">
        <f>"ZCE138C1B2"</f>
        <v>ZCE138C1B2</v>
      </c>
      <c r="B33" t="str">
        <f t="shared" si="0"/>
        <v>06363391001</v>
      </c>
      <c r="C33" t="s">
        <v>15</v>
      </c>
      <c r="D33" t="s">
        <v>94</v>
      </c>
      <c r="E33" t="s">
        <v>17</v>
      </c>
      <c r="F33" s="1" t="s">
        <v>95</v>
      </c>
      <c r="G33" t="s">
        <v>96</v>
      </c>
      <c r="H33">
        <v>1300</v>
      </c>
      <c r="I33" s="2">
        <v>42073</v>
      </c>
      <c r="J33" s="2">
        <v>42073</v>
      </c>
      <c r="K33">
        <v>1300</v>
      </c>
    </row>
    <row r="34" spans="1:11" x14ac:dyDescent="0.25">
      <c r="A34" t="str">
        <f>"Z3413650CF"</f>
        <v>Z3413650CF</v>
      </c>
      <c r="B34" t="str">
        <f t="shared" si="0"/>
        <v>06363391001</v>
      </c>
      <c r="C34" t="s">
        <v>15</v>
      </c>
      <c r="D34" t="s">
        <v>97</v>
      </c>
      <c r="E34" t="s">
        <v>40</v>
      </c>
      <c r="F34" s="1" t="s">
        <v>98</v>
      </c>
      <c r="G34" t="s">
        <v>99</v>
      </c>
      <c r="H34">
        <v>2308.6999999999998</v>
      </c>
      <c r="I34" s="2">
        <v>42073</v>
      </c>
      <c r="J34" s="2">
        <v>42124</v>
      </c>
      <c r="K34">
        <v>2308.69</v>
      </c>
    </row>
    <row r="35" spans="1:11" x14ac:dyDescent="0.25">
      <c r="A35" t="str">
        <f>"Z6713A3FC5"</f>
        <v>Z6713A3FC5</v>
      </c>
      <c r="B35" t="str">
        <f t="shared" si="0"/>
        <v>06363391001</v>
      </c>
      <c r="C35" t="s">
        <v>15</v>
      </c>
      <c r="D35" t="s">
        <v>100</v>
      </c>
      <c r="E35" t="s">
        <v>40</v>
      </c>
      <c r="F35" s="1" t="s">
        <v>101</v>
      </c>
      <c r="G35" t="s">
        <v>102</v>
      </c>
      <c r="H35">
        <v>2345</v>
      </c>
      <c r="I35" s="2">
        <v>42083</v>
      </c>
      <c r="J35" s="2">
        <v>42093</v>
      </c>
      <c r="K35">
        <v>2345</v>
      </c>
    </row>
    <row r="36" spans="1:11" x14ac:dyDescent="0.25">
      <c r="A36" t="str">
        <f>"Z231340CB1"</f>
        <v>Z231340CB1</v>
      </c>
      <c r="B36" t="str">
        <f t="shared" si="0"/>
        <v>06363391001</v>
      </c>
      <c r="C36" t="s">
        <v>15</v>
      </c>
      <c r="D36" t="s">
        <v>103</v>
      </c>
      <c r="E36" t="s">
        <v>104</v>
      </c>
      <c r="F36" s="1" t="s">
        <v>105</v>
      </c>
      <c r="G36" t="s">
        <v>106</v>
      </c>
      <c r="H36">
        <v>1804.97</v>
      </c>
      <c r="I36" s="2">
        <v>42058</v>
      </c>
      <c r="J36" s="2">
        <v>42058</v>
      </c>
      <c r="K36">
        <v>1804.97</v>
      </c>
    </row>
    <row r="37" spans="1:11" x14ac:dyDescent="0.25">
      <c r="A37" t="str">
        <f>"ZAB134A315"</f>
        <v>ZAB134A315</v>
      </c>
      <c r="B37" t="str">
        <f t="shared" si="0"/>
        <v>06363391001</v>
      </c>
      <c r="C37" t="s">
        <v>15</v>
      </c>
      <c r="D37" t="s">
        <v>103</v>
      </c>
      <c r="E37" t="s">
        <v>104</v>
      </c>
      <c r="F37" s="1" t="s">
        <v>105</v>
      </c>
      <c r="G37" t="s">
        <v>106</v>
      </c>
      <c r="H37">
        <v>4513.33</v>
      </c>
      <c r="I37" s="2">
        <v>42058</v>
      </c>
      <c r="J37" s="2">
        <v>42058</v>
      </c>
      <c r="K37">
        <v>4513.33</v>
      </c>
    </row>
    <row r="38" spans="1:11" x14ac:dyDescent="0.25">
      <c r="A38" t="str">
        <f>"61606801F7"</f>
        <v>61606801F7</v>
      </c>
      <c r="B38" t="str">
        <f t="shared" si="0"/>
        <v>06363391001</v>
      </c>
      <c r="C38" t="s">
        <v>15</v>
      </c>
      <c r="D38" t="s">
        <v>107</v>
      </c>
      <c r="E38" t="s">
        <v>104</v>
      </c>
      <c r="F38" s="1" t="s">
        <v>108</v>
      </c>
      <c r="G38" t="s">
        <v>109</v>
      </c>
      <c r="H38">
        <v>0</v>
      </c>
      <c r="I38" s="2">
        <v>42095</v>
      </c>
      <c r="J38" s="2">
        <v>42460</v>
      </c>
      <c r="K38">
        <v>333802.92</v>
      </c>
    </row>
    <row r="39" spans="1:11" x14ac:dyDescent="0.25">
      <c r="A39" t="str">
        <f>"ZB713A07E0"</f>
        <v>ZB713A07E0</v>
      </c>
      <c r="B39" t="str">
        <f t="shared" si="0"/>
        <v>06363391001</v>
      </c>
      <c r="C39" t="s">
        <v>15</v>
      </c>
      <c r="D39" t="s">
        <v>110</v>
      </c>
      <c r="E39" t="s">
        <v>17</v>
      </c>
      <c r="F39" s="1" t="s">
        <v>51</v>
      </c>
      <c r="G39" t="s">
        <v>52</v>
      </c>
      <c r="H39">
        <v>322</v>
      </c>
      <c r="I39" s="2">
        <v>42081</v>
      </c>
      <c r="J39" s="2">
        <v>42082</v>
      </c>
      <c r="K39">
        <v>322</v>
      </c>
    </row>
    <row r="40" spans="1:11" x14ac:dyDescent="0.25">
      <c r="A40" t="str">
        <f>"ZF513E89EE"</f>
        <v>ZF513E89EE</v>
      </c>
      <c r="B40" t="str">
        <f t="shared" si="0"/>
        <v>06363391001</v>
      </c>
      <c r="C40" t="s">
        <v>15</v>
      </c>
      <c r="D40" t="s">
        <v>111</v>
      </c>
      <c r="E40" t="s">
        <v>17</v>
      </c>
      <c r="F40" s="1" t="s">
        <v>112</v>
      </c>
      <c r="G40" t="s">
        <v>113</v>
      </c>
      <c r="H40">
        <v>300</v>
      </c>
      <c r="I40" s="2">
        <v>42027</v>
      </c>
      <c r="J40" s="2">
        <v>42027</v>
      </c>
      <c r="K40">
        <v>300</v>
      </c>
    </row>
    <row r="41" spans="1:11" x14ac:dyDescent="0.25">
      <c r="A41" t="str">
        <f>"6158891D9F"</f>
        <v>6158891D9F</v>
      </c>
      <c r="B41" t="str">
        <f t="shared" si="0"/>
        <v>06363391001</v>
      </c>
      <c r="C41" t="s">
        <v>15</v>
      </c>
      <c r="D41" t="s">
        <v>114</v>
      </c>
      <c r="E41" t="s">
        <v>104</v>
      </c>
      <c r="F41" s="1" t="s">
        <v>115</v>
      </c>
      <c r="G41" t="s">
        <v>116</v>
      </c>
      <c r="H41">
        <v>0</v>
      </c>
      <c r="I41" s="2">
        <v>42064</v>
      </c>
      <c r="J41" s="2">
        <v>42429</v>
      </c>
      <c r="K41">
        <v>67938.78</v>
      </c>
    </row>
    <row r="42" spans="1:11" x14ac:dyDescent="0.25">
      <c r="A42" t="str">
        <f>"Z89138CE79"</f>
        <v>Z89138CE79</v>
      </c>
      <c r="B42" t="str">
        <f t="shared" si="0"/>
        <v>06363391001</v>
      </c>
      <c r="C42" t="s">
        <v>15</v>
      </c>
      <c r="D42" t="s">
        <v>117</v>
      </c>
      <c r="E42" t="s">
        <v>17</v>
      </c>
      <c r="F42" s="1" t="s">
        <v>51</v>
      </c>
      <c r="G42" t="s">
        <v>52</v>
      </c>
      <c r="H42">
        <v>819</v>
      </c>
      <c r="I42" s="2">
        <v>42083</v>
      </c>
      <c r="J42" s="2">
        <v>42091</v>
      </c>
      <c r="K42">
        <v>819</v>
      </c>
    </row>
    <row r="43" spans="1:11" x14ac:dyDescent="0.25">
      <c r="A43" t="str">
        <f>"Z26138CE43"</f>
        <v>Z26138CE43</v>
      </c>
      <c r="B43" t="str">
        <f t="shared" si="0"/>
        <v>06363391001</v>
      </c>
      <c r="C43" t="s">
        <v>15</v>
      </c>
      <c r="D43" t="s">
        <v>118</v>
      </c>
      <c r="E43" t="s">
        <v>44</v>
      </c>
      <c r="F43" s="1" t="s">
        <v>119</v>
      </c>
      <c r="G43" t="s">
        <v>120</v>
      </c>
      <c r="H43">
        <v>325</v>
      </c>
      <c r="I43" s="2">
        <v>42086</v>
      </c>
      <c r="J43" s="2">
        <v>42087</v>
      </c>
      <c r="K43">
        <v>325</v>
      </c>
    </row>
    <row r="44" spans="1:11" x14ac:dyDescent="0.25">
      <c r="A44" t="str">
        <f>"Z8F13A8C3E"</f>
        <v>Z8F13A8C3E</v>
      </c>
      <c r="B44" t="str">
        <f t="shared" si="0"/>
        <v>06363391001</v>
      </c>
      <c r="C44" t="s">
        <v>15</v>
      </c>
      <c r="D44" t="s">
        <v>121</v>
      </c>
      <c r="E44" t="s">
        <v>17</v>
      </c>
      <c r="F44" s="1" t="s">
        <v>122</v>
      </c>
      <c r="G44" t="s">
        <v>123</v>
      </c>
      <c r="H44">
        <v>500</v>
      </c>
      <c r="I44" s="2">
        <v>42080</v>
      </c>
      <c r="J44" s="2">
        <v>42095</v>
      </c>
      <c r="K44">
        <v>0</v>
      </c>
    </row>
    <row r="45" spans="1:11" x14ac:dyDescent="0.25">
      <c r="A45" t="str">
        <f>"Z5F138C131"</f>
        <v>Z5F138C131</v>
      </c>
      <c r="B45" t="str">
        <f t="shared" si="0"/>
        <v>06363391001</v>
      </c>
      <c r="C45" t="s">
        <v>15</v>
      </c>
      <c r="D45" t="s">
        <v>124</v>
      </c>
      <c r="E45" t="s">
        <v>17</v>
      </c>
      <c r="F45" s="1" t="s">
        <v>125</v>
      </c>
      <c r="G45" t="s">
        <v>19</v>
      </c>
      <c r="H45">
        <v>190</v>
      </c>
      <c r="I45" s="2">
        <v>42096</v>
      </c>
      <c r="J45" s="2">
        <v>42096</v>
      </c>
      <c r="K45">
        <v>190</v>
      </c>
    </row>
    <row r="46" spans="1:11" x14ac:dyDescent="0.25">
      <c r="A46" t="str">
        <f>"ZAA13C8E6C"</f>
        <v>ZAA13C8E6C</v>
      </c>
      <c r="B46" t="str">
        <f t="shared" si="0"/>
        <v>06363391001</v>
      </c>
      <c r="C46" t="s">
        <v>15</v>
      </c>
      <c r="D46" t="s">
        <v>126</v>
      </c>
      <c r="E46" t="s">
        <v>17</v>
      </c>
      <c r="F46" s="1" t="s">
        <v>27</v>
      </c>
      <c r="G46" t="s">
        <v>28</v>
      </c>
      <c r="H46">
        <v>2400</v>
      </c>
      <c r="I46" s="2">
        <v>42038</v>
      </c>
      <c r="J46" s="2">
        <v>42087</v>
      </c>
      <c r="K46">
        <v>2400</v>
      </c>
    </row>
    <row r="47" spans="1:11" x14ac:dyDescent="0.25">
      <c r="A47" t="str">
        <f>"ZF413C8EC2"</f>
        <v>ZF413C8EC2</v>
      </c>
      <c r="B47" t="str">
        <f t="shared" si="0"/>
        <v>06363391001</v>
      </c>
      <c r="C47" t="s">
        <v>15</v>
      </c>
      <c r="D47" t="s">
        <v>127</v>
      </c>
      <c r="E47" t="s">
        <v>17</v>
      </c>
      <c r="F47" s="1" t="s">
        <v>27</v>
      </c>
      <c r="G47" t="s">
        <v>28</v>
      </c>
      <c r="H47">
        <v>2110</v>
      </c>
      <c r="I47" s="2">
        <v>42087</v>
      </c>
      <c r="J47" s="2">
        <v>42087</v>
      </c>
      <c r="K47">
        <v>2110</v>
      </c>
    </row>
    <row r="48" spans="1:11" x14ac:dyDescent="0.25">
      <c r="A48" t="str">
        <f>"ZCE13C8E52"</f>
        <v>ZCE13C8E52</v>
      </c>
      <c r="B48" t="str">
        <f t="shared" si="0"/>
        <v>06363391001</v>
      </c>
      <c r="C48" t="s">
        <v>15</v>
      </c>
      <c r="D48" t="s">
        <v>128</v>
      </c>
      <c r="E48" t="s">
        <v>17</v>
      </c>
      <c r="F48" s="1" t="s">
        <v>51</v>
      </c>
      <c r="G48" t="s">
        <v>52</v>
      </c>
      <c r="H48">
        <v>769.77</v>
      </c>
      <c r="I48" s="2">
        <v>42087</v>
      </c>
      <c r="J48" s="2">
        <v>42087</v>
      </c>
      <c r="K48">
        <v>769.77</v>
      </c>
    </row>
    <row r="49" spans="1:11" x14ac:dyDescent="0.25">
      <c r="A49" t="str">
        <f>"Z5813AEA40"</f>
        <v>Z5813AEA40</v>
      </c>
      <c r="B49" t="str">
        <f t="shared" si="0"/>
        <v>06363391001</v>
      </c>
      <c r="C49" t="s">
        <v>15</v>
      </c>
      <c r="D49" t="s">
        <v>129</v>
      </c>
      <c r="E49" t="s">
        <v>40</v>
      </c>
      <c r="F49" s="1" t="s">
        <v>130</v>
      </c>
      <c r="G49" t="s">
        <v>131</v>
      </c>
      <c r="H49">
        <v>32408.35</v>
      </c>
      <c r="I49" s="2">
        <v>42101</v>
      </c>
      <c r="J49" s="2">
        <v>42153</v>
      </c>
      <c r="K49">
        <v>32408.33</v>
      </c>
    </row>
    <row r="50" spans="1:11" x14ac:dyDescent="0.25">
      <c r="A50" t="str">
        <f>"ZB313C8EE3"</f>
        <v>ZB313C8EE3</v>
      </c>
      <c r="B50" t="str">
        <f t="shared" si="0"/>
        <v>06363391001</v>
      </c>
      <c r="C50" t="s">
        <v>15</v>
      </c>
      <c r="D50" t="s">
        <v>132</v>
      </c>
      <c r="E50" t="s">
        <v>17</v>
      </c>
      <c r="F50" s="1" t="s">
        <v>27</v>
      </c>
      <c r="G50" t="s">
        <v>28</v>
      </c>
      <c r="H50">
        <v>3810</v>
      </c>
      <c r="I50" s="2">
        <v>42087</v>
      </c>
      <c r="J50" s="2">
        <v>42087</v>
      </c>
      <c r="K50">
        <v>3810</v>
      </c>
    </row>
    <row r="51" spans="1:11" x14ac:dyDescent="0.25">
      <c r="A51" t="str">
        <f>"Z3D135CBEE"</f>
        <v>Z3D135CBEE</v>
      </c>
      <c r="B51" t="str">
        <f t="shared" si="0"/>
        <v>06363391001</v>
      </c>
      <c r="C51" t="s">
        <v>15</v>
      </c>
      <c r="D51" t="s">
        <v>133</v>
      </c>
      <c r="E51" t="s">
        <v>17</v>
      </c>
      <c r="F51" s="1" t="s">
        <v>134</v>
      </c>
      <c r="G51" t="s">
        <v>19</v>
      </c>
      <c r="H51">
        <v>2997</v>
      </c>
      <c r="I51" s="2">
        <v>42086</v>
      </c>
      <c r="J51" s="2">
        <v>42097</v>
      </c>
      <c r="K51">
        <v>2997</v>
      </c>
    </row>
    <row r="52" spans="1:11" x14ac:dyDescent="0.25">
      <c r="A52" t="str">
        <f>"0349966114"</f>
        <v>0349966114</v>
      </c>
      <c r="B52" t="str">
        <f t="shared" si="0"/>
        <v>06363391001</v>
      </c>
      <c r="C52" t="s">
        <v>15</v>
      </c>
      <c r="D52" t="s">
        <v>135</v>
      </c>
      <c r="E52" t="s">
        <v>104</v>
      </c>
      <c r="F52" s="1" t="s">
        <v>105</v>
      </c>
      <c r="G52" t="s">
        <v>106</v>
      </c>
      <c r="H52">
        <v>1735.51</v>
      </c>
      <c r="I52" s="2">
        <v>42093</v>
      </c>
      <c r="J52" s="2">
        <v>42093</v>
      </c>
      <c r="K52">
        <v>1735.51</v>
      </c>
    </row>
    <row r="53" spans="1:11" x14ac:dyDescent="0.25">
      <c r="A53" t="str">
        <f>"ZD113E7862"</f>
        <v>ZD113E7862</v>
      </c>
      <c r="B53" t="str">
        <f t="shared" si="0"/>
        <v>06363391001</v>
      </c>
      <c r="C53" t="s">
        <v>15</v>
      </c>
      <c r="D53" t="s">
        <v>136</v>
      </c>
      <c r="E53" t="s">
        <v>40</v>
      </c>
      <c r="F53" s="1" t="s">
        <v>137</v>
      </c>
      <c r="G53" t="s">
        <v>138</v>
      </c>
      <c r="H53">
        <v>54</v>
      </c>
      <c r="I53" s="2">
        <v>42103</v>
      </c>
      <c r="J53" s="2">
        <v>42132</v>
      </c>
      <c r="K53">
        <v>54</v>
      </c>
    </row>
    <row r="54" spans="1:11" x14ac:dyDescent="0.25">
      <c r="A54" t="str">
        <f>"Z2013E9A0E"</f>
        <v>Z2013E9A0E</v>
      </c>
      <c r="B54" t="str">
        <f t="shared" si="0"/>
        <v>06363391001</v>
      </c>
      <c r="C54" t="s">
        <v>15</v>
      </c>
      <c r="D54" t="s">
        <v>139</v>
      </c>
      <c r="E54" t="s">
        <v>17</v>
      </c>
      <c r="F54" s="1" t="s">
        <v>140</v>
      </c>
      <c r="G54" t="s">
        <v>141</v>
      </c>
      <c r="H54">
        <v>850</v>
      </c>
      <c r="I54" s="2">
        <v>42095</v>
      </c>
      <c r="J54" s="2">
        <v>43190</v>
      </c>
      <c r="K54">
        <v>850</v>
      </c>
    </row>
    <row r="55" spans="1:11" x14ac:dyDescent="0.25">
      <c r="A55" t="str">
        <f>"ZEC142C1F1"</f>
        <v>ZEC142C1F1</v>
      </c>
      <c r="B55" t="str">
        <f t="shared" si="0"/>
        <v>06363391001</v>
      </c>
      <c r="C55" t="s">
        <v>15</v>
      </c>
      <c r="D55" t="s">
        <v>142</v>
      </c>
      <c r="E55" t="s">
        <v>17</v>
      </c>
      <c r="F55" s="1" t="s">
        <v>143</v>
      </c>
      <c r="G55" t="s">
        <v>144</v>
      </c>
      <c r="H55">
        <v>425.81</v>
      </c>
      <c r="I55" s="2">
        <v>42114</v>
      </c>
      <c r="J55" s="2">
        <v>42124</v>
      </c>
      <c r="K55">
        <v>425.81</v>
      </c>
    </row>
    <row r="56" spans="1:11" x14ac:dyDescent="0.25">
      <c r="A56" t="str">
        <f>"Z5A142C2CA"</f>
        <v>Z5A142C2CA</v>
      </c>
      <c r="B56" t="str">
        <f t="shared" si="0"/>
        <v>06363391001</v>
      </c>
      <c r="C56" t="s">
        <v>15</v>
      </c>
      <c r="D56" t="s">
        <v>145</v>
      </c>
      <c r="E56" t="s">
        <v>17</v>
      </c>
      <c r="F56" s="1" t="s">
        <v>146</v>
      </c>
      <c r="G56" t="s">
        <v>147</v>
      </c>
      <c r="H56">
        <v>85</v>
      </c>
      <c r="I56" s="2">
        <v>42115</v>
      </c>
      <c r="J56" s="2">
        <v>42115</v>
      </c>
      <c r="K56">
        <v>85</v>
      </c>
    </row>
    <row r="57" spans="1:11" x14ac:dyDescent="0.25">
      <c r="A57" t="str">
        <f>"ZB11310046"</f>
        <v>ZB11310046</v>
      </c>
      <c r="B57" t="str">
        <f t="shared" si="0"/>
        <v>06363391001</v>
      </c>
      <c r="C57" t="s">
        <v>15</v>
      </c>
      <c r="D57" t="s">
        <v>148</v>
      </c>
      <c r="E57" t="s">
        <v>17</v>
      </c>
      <c r="F57" s="1" t="s">
        <v>149</v>
      </c>
      <c r="G57" t="s">
        <v>19</v>
      </c>
      <c r="H57">
        <v>5992</v>
      </c>
      <c r="I57" s="2">
        <v>42128</v>
      </c>
      <c r="J57" s="2">
        <v>42158</v>
      </c>
      <c r="K57">
        <v>6391</v>
      </c>
    </row>
    <row r="58" spans="1:11" x14ac:dyDescent="0.25">
      <c r="A58" t="str">
        <f>"Z7E140851D"</f>
        <v>Z7E140851D</v>
      </c>
      <c r="B58" t="str">
        <f t="shared" si="0"/>
        <v>06363391001</v>
      </c>
      <c r="C58" t="s">
        <v>15</v>
      </c>
      <c r="D58" t="s">
        <v>150</v>
      </c>
      <c r="E58" t="s">
        <v>17</v>
      </c>
      <c r="F58" s="1" t="s">
        <v>151</v>
      </c>
      <c r="G58" t="s">
        <v>152</v>
      </c>
      <c r="H58">
        <v>814</v>
      </c>
      <c r="I58" s="2">
        <v>42118</v>
      </c>
      <c r="J58" s="2">
        <v>42118</v>
      </c>
      <c r="K58">
        <v>0</v>
      </c>
    </row>
    <row r="59" spans="1:11" x14ac:dyDescent="0.25">
      <c r="A59" t="str">
        <f>"Z95140856E"</f>
        <v>Z95140856E</v>
      </c>
      <c r="B59" t="str">
        <f t="shared" si="0"/>
        <v>06363391001</v>
      </c>
      <c r="C59" t="s">
        <v>15</v>
      </c>
      <c r="D59" t="s">
        <v>153</v>
      </c>
      <c r="E59" t="s">
        <v>17</v>
      </c>
      <c r="F59" s="1" t="s">
        <v>154</v>
      </c>
      <c r="G59" t="s">
        <v>155</v>
      </c>
      <c r="H59">
        <v>221</v>
      </c>
      <c r="I59" s="2">
        <v>42115</v>
      </c>
      <c r="J59" s="2">
        <v>42115</v>
      </c>
      <c r="K59">
        <v>221</v>
      </c>
    </row>
    <row r="60" spans="1:11" x14ac:dyDescent="0.25">
      <c r="A60" t="str">
        <f>"ZC1142C319"</f>
        <v>ZC1142C319</v>
      </c>
      <c r="B60" t="str">
        <f t="shared" si="0"/>
        <v>06363391001</v>
      </c>
      <c r="C60" t="s">
        <v>15</v>
      </c>
      <c r="D60" t="s">
        <v>156</v>
      </c>
      <c r="E60" t="s">
        <v>17</v>
      </c>
      <c r="F60" s="1" t="s">
        <v>157</v>
      </c>
      <c r="G60" t="s">
        <v>158</v>
      </c>
      <c r="H60">
        <v>300</v>
      </c>
      <c r="I60" s="2">
        <v>42115</v>
      </c>
      <c r="J60" s="2">
        <v>42115</v>
      </c>
      <c r="K60">
        <v>300</v>
      </c>
    </row>
    <row r="61" spans="1:11" x14ac:dyDescent="0.25">
      <c r="A61" t="str">
        <f>"Z5013F6825"</f>
        <v>Z5013F6825</v>
      </c>
      <c r="B61" t="str">
        <f t="shared" si="0"/>
        <v>06363391001</v>
      </c>
      <c r="C61" t="s">
        <v>15</v>
      </c>
      <c r="D61" t="s">
        <v>159</v>
      </c>
      <c r="E61" t="s">
        <v>40</v>
      </c>
      <c r="F61" s="1" t="s">
        <v>160</v>
      </c>
      <c r="G61" t="s">
        <v>161</v>
      </c>
      <c r="H61">
        <v>485</v>
      </c>
      <c r="I61" s="2">
        <v>42131</v>
      </c>
      <c r="J61" s="2">
        <v>42163</v>
      </c>
      <c r="K61">
        <v>485</v>
      </c>
    </row>
    <row r="62" spans="1:11" x14ac:dyDescent="0.25">
      <c r="A62" t="str">
        <f>"Z6F146EE4C"</f>
        <v>Z6F146EE4C</v>
      </c>
      <c r="B62" t="str">
        <f t="shared" si="0"/>
        <v>06363391001</v>
      </c>
      <c r="C62" t="s">
        <v>15</v>
      </c>
      <c r="D62" t="s">
        <v>162</v>
      </c>
      <c r="E62" t="s">
        <v>17</v>
      </c>
      <c r="F62" s="1" t="s">
        <v>163</v>
      </c>
      <c r="G62" t="s">
        <v>102</v>
      </c>
      <c r="H62">
        <v>120</v>
      </c>
      <c r="I62" s="2">
        <v>42138</v>
      </c>
      <c r="J62" s="2">
        <v>42139</v>
      </c>
      <c r="K62">
        <v>0</v>
      </c>
    </row>
    <row r="63" spans="1:11" x14ac:dyDescent="0.25">
      <c r="A63" t="str">
        <f>"ZF8146EEF2"</f>
        <v>ZF8146EEF2</v>
      </c>
      <c r="B63" t="str">
        <f t="shared" si="0"/>
        <v>06363391001</v>
      </c>
      <c r="C63" t="s">
        <v>15</v>
      </c>
      <c r="D63" t="s">
        <v>164</v>
      </c>
      <c r="E63" t="s">
        <v>17</v>
      </c>
      <c r="F63" s="1" t="s">
        <v>37</v>
      </c>
      <c r="G63" t="s">
        <v>38</v>
      </c>
      <c r="H63">
        <v>350</v>
      </c>
      <c r="I63" s="2">
        <v>42138</v>
      </c>
      <c r="J63" s="2">
        <v>42138</v>
      </c>
      <c r="K63">
        <v>350</v>
      </c>
    </row>
    <row r="64" spans="1:11" x14ac:dyDescent="0.25">
      <c r="A64" t="str">
        <f>"Z7013E8A5C"</f>
        <v>Z7013E8A5C</v>
      </c>
      <c r="B64" t="str">
        <f t="shared" si="0"/>
        <v>06363391001</v>
      </c>
      <c r="C64" t="s">
        <v>15</v>
      </c>
      <c r="D64" t="s">
        <v>165</v>
      </c>
      <c r="E64" t="s">
        <v>40</v>
      </c>
      <c r="F64" s="1" t="s">
        <v>166</v>
      </c>
      <c r="G64" t="s">
        <v>25</v>
      </c>
      <c r="H64">
        <v>20980.02</v>
      </c>
      <c r="I64" s="2">
        <v>42156</v>
      </c>
      <c r="J64" s="2">
        <v>43982</v>
      </c>
      <c r="K64">
        <v>14686.1</v>
      </c>
    </row>
    <row r="65" spans="1:11" x14ac:dyDescent="0.25">
      <c r="A65" t="str">
        <f>"ZB812C5502"</f>
        <v>ZB812C5502</v>
      </c>
      <c r="B65" t="str">
        <f t="shared" si="0"/>
        <v>06363391001</v>
      </c>
      <c r="C65" t="s">
        <v>15</v>
      </c>
      <c r="D65" t="s">
        <v>167</v>
      </c>
      <c r="E65" t="s">
        <v>44</v>
      </c>
      <c r="F65" s="1" t="s">
        <v>168</v>
      </c>
      <c r="G65" t="s">
        <v>169</v>
      </c>
      <c r="H65">
        <v>3300</v>
      </c>
      <c r="I65" s="2">
        <v>42024</v>
      </c>
      <c r="J65" s="2">
        <v>42035</v>
      </c>
      <c r="K65">
        <v>3300</v>
      </c>
    </row>
    <row r="66" spans="1:11" x14ac:dyDescent="0.25">
      <c r="A66" t="str">
        <f>"Z8C14ABDD6"</f>
        <v>Z8C14ABDD6</v>
      </c>
      <c r="B66" t="str">
        <f t="shared" si="0"/>
        <v>06363391001</v>
      </c>
      <c r="C66" t="s">
        <v>15</v>
      </c>
      <c r="D66" t="s">
        <v>170</v>
      </c>
      <c r="E66" t="s">
        <v>17</v>
      </c>
      <c r="F66" s="1" t="s">
        <v>171</v>
      </c>
      <c r="G66" t="s">
        <v>172</v>
      </c>
      <c r="H66">
        <v>150</v>
      </c>
      <c r="I66" s="2">
        <v>42149</v>
      </c>
      <c r="J66" s="2">
        <v>42149</v>
      </c>
      <c r="K66">
        <v>150</v>
      </c>
    </row>
    <row r="67" spans="1:11" x14ac:dyDescent="0.25">
      <c r="A67" t="str">
        <f>"Z121451041"</f>
        <v>Z121451041</v>
      </c>
      <c r="B67" t="str">
        <f t="shared" ref="B67:B130" si="1">"06363391001"</f>
        <v>06363391001</v>
      </c>
      <c r="C67" t="s">
        <v>15</v>
      </c>
      <c r="D67" t="s">
        <v>173</v>
      </c>
      <c r="E67" t="s">
        <v>17</v>
      </c>
      <c r="F67" s="1" t="s">
        <v>174</v>
      </c>
      <c r="G67" t="s">
        <v>102</v>
      </c>
      <c r="H67">
        <v>1232</v>
      </c>
      <c r="I67" s="2">
        <v>42131</v>
      </c>
      <c r="J67" s="2">
        <v>42136</v>
      </c>
      <c r="K67">
        <v>1232</v>
      </c>
    </row>
    <row r="68" spans="1:11" x14ac:dyDescent="0.25">
      <c r="A68" t="str">
        <f>"Z3E14B8D43"</f>
        <v>Z3E14B8D43</v>
      </c>
      <c r="B68" t="str">
        <f t="shared" si="1"/>
        <v>06363391001</v>
      </c>
      <c r="C68" t="s">
        <v>15</v>
      </c>
      <c r="D68" t="s">
        <v>175</v>
      </c>
      <c r="E68" t="s">
        <v>17</v>
      </c>
      <c r="F68" s="1" t="s">
        <v>163</v>
      </c>
      <c r="G68" t="s">
        <v>102</v>
      </c>
      <c r="H68">
        <v>135</v>
      </c>
      <c r="I68" s="2">
        <v>42150</v>
      </c>
      <c r="J68" s="2">
        <v>42150</v>
      </c>
      <c r="K68">
        <v>110.5</v>
      </c>
    </row>
    <row r="69" spans="1:11" x14ac:dyDescent="0.25">
      <c r="A69" t="str">
        <f>"ZCF14B98E4"</f>
        <v>ZCF14B98E4</v>
      </c>
      <c r="B69" t="str">
        <f t="shared" si="1"/>
        <v>06363391001</v>
      </c>
      <c r="C69" t="s">
        <v>15</v>
      </c>
      <c r="D69" t="s">
        <v>176</v>
      </c>
      <c r="E69" t="s">
        <v>17</v>
      </c>
      <c r="F69" s="1" t="s">
        <v>163</v>
      </c>
      <c r="G69" t="s">
        <v>102</v>
      </c>
      <c r="H69">
        <v>707.2</v>
      </c>
      <c r="I69" s="2">
        <v>42151</v>
      </c>
      <c r="J69" s="2">
        <v>42152</v>
      </c>
      <c r="K69">
        <v>707.2</v>
      </c>
    </row>
    <row r="70" spans="1:11" x14ac:dyDescent="0.25">
      <c r="A70" t="str">
        <f>"Z1914844D5"</f>
        <v>Z1914844D5</v>
      </c>
      <c r="B70" t="str">
        <f t="shared" si="1"/>
        <v>06363391001</v>
      </c>
      <c r="C70" t="s">
        <v>15</v>
      </c>
      <c r="D70" t="s">
        <v>177</v>
      </c>
      <c r="E70" t="s">
        <v>104</v>
      </c>
      <c r="F70" s="1" t="s">
        <v>178</v>
      </c>
      <c r="G70" t="s">
        <v>179</v>
      </c>
      <c r="H70">
        <v>3375</v>
      </c>
      <c r="I70" s="2">
        <v>42136</v>
      </c>
      <c r="J70" s="2">
        <v>42167</v>
      </c>
      <c r="K70">
        <v>3375</v>
      </c>
    </row>
    <row r="71" spans="1:11" x14ac:dyDescent="0.25">
      <c r="A71" t="str">
        <f>"Z4A148454B"</f>
        <v>Z4A148454B</v>
      </c>
      <c r="B71" t="str">
        <f t="shared" si="1"/>
        <v>06363391001</v>
      </c>
      <c r="C71" t="s">
        <v>15</v>
      </c>
      <c r="D71" t="s">
        <v>180</v>
      </c>
      <c r="E71" t="s">
        <v>104</v>
      </c>
      <c r="F71" s="1" t="s">
        <v>178</v>
      </c>
      <c r="G71" t="s">
        <v>179</v>
      </c>
      <c r="H71">
        <v>4450</v>
      </c>
      <c r="I71" s="2">
        <v>42136</v>
      </c>
      <c r="J71" s="2">
        <v>42167</v>
      </c>
      <c r="K71">
        <v>4450</v>
      </c>
    </row>
    <row r="72" spans="1:11" x14ac:dyDescent="0.25">
      <c r="A72" t="str">
        <f>"Z21145DB55"</f>
        <v>Z21145DB55</v>
      </c>
      <c r="B72" t="str">
        <f t="shared" si="1"/>
        <v>06363391001</v>
      </c>
      <c r="C72" t="s">
        <v>15</v>
      </c>
      <c r="D72" t="s">
        <v>181</v>
      </c>
      <c r="E72" t="s">
        <v>17</v>
      </c>
      <c r="F72" s="1" t="s">
        <v>182</v>
      </c>
      <c r="G72" t="s">
        <v>183</v>
      </c>
      <c r="H72">
        <v>1113.68</v>
      </c>
      <c r="I72" s="2">
        <v>42131</v>
      </c>
      <c r="J72" s="2">
        <v>42135</v>
      </c>
      <c r="K72">
        <v>1113.68</v>
      </c>
    </row>
    <row r="73" spans="1:11" x14ac:dyDescent="0.25">
      <c r="A73" t="str">
        <f>"Z1514C24F8"</f>
        <v>Z1514C24F8</v>
      </c>
      <c r="B73" t="str">
        <f t="shared" si="1"/>
        <v>06363391001</v>
      </c>
      <c r="C73" t="s">
        <v>15</v>
      </c>
      <c r="D73" t="s">
        <v>184</v>
      </c>
      <c r="E73" t="s">
        <v>17</v>
      </c>
      <c r="F73" s="1" t="s">
        <v>185</v>
      </c>
      <c r="G73" t="s">
        <v>186</v>
      </c>
      <c r="H73">
        <v>390</v>
      </c>
      <c r="I73" s="2">
        <v>42151</v>
      </c>
      <c r="J73" s="2">
        <v>42151</v>
      </c>
      <c r="K73">
        <v>390</v>
      </c>
    </row>
    <row r="74" spans="1:11" x14ac:dyDescent="0.25">
      <c r="A74" t="str">
        <f>"Z7814BFCFB"</f>
        <v>Z7814BFCFB</v>
      </c>
      <c r="B74" t="str">
        <f t="shared" si="1"/>
        <v>06363391001</v>
      </c>
      <c r="C74" t="s">
        <v>15</v>
      </c>
      <c r="D74" t="s">
        <v>187</v>
      </c>
      <c r="E74" t="s">
        <v>104</v>
      </c>
      <c r="F74" s="1" t="s">
        <v>188</v>
      </c>
      <c r="G74" t="s">
        <v>179</v>
      </c>
      <c r="H74">
        <v>2047</v>
      </c>
      <c r="I74" s="2">
        <v>42152</v>
      </c>
      <c r="J74" s="2">
        <v>42184</v>
      </c>
      <c r="K74">
        <v>2047</v>
      </c>
    </row>
    <row r="75" spans="1:11" x14ac:dyDescent="0.25">
      <c r="A75" t="str">
        <f>"Z2A1484388"</f>
        <v>Z2A1484388</v>
      </c>
      <c r="B75" t="str">
        <f t="shared" si="1"/>
        <v>06363391001</v>
      </c>
      <c r="C75" t="s">
        <v>15</v>
      </c>
      <c r="D75" t="s">
        <v>189</v>
      </c>
      <c r="E75" t="s">
        <v>104</v>
      </c>
      <c r="F75" s="1" t="s">
        <v>178</v>
      </c>
      <c r="G75" t="s">
        <v>179</v>
      </c>
      <c r="H75">
        <v>1215</v>
      </c>
      <c r="I75" s="2">
        <v>42136</v>
      </c>
      <c r="J75" s="2">
        <v>42167</v>
      </c>
      <c r="K75">
        <v>1215</v>
      </c>
    </row>
    <row r="76" spans="1:11" x14ac:dyDescent="0.25">
      <c r="A76" t="str">
        <f>"Z22145DA9F"</f>
        <v>Z22145DA9F</v>
      </c>
      <c r="B76" t="str">
        <f t="shared" si="1"/>
        <v>06363391001</v>
      </c>
      <c r="C76" t="s">
        <v>15</v>
      </c>
      <c r="D76" t="s">
        <v>190</v>
      </c>
      <c r="E76" t="s">
        <v>17</v>
      </c>
      <c r="F76" s="1" t="s">
        <v>182</v>
      </c>
      <c r="G76" t="s">
        <v>183</v>
      </c>
      <c r="H76">
        <v>6529.68</v>
      </c>
      <c r="I76" s="2">
        <v>42142</v>
      </c>
      <c r="J76" s="2">
        <v>42153</v>
      </c>
      <c r="K76">
        <v>6529.68</v>
      </c>
    </row>
    <row r="77" spans="1:11" x14ac:dyDescent="0.25">
      <c r="A77" t="str">
        <f>"5777447416"</f>
        <v>5777447416</v>
      </c>
      <c r="B77" t="str">
        <f t="shared" si="1"/>
        <v>06363391001</v>
      </c>
      <c r="C77" t="s">
        <v>15</v>
      </c>
      <c r="D77" t="s">
        <v>191</v>
      </c>
      <c r="E77" t="s">
        <v>44</v>
      </c>
      <c r="F77" s="1" t="s">
        <v>192</v>
      </c>
      <c r="G77" t="s">
        <v>22</v>
      </c>
      <c r="H77">
        <v>80728.14</v>
      </c>
      <c r="I77" s="2">
        <v>42088</v>
      </c>
      <c r="K77">
        <v>80728.14</v>
      </c>
    </row>
    <row r="78" spans="1:11" x14ac:dyDescent="0.25">
      <c r="A78" t="str">
        <f>"Z9014E83B2"</f>
        <v>Z9014E83B2</v>
      </c>
      <c r="B78" t="str">
        <f t="shared" si="1"/>
        <v>06363391001</v>
      </c>
      <c r="C78" t="s">
        <v>15</v>
      </c>
      <c r="D78" t="s">
        <v>193</v>
      </c>
      <c r="E78" t="s">
        <v>17</v>
      </c>
      <c r="F78" s="1" t="s">
        <v>51</v>
      </c>
      <c r="G78" t="s">
        <v>52</v>
      </c>
      <c r="H78">
        <v>407.5</v>
      </c>
      <c r="I78" s="2">
        <v>42173</v>
      </c>
      <c r="J78" s="2">
        <v>42173</v>
      </c>
      <c r="K78">
        <v>407.5</v>
      </c>
    </row>
    <row r="79" spans="1:11" x14ac:dyDescent="0.25">
      <c r="A79" t="str">
        <f>"62908215B6"</f>
        <v>62908215B6</v>
      </c>
      <c r="B79" t="str">
        <f t="shared" si="1"/>
        <v>06363391001</v>
      </c>
      <c r="C79" t="s">
        <v>15</v>
      </c>
      <c r="D79" t="s">
        <v>194</v>
      </c>
      <c r="E79" t="s">
        <v>40</v>
      </c>
      <c r="F79" s="1" t="s">
        <v>195</v>
      </c>
      <c r="G79" t="s">
        <v>196</v>
      </c>
      <c r="H79">
        <v>64475.15</v>
      </c>
      <c r="I79" s="2">
        <v>42186</v>
      </c>
      <c r="J79" s="2">
        <v>42300</v>
      </c>
      <c r="K79">
        <v>64475.12</v>
      </c>
    </row>
    <row r="80" spans="1:11" x14ac:dyDescent="0.25">
      <c r="A80" t="str">
        <f>"ZCF1419AD9"</f>
        <v>ZCF1419AD9</v>
      </c>
      <c r="B80" t="str">
        <f t="shared" si="1"/>
        <v>06363391001</v>
      </c>
      <c r="C80" t="s">
        <v>15</v>
      </c>
      <c r="D80" t="s">
        <v>197</v>
      </c>
      <c r="E80" t="s">
        <v>17</v>
      </c>
      <c r="F80" s="1" t="s">
        <v>198</v>
      </c>
      <c r="G80" t="s">
        <v>199</v>
      </c>
      <c r="H80">
        <v>490</v>
      </c>
      <c r="I80" s="2">
        <v>42178</v>
      </c>
      <c r="J80" s="2">
        <v>42198</v>
      </c>
      <c r="K80">
        <v>490</v>
      </c>
    </row>
    <row r="81" spans="1:11" x14ac:dyDescent="0.25">
      <c r="A81" t="str">
        <f>"ZE614F7F53"</f>
        <v>ZE614F7F53</v>
      </c>
      <c r="B81" t="str">
        <f t="shared" si="1"/>
        <v>06363391001</v>
      </c>
      <c r="C81" t="s">
        <v>15</v>
      </c>
      <c r="D81" t="s">
        <v>200</v>
      </c>
      <c r="E81" t="s">
        <v>17</v>
      </c>
      <c r="F81" s="1" t="s">
        <v>201</v>
      </c>
      <c r="G81" t="s">
        <v>202</v>
      </c>
      <c r="H81">
        <v>420</v>
      </c>
      <c r="I81" s="2">
        <v>42177</v>
      </c>
      <c r="J81" s="2">
        <v>42192</v>
      </c>
      <c r="K81">
        <v>420</v>
      </c>
    </row>
    <row r="82" spans="1:11" x14ac:dyDescent="0.25">
      <c r="A82" t="str">
        <f>"ZC81529F25"</f>
        <v>ZC81529F25</v>
      </c>
      <c r="B82" t="str">
        <f t="shared" si="1"/>
        <v>06363391001</v>
      </c>
      <c r="C82" t="s">
        <v>15</v>
      </c>
      <c r="D82" t="s">
        <v>203</v>
      </c>
      <c r="E82" t="s">
        <v>17</v>
      </c>
      <c r="F82" s="1" t="s">
        <v>204</v>
      </c>
      <c r="G82" t="s">
        <v>205</v>
      </c>
      <c r="H82">
        <v>150</v>
      </c>
      <c r="I82" s="2">
        <v>42185</v>
      </c>
      <c r="J82" s="2">
        <v>42185</v>
      </c>
      <c r="K82">
        <v>150</v>
      </c>
    </row>
    <row r="83" spans="1:11" x14ac:dyDescent="0.25">
      <c r="A83" t="str">
        <f>"Z801529F59"</f>
        <v>Z801529F59</v>
      </c>
      <c r="B83" t="str">
        <f t="shared" si="1"/>
        <v>06363391001</v>
      </c>
      <c r="C83" t="s">
        <v>15</v>
      </c>
      <c r="D83" t="s">
        <v>206</v>
      </c>
      <c r="E83" t="s">
        <v>17</v>
      </c>
      <c r="F83" s="1" t="s">
        <v>207</v>
      </c>
      <c r="G83" t="s">
        <v>208</v>
      </c>
      <c r="H83">
        <v>126.85</v>
      </c>
      <c r="I83" s="2">
        <v>42185</v>
      </c>
      <c r="J83" s="2">
        <v>42185</v>
      </c>
      <c r="K83">
        <v>126.85</v>
      </c>
    </row>
    <row r="84" spans="1:11" x14ac:dyDescent="0.25">
      <c r="A84" t="str">
        <f>"ZA913AE792"</f>
        <v>ZA913AE792</v>
      </c>
      <c r="B84" t="str">
        <f t="shared" si="1"/>
        <v>06363391001</v>
      </c>
      <c r="C84" t="s">
        <v>15</v>
      </c>
      <c r="D84" t="s">
        <v>209</v>
      </c>
      <c r="E84" t="s">
        <v>17</v>
      </c>
      <c r="F84" s="1" t="s">
        <v>67</v>
      </c>
      <c r="G84" t="s">
        <v>68</v>
      </c>
      <c r="H84">
        <v>792</v>
      </c>
      <c r="I84" s="2">
        <v>42082</v>
      </c>
      <c r="J84" s="2">
        <v>42124</v>
      </c>
      <c r="K84">
        <v>792</v>
      </c>
    </row>
    <row r="85" spans="1:11" x14ac:dyDescent="0.25">
      <c r="A85" t="str">
        <f>"Z5D14EDAF0"</f>
        <v>Z5D14EDAF0</v>
      </c>
      <c r="B85" t="str">
        <f t="shared" si="1"/>
        <v>06363391001</v>
      </c>
      <c r="C85" t="s">
        <v>15</v>
      </c>
      <c r="D85" t="s">
        <v>210</v>
      </c>
      <c r="E85" t="s">
        <v>17</v>
      </c>
      <c r="F85" s="1" t="s">
        <v>211</v>
      </c>
      <c r="G85" t="s">
        <v>212</v>
      </c>
      <c r="H85">
        <v>732</v>
      </c>
      <c r="I85" s="2">
        <v>42172</v>
      </c>
      <c r="J85" s="2">
        <v>42172</v>
      </c>
      <c r="K85">
        <v>732</v>
      </c>
    </row>
    <row r="86" spans="1:11" x14ac:dyDescent="0.25">
      <c r="A86" t="str">
        <f>"ZA21525431"</f>
        <v>ZA21525431</v>
      </c>
      <c r="B86" t="str">
        <f t="shared" si="1"/>
        <v>06363391001</v>
      </c>
      <c r="C86" t="s">
        <v>15</v>
      </c>
      <c r="D86" t="s">
        <v>213</v>
      </c>
      <c r="E86" t="s">
        <v>40</v>
      </c>
      <c r="F86" s="1" t="s">
        <v>214</v>
      </c>
      <c r="G86" t="s">
        <v>99</v>
      </c>
      <c r="H86">
        <v>1862.8</v>
      </c>
      <c r="I86" s="2">
        <v>42188</v>
      </c>
      <c r="J86" s="2">
        <v>42219</v>
      </c>
      <c r="K86">
        <v>1862.8</v>
      </c>
    </row>
    <row r="87" spans="1:11" x14ac:dyDescent="0.25">
      <c r="A87" t="str">
        <f>"ZBF13A7DBA"</f>
        <v>ZBF13A7DBA</v>
      </c>
      <c r="B87" t="str">
        <f t="shared" si="1"/>
        <v>06363391001</v>
      </c>
      <c r="C87" t="s">
        <v>15</v>
      </c>
      <c r="D87" t="s">
        <v>215</v>
      </c>
      <c r="E87" t="s">
        <v>17</v>
      </c>
      <c r="F87" s="1" t="s">
        <v>122</v>
      </c>
      <c r="G87" t="s">
        <v>123</v>
      </c>
      <c r="H87">
        <v>950</v>
      </c>
      <c r="I87" s="2">
        <v>42095</v>
      </c>
      <c r="J87" s="2">
        <v>42095</v>
      </c>
      <c r="K87">
        <v>950</v>
      </c>
    </row>
    <row r="88" spans="1:11" x14ac:dyDescent="0.25">
      <c r="A88" t="str">
        <f>"Z8B119A6E6"</f>
        <v>Z8B119A6E6</v>
      </c>
      <c r="B88" t="str">
        <f t="shared" si="1"/>
        <v>06363391001</v>
      </c>
      <c r="C88" t="s">
        <v>15</v>
      </c>
      <c r="D88" t="s">
        <v>216</v>
      </c>
      <c r="E88" t="s">
        <v>40</v>
      </c>
      <c r="F88" s="1" t="s">
        <v>217</v>
      </c>
      <c r="G88" t="s">
        <v>218</v>
      </c>
      <c r="H88">
        <v>117.81</v>
      </c>
      <c r="I88" s="2">
        <v>42195</v>
      </c>
      <c r="J88" s="2">
        <v>42201</v>
      </c>
      <c r="K88">
        <v>117.81</v>
      </c>
    </row>
    <row r="89" spans="1:11" x14ac:dyDescent="0.25">
      <c r="A89" t="str">
        <f>"Z5215555DE"</f>
        <v>Z5215555DE</v>
      </c>
      <c r="B89" t="str">
        <f t="shared" si="1"/>
        <v>06363391001</v>
      </c>
      <c r="C89" t="s">
        <v>15</v>
      </c>
      <c r="D89" t="s">
        <v>219</v>
      </c>
      <c r="E89" t="s">
        <v>17</v>
      </c>
      <c r="F89" s="1" t="s">
        <v>62</v>
      </c>
      <c r="G89" t="s">
        <v>63</v>
      </c>
      <c r="H89">
        <v>660</v>
      </c>
      <c r="I89" s="2">
        <v>42202</v>
      </c>
      <c r="J89" s="2">
        <v>42202</v>
      </c>
      <c r="K89">
        <v>660</v>
      </c>
    </row>
    <row r="90" spans="1:11" x14ac:dyDescent="0.25">
      <c r="A90" t="str">
        <f>"Z491559FEB"</f>
        <v>Z491559FEB</v>
      </c>
      <c r="B90" t="str">
        <f t="shared" si="1"/>
        <v>06363391001</v>
      </c>
      <c r="C90" t="s">
        <v>15</v>
      </c>
      <c r="D90" t="s">
        <v>220</v>
      </c>
      <c r="E90" t="s">
        <v>40</v>
      </c>
      <c r="F90" s="1" t="s">
        <v>221</v>
      </c>
      <c r="G90" t="s">
        <v>222</v>
      </c>
      <c r="H90">
        <v>1340</v>
      </c>
      <c r="I90" s="2">
        <v>42208</v>
      </c>
      <c r="J90" s="2">
        <v>42240</v>
      </c>
      <c r="K90">
        <v>1340</v>
      </c>
    </row>
    <row r="91" spans="1:11" x14ac:dyDescent="0.25">
      <c r="A91" t="str">
        <f>"Z9715845DB"</f>
        <v>Z9715845DB</v>
      </c>
      <c r="B91" t="str">
        <f t="shared" si="1"/>
        <v>06363391001</v>
      </c>
      <c r="C91" t="s">
        <v>15</v>
      </c>
      <c r="D91" t="s">
        <v>223</v>
      </c>
      <c r="E91" t="s">
        <v>17</v>
      </c>
      <c r="F91" s="1" t="s">
        <v>224</v>
      </c>
      <c r="G91" t="s">
        <v>225</v>
      </c>
      <c r="H91">
        <v>1130</v>
      </c>
      <c r="I91" s="2">
        <v>42212</v>
      </c>
      <c r="J91" s="2">
        <v>42212</v>
      </c>
      <c r="K91">
        <v>1130</v>
      </c>
    </row>
    <row r="92" spans="1:11" x14ac:dyDescent="0.25">
      <c r="A92" t="str">
        <f>"Z771577923"</f>
        <v>Z771577923</v>
      </c>
      <c r="B92" t="str">
        <f t="shared" si="1"/>
        <v>06363391001</v>
      </c>
      <c r="C92" t="s">
        <v>15</v>
      </c>
      <c r="D92" t="s">
        <v>226</v>
      </c>
      <c r="E92" t="s">
        <v>40</v>
      </c>
      <c r="F92" s="1" t="s">
        <v>227</v>
      </c>
      <c r="G92" t="s">
        <v>228</v>
      </c>
      <c r="H92">
        <v>920</v>
      </c>
      <c r="I92" s="2">
        <v>42212</v>
      </c>
      <c r="J92" s="2">
        <v>42575</v>
      </c>
      <c r="K92">
        <v>920</v>
      </c>
    </row>
    <row r="93" spans="1:11" x14ac:dyDescent="0.25">
      <c r="A93" t="str">
        <f>"ZD3158D482"</f>
        <v>ZD3158D482</v>
      </c>
      <c r="B93" t="str">
        <f t="shared" si="1"/>
        <v>06363391001</v>
      </c>
      <c r="C93" t="s">
        <v>15</v>
      </c>
      <c r="D93" t="s">
        <v>229</v>
      </c>
      <c r="E93" t="s">
        <v>17</v>
      </c>
      <c r="F93" s="1" t="s">
        <v>27</v>
      </c>
      <c r="G93" t="s">
        <v>28</v>
      </c>
      <c r="H93">
        <v>2200</v>
      </c>
      <c r="I93" s="2">
        <v>42214</v>
      </c>
      <c r="J93" s="2">
        <v>42227</v>
      </c>
      <c r="K93">
        <v>2200</v>
      </c>
    </row>
    <row r="94" spans="1:11" x14ac:dyDescent="0.25">
      <c r="A94" t="str">
        <f>"ZDE1577972"</f>
        <v>ZDE1577972</v>
      </c>
      <c r="B94" t="str">
        <f t="shared" si="1"/>
        <v>06363391001</v>
      </c>
      <c r="C94" t="s">
        <v>15</v>
      </c>
      <c r="D94" t="s">
        <v>230</v>
      </c>
      <c r="E94" t="s">
        <v>40</v>
      </c>
      <c r="F94" s="1" t="s">
        <v>231</v>
      </c>
      <c r="G94" t="s">
        <v>232</v>
      </c>
      <c r="H94">
        <v>9360</v>
      </c>
      <c r="I94" s="2">
        <v>42248</v>
      </c>
      <c r="J94" s="2">
        <v>42292</v>
      </c>
      <c r="K94">
        <v>9360</v>
      </c>
    </row>
    <row r="95" spans="1:11" x14ac:dyDescent="0.25">
      <c r="A95" t="str">
        <f>"Z371581B50"</f>
        <v>Z371581B50</v>
      </c>
      <c r="B95" t="str">
        <f t="shared" si="1"/>
        <v>06363391001</v>
      </c>
      <c r="C95" t="s">
        <v>15</v>
      </c>
      <c r="D95" t="s">
        <v>233</v>
      </c>
      <c r="E95" t="s">
        <v>40</v>
      </c>
      <c r="F95" s="1" t="s">
        <v>234</v>
      </c>
      <c r="G95" t="s">
        <v>82</v>
      </c>
      <c r="H95">
        <v>1391.4</v>
      </c>
      <c r="I95" s="2">
        <v>42215</v>
      </c>
      <c r="J95" s="2">
        <v>42247</v>
      </c>
      <c r="K95">
        <v>1391.39</v>
      </c>
    </row>
    <row r="96" spans="1:11" x14ac:dyDescent="0.25">
      <c r="A96" t="str">
        <f>"6324973CD3"</f>
        <v>6324973CD3</v>
      </c>
      <c r="B96" t="str">
        <f t="shared" si="1"/>
        <v>06363391001</v>
      </c>
      <c r="C96" t="s">
        <v>15</v>
      </c>
      <c r="D96" t="s">
        <v>235</v>
      </c>
      <c r="E96" t="s">
        <v>104</v>
      </c>
      <c r="F96" s="1" t="s">
        <v>115</v>
      </c>
      <c r="G96" t="s">
        <v>116</v>
      </c>
      <c r="H96">
        <v>0</v>
      </c>
      <c r="I96" s="2">
        <v>42248</v>
      </c>
      <c r="J96" s="2">
        <v>42613</v>
      </c>
      <c r="K96">
        <v>0</v>
      </c>
    </row>
    <row r="97" spans="1:11" x14ac:dyDescent="0.25">
      <c r="A97" t="str">
        <f>"Z8E159999D"</f>
        <v>Z8E159999D</v>
      </c>
      <c r="B97" t="str">
        <f t="shared" si="1"/>
        <v>06363391001</v>
      </c>
      <c r="C97" t="s">
        <v>15</v>
      </c>
      <c r="D97" t="s">
        <v>236</v>
      </c>
      <c r="E97" t="s">
        <v>17</v>
      </c>
      <c r="F97" s="1" t="s">
        <v>237</v>
      </c>
      <c r="G97" t="s">
        <v>238</v>
      </c>
      <c r="H97">
        <v>108</v>
      </c>
      <c r="I97" s="2">
        <v>42216</v>
      </c>
      <c r="J97" s="2">
        <v>42216</v>
      </c>
      <c r="K97">
        <v>108</v>
      </c>
    </row>
    <row r="98" spans="1:11" x14ac:dyDescent="0.25">
      <c r="A98" t="str">
        <f>"ZB11595D6F"</f>
        <v>ZB11595D6F</v>
      </c>
      <c r="B98" t="str">
        <f t="shared" si="1"/>
        <v>06363391001</v>
      </c>
      <c r="C98" t="s">
        <v>15</v>
      </c>
      <c r="D98" t="s">
        <v>239</v>
      </c>
      <c r="E98" t="s">
        <v>17</v>
      </c>
      <c r="F98" s="1" t="s">
        <v>240</v>
      </c>
      <c r="G98" t="s">
        <v>22</v>
      </c>
      <c r="H98">
        <v>2892.14</v>
      </c>
      <c r="I98" s="2">
        <v>42216</v>
      </c>
      <c r="J98" s="2">
        <v>42230</v>
      </c>
      <c r="K98">
        <v>2892.14</v>
      </c>
    </row>
    <row r="99" spans="1:11" x14ac:dyDescent="0.25">
      <c r="A99" t="str">
        <f>"ZF515B68B4"</f>
        <v>ZF515B68B4</v>
      </c>
      <c r="B99" t="str">
        <f t="shared" si="1"/>
        <v>06363391001</v>
      </c>
      <c r="C99" t="s">
        <v>15</v>
      </c>
      <c r="D99" t="s">
        <v>241</v>
      </c>
      <c r="E99" t="s">
        <v>17</v>
      </c>
      <c r="F99" s="1" t="s">
        <v>62</v>
      </c>
      <c r="G99" t="s">
        <v>63</v>
      </c>
      <c r="H99">
        <v>275</v>
      </c>
      <c r="I99" s="2">
        <v>42235</v>
      </c>
      <c r="J99" s="2">
        <v>42235</v>
      </c>
      <c r="K99">
        <v>275</v>
      </c>
    </row>
    <row r="100" spans="1:11" x14ac:dyDescent="0.25">
      <c r="A100" t="str">
        <f>"Z2715B6911"</f>
        <v>Z2715B6911</v>
      </c>
      <c r="B100" t="str">
        <f t="shared" si="1"/>
        <v>06363391001</v>
      </c>
      <c r="C100" t="s">
        <v>15</v>
      </c>
      <c r="D100" t="s">
        <v>242</v>
      </c>
      <c r="E100" t="s">
        <v>17</v>
      </c>
      <c r="F100" s="1" t="s">
        <v>62</v>
      </c>
      <c r="G100" t="s">
        <v>63</v>
      </c>
      <c r="H100">
        <v>825</v>
      </c>
      <c r="I100" s="2">
        <v>42235</v>
      </c>
      <c r="J100" s="2">
        <v>42235</v>
      </c>
      <c r="K100">
        <v>825</v>
      </c>
    </row>
    <row r="101" spans="1:11" x14ac:dyDescent="0.25">
      <c r="A101" t="str">
        <f>"Z6E159457E"</f>
        <v>Z6E159457E</v>
      </c>
      <c r="B101" t="str">
        <f t="shared" si="1"/>
        <v>06363391001</v>
      </c>
      <c r="C101" t="s">
        <v>15</v>
      </c>
      <c r="D101" t="s">
        <v>243</v>
      </c>
      <c r="E101" t="s">
        <v>40</v>
      </c>
      <c r="F101" s="1" t="s">
        <v>244</v>
      </c>
      <c r="G101" t="s">
        <v>245</v>
      </c>
      <c r="H101">
        <v>2090</v>
      </c>
      <c r="I101" s="2">
        <v>42251</v>
      </c>
      <c r="J101" s="2">
        <v>42292</v>
      </c>
      <c r="K101">
        <v>2090</v>
      </c>
    </row>
    <row r="102" spans="1:11" x14ac:dyDescent="0.25">
      <c r="A102" t="str">
        <f>"Z1515D9701"</f>
        <v>Z1515D9701</v>
      </c>
      <c r="B102" t="str">
        <f t="shared" si="1"/>
        <v>06363391001</v>
      </c>
      <c r="C102" t="s">
        <v>15</v>
      </c>
      <c r="D102" t="s">
        <v>246</v>
      </c>
      <c r="E102" t="s">
        <v>40</v>
      </c>
      <c r="F102" s="1" t="s">
        <v>247</v>
      </c>
      <c r="G102" t="s">
        <v>248</v>
      </c>
      <c r="H102">
        <v>665</v>
      </c>
      <c r="I102" s="2">
        <v>42257</v>
      </c>
      <c r="J102" s="2">
        <v>42623</v>
      </c>
      <c r="K102">
        <v>665</v>
      </c>
    </row>
    <row r="103" spans="1:11" x14ac:dyDescent="0.25">
      <c r="A103" t="str">
        <f>"ZBE160256D"</f>
        <v>ZBE160256D</v>
      </c>
      <c r="B103" t="str">
        <f t="shared" si="1"/>
        <v>06363391001</v>
      </c>
      <c r="C103" t="s">
        <v>15</v>
      </c>
      <c r="D103" t="s">
        <v>249</v>
      </c>
      <c r="E103" t="s">
        <v>17</v>
      </c>
      <c r="F103" s="1" t="s">
        <v>51</v>
      </c>
      <c r="G103" t="s">
        <v>52</v>
      </c>
      <c r="H103">
        <v>132.83000000000001</v>
      </c>
      <c r="I103" s="2">
        <v>42258</v>
      </c>
      <c r="J103" s="2">
        <v>42258</v>
      </c>
      <c r="K103">
        <v>132.83000000000001</v>
      </c>
    </row>
    <row r="104" spans="1:11" x14ac:dyDescent="0.25">
      <c r="A104" t="str">
        <f>"Z8A160261E"</f>
        <v>Z8A160261E</v>
      </c>
      <c r="B104" t="str">
        <f t="shared" si="1"/>
        <v>06363391001</v>
      </c>
      <c r="C104" t="s">
        <v>15</v>
      </c>
      <c r="D104" t="s">
        <v>250</v>
      </c>
      <c r="E104" t="s">
        <v>17</v>
      </c>
      <c r="F104" s="1" t="s">
        <v>51</v>
      </c>
      <c r="G104" t="s">
        <v>52</v>
      </c>
      <c r="H104">
        <v>527.85</v>
      </c>
      <c r="I104" s="2">
        <v>42258</v>
      </c>
      <c r="J104" s="2">
        <v>42258</v>
      </c>
      <c r="K104">
        <v>527.85</v>
      </c>
    </row>
    <row r="105" spans="1:11" x14ac:dyDescent="0.25">
      <c r="A105" t="str">
        <f>"Z98176CD71"</f>
        <v>Z98176CD71</v>
      </c>
      <c r="B105" t="str">
        <f t="shared" si="1"/>
        <v>06363391001</v>
      </c>
      <c r="C105" t="s">
        <v>15</v>
      </c>
      <c r="D105" t="s">
        <v>251</v>
      </c>
      <c r="E105" t="s">
        <v>40</v>
      </c>
      <c r="F105" s="1" t="s">
        <v>252</v>
      </c>
      <c r="G105" t="s">
        <v>25</v>
      </c>
      <c r="H105">
        <v>8700</v>
      </c>
      <c r="I105" s="2">
        <v>42376</v>
      </c>
      <c r="J105" s="2">
        <v>42417</v>
      </c>
      <c r="K105">
        <v>8700</v>
      </c>
    </row>
    <row r="106" spans="1:11" x14ac:dyDescent="0.25">
      <c r="A106" t="str">
        <f>"Z95162CF91"</f>
        <v>Z95162CF91</v>
      </c>
      <c r="B106" t="str">
        <f t="shared" si="1"/>
        <v>06363391001</v>
      </c>
      <c r="C106" t="s">
        <v>15</v>
      </c>
      <c r="D106" t="s">
        <v>253</v>
      </c>
      <c r="E106" t="s">
        <v>17</v>
      </c>
      <c r="F106" s="1" t="s">
        <v>254</v>
      </c>
      <c r="G106" t="s">
        <v>169</v>
      </c>
      <c r="H106">
        <v>4600</v>
      </c>
      <c r="I106" s="2">
        <v>42282</v>
      </c>
      <c r="J106" s="2">
        <v>42399</v>
      </c>
      <c r="K106">
        <v>4600</v>
      </c>
    </row>
    <row r="107" spans="1:11" x14ac:dyDescent="0.25">
      <c r="A107" t="str">
        <f>"Z4B160A835"</f>
        <v>Z4B160A835</v>
      </c>
      <c r="B107" t="str">
        <f t="shared" si="1"/>
        <v>06363391001</v>
      </c>
      <c r="C107" t="s">
        <v>15</v>
      </c>
      <c r="D107" t="s">
        <v>255</v>
      </c>
      <c r="E107" t="s">
        <v>40</v>
      </c>
      <c r="F107" s="1" t="s">
        <v>256</v>
      </c>
      <c r="G107" t="s">
        <v>257</v>
      </c>
      <c r="H107">
        <v>587.42999999999995</v>
      </c>
      <c r="I107" s="2">
        <v>42275</v>
      </c>
      <c r="J107" s="2">
        <v>42282</v>
      </c>
      <c r="K107">
        <v>587.42999999999995</v>
      </c>
    </row>
    <row r="108" spans="1:11" x14ac:dyDescent="0.25">
      <c r="A108" t="str">
        <f>"0000000000"</f>
        <v>0000000000</v>
      </c>
      <c r="B108" t="str">
        <f t="shared" si="1"/>
        <v>06363391001</v>
      </c>
      <c r="C108" t="s">
        <v>15</v>
      </c>
      <c r="D108" t="s">
        <v>258</v>
      </c>
      <c r="E108" t="s">
        <v>17</v>
      </c>
      <c r="F108" s="1" t="s">
        <v>259</v>
      </c>
      <c r="G108" t="s">
        <v>260</v>
      </c>
      <c r="H108">
        <v>586.4</v>
      </c>
      <c r="I108" s="2">
        <v>42283</v>
      </c>
      <c r="J108" s="2">
        <v>42308</v>
      </c>
      <c r="K108">
        <v>586.4</v>
      </c>
    </row>
    <row r="109" spans="1:11" x14ac:dyDescent="0.25">
      <c r="A109" t="str">
        <f>"Z64162CF1B"</f>
        <v>Z64162CF1B</v>
      </c>
      <c r="B109" t="str">
        <f t="shared" si="1"/>
        <v>06363391001</v>
      </c>
      <c r="C109" t="s">
        <v>15</v>
      </c>
      <c r="D109" t="s">
        <v>261</v>
      </c>
      <c r="E109" t="s">
        <v>40</v>
      </c>
      <c r="F109" s="1" t="s">
        <v>262</v>
      </c>
      <c r="G109" t="s">
        <v>263</v>
      </c>
      <c r="H109">
        <v>263.2</v>
      </c>
      <c r="I109" s="2">
        <v>42275</v>
      </c>
      <c r="J109" s="2">
        <v>42305</v>
      </c>
      <c r="K109">
        <v>263.19</v>
      </c>
    </row>
    <row r="110" spans="1:11" x14ac:dyDescent="0.25">
      <c r="A110" t="str">
        <f>"Z2B16516CF"</f>
        <v>Z2B16516CF</v>
      </c>
      <c r="B110" t="str">
        <f t="shared" si="1"/>
        <v>06363391001</v>
      </c>
      <c r="C110" t="s">
        <v>15</v>
      </c>
      <c r="D110" t="s">
        <v>264</v>
      </c>
      <c r="E110" t="s">
        <v>17</v>
      </c>
      <c r="F110" s="1" t="s">
        <v>74</v>
      </c>
      <c r="G110" t="s">
        <v>75</v>
      </c>
      <c r="H110">
        <v>160</v>
      </c>
      <c r="I110" s="2">
        <v>42278</v>
      </c>
      <c r="J110" s="2">
        <v>42292</v>
      </c>
      <c r="K110">
        <v>0</v>
      </c>
    </row>
    <row r="111" spans="1:11" x14ac:dyDescent="0.25">
      <c r="A111" t="str">
        <f>"Z6515F4F3A"</f>
        <v>Z6515F4F3A</v>
      </c>
      <c r="B111" t="str">
        <f t="shared" si="1"/>
        <v>06363391001</v>
      </c>
      <c r="C111" t="s">
        <v>15</v>
      </c>
      <c r="D111" t="s">
        <v>265</v>
      </c>
      <c r="E111" t="s">
        <v>17</v>
      </c>
      <c r="F111" s="1" t="s">
        <v>78</v>
      </c>
      <c r="G111" t="s">
        <v>79</v>
      </c>
      <c r="H111">
        <v>250</v>
      </c>
      <c r="I111" s="2">
        <v>42256</v>
      </c>
      <c r="J111" s="2">
        <v>42256</v>
      </c>
      <c r="K111">
        <v>250</v>
      </c>
    </row>
    <row r="112" spans="1:11" x14ac:dyDescent="0.25">
      <c r="A112" t="str">
        <f>"Z1C164323D"</f>
        <v>Z1C164323D</v>
      </c>
      <c r="B112" t="str">
        <f t="shared" si="1"/>
        <v>06363391001</v>
      </c>
      <c r="C112" t="s">
        <v>15</v>
      </c>
      <c r="D112" t="s">
        <v>266</v>
      </c>
      <c r="E112" t="s">
        <v>17</v>
      </c>
      <c r="F112" s="1" t="s">
        <v>18</v>
      </c>
      <c r="G112" t="s">
        <v>19</v>
      </c>
      <c r="H112">
        <v>2600</v>
      </c>
      <c r="I112" s="2">
        <v>42277</v>
      </c>
      <c r="J112" s="2">
        <v>42279</v>
      </c>
      <c r="K112">
        <v>2600</v>
      </c>
    </row>
    <row r="113" spans="1:11" x14ac:dyDescent="0.25">
      <c r="A113" t="str">
        <f>"ZDC15FF1B4"</f>
        <v>ZDC15FF1B4</v>
      </c>
      <c r="B113" t="str">
        <f t="shared" si="1"/>
        <v>06363391001</v>
      </c>
      <c r="C113" t="s">
        <v>15</v>
      </c>
      <c r="D113" t="s">
        <v>267</v>
      </c>
      <c r="E113" t="s">
        <v>40</v>
      </c>
      <c r="F113" s="1" t="s">
        <v>268</v>
      </c>
      <c r="G113" t="s">
        <v>228</v>
      </c>
      <c r="H113">
        <v>270</v>
      </c>
      <c r="I113" s="2">
        <v>42278</v>
      </c>
      <c r="J113" s="2">
        <v>42643</v>
      </c>
      <c r="K113">
        <v>135</v>
      </c>
    </row>
    <row r="114" spans="1:11" x14ac:dyDescent="0.25">
      <c r="A114" t="str">
        <f>"ZAB1602149"</f>
        <v>ZAB1602149</v>
      </c>
      <c r="B114" t="str">
        <f t="shared" si="1"/>
        <v>06363391001</v>
      </c>
      <c r="C114" t="s">
        <v>15</v>
      </c>
      <c r="D114" t="s">
        <v>269</v>
      </c>
      <c r="E114" t="s">
        <v>40</v>
      </c>
      <c r="F114" s="1" t="s">
        <v>270</v>
      </c>
      <c r="G114" t="s">
        <v>25</v>
      </c>
      <c r="H114">
        <v>8076.5</v>
      </c>
      <c r="I114" s="2">
        <v>42270</v>
      </c>
      <c r="J114" s="2">
        <v>42300</v>
      </c>
      <c r="K114">
        <v>8076.49</v>
      </c>
    </row>
    <row r="115" spans="1:11" x14ac:dyDescent="0.25">
      <c r="A115" t="str">
        <f>"Z13161EC5B"</f>
        <v>Z13161EC5B</v>
      </c>
      <c r="B115" t="str">
        <f t="shared" si="1"/>
        <v>06363391001</v>
      </c>
      <c r="C115" t="s">
        <v>15</v>
      </c>
      <c r="D115" t="s">
        <v>271</v>
      </c>
      <c r="E115" t="s">
        <v>40</v>
      </c>
      <c r="F115" s="1" t="s">
        <v>272</v>
      </c>
      <c r="G115" t="s">
        <v>273</v>
      </c>
      <c r="H115">
        <v>5760.48</v>
      </c>
      <c r="I115" s="2">
        <v>42282</v>
      </c>
      <c r="J115" s="2">
        <v>42293</v>
      </c>
      <c r="K115">
        <v>5760.48</v>
      </c>
    </row>
    <row r="116" spans="1:11" x14ac:dyDescent="0.25">
      <c r="A116" t="str">
        <f>"Z3714884CE"</f>
        <v>Z3714884CE</v>
      </c>
      <c r="B116" t="str">
        <f t="shared" si="1"/>
        <v>06363391001</v>
      </c>
      <c r="C116" t="s">
        <v>15</v>
      </c>
      <c r="D116" t="s">
        <v>274</v>
      </c>
      <c r="E116" t="s">
        <v>17</v>
      </c>
      <c r="F116" s="1" t="s">
        <v>275</v>
      </c>
      <c r="G116" t="s">
        <v>276</v>
      </c>
      <c r="H116">
        <v>200</v>
      </c>
      <c r="I116" s="2">
        <v>42152</v>
      </c>
      <c r="J116" s="2">
        <v>42180</v>
      </c>
      <c r="K116">
        <v>200</v>
      </c>
    </row>
    <row r="117" spans="1:11" x14ac:dyDescent="0.25">
      <c r="A117" t="str">
        <f>"Z1D162794C"</f>
        <v>Z1D162794C</v>
      </c>
      <c r="B117" t="str">
        <f t="shared" si="1"/>
        <v>06363391001</v>
      </c>
      <c r="C117" t="s">
        <v>15</v>
      </c>
      <c r="D117" t="s">
        <v>277</v>
      </c>
      <c r="E117" t="s">
        <v>44</v>
      </c>
      <c r="F117" s="1" t="s">
        <v>278</v>
      </c>
      <c r="G117" t="s">
        <v>19</v>
      </c>
      <c r="H117">
        <v>13046.5</v>
      </c>
      <c r="I117" s="2">
        <v>42275</v>
      </c>
      <c r="J117" s="2">
        <v>42282</v>
      </c>
      <c r="K117">
        <v>13046.5</v>
      </c>
    </row>
    <row r="118" spans="1:11" x14ac:dyDescent="0.25">
      <c r="A118" t="str">
        <f>"Z49165E2FD"</f>
        <v>Z49165E2FD</v>
      </c>
      <c r="B118" t="str">
        <f t="shared" si="1"/>
        <v>06363391001</v>
      </c>
      <c r="C118" t="s">
        <v>15</v>
      </c>
      <c r="D118" t="s">
        <v>279</v>
      </c>
      <c r="E118" t="s">
        <v>17</v>
      </c>
      <c r="F118" s="1" t="s">
        <v>62</v>
      </c>
      <c r="G118" t="s">
        <v>63</v>
      </c>
      <c r="H118">
        <v>770</v>
      </c>
      <c r="I118" s="2">
        <v>42283</v>
      </c>
      <c r="J118" s="2">
        <v>42283</v>
      </c>
      <c r="K118">
        <v>770</v>
      </c>
    </row>
    <row r="119" spans="1:11" x14ac:dyDescent="0.25">
      <c r="A119" t="str">
        <f>"Z96130FFDC"</f>
        <v>Z96130FFDC</v>
      </c>
      <c r="B119" t="str">
        <f t="shared" si="1"/>
        <v>06363391001</v>
      </c>
      <c r="C119" t="s">
        <v>15</v>
      </c>
      <c r="D119" t="s">
        <v>280</v>
      </c>
      <c r="E119" t="s">
        <v>17</v>
      </c>
      <c r="F119" s="1" t="s">
        <v>281</v>
      </c>
      <c r="G119" t="s">
        <v>282</v>
      </c>
      <c r="H119">
        <v>120</v>
      </c>
      <c r="I119" s="2">
        <v>42045</v>
      </c>
      <c r="J119" s="2">
        <v>42045</v>
      </c>
      <c r="K119">
        <v>120</v>
      </c>
    </row>
    <row r="120" spans="1:11" x14ac:dyDescent="0.25">
      <c r="A120" t="str">
        <f>"Z2A16598F1"</f>
        <v>Z2A16598F1</v>
      </c>
      <c r="B120" t="str">
        <f t="shared" si="1"/>
        <v>06363391001</v>
      </c>
      <c r="C120" t="s">
        <v>15</v>
      </c>
      <c r="D120" t="s">
        <v>283</v>
      </c>
      <c r="E120" t="s">
        <v>40</v>
      </c>
      <c r="F120" s="1" t="s">
        <v>163</v>
      </c>
      <c r="G120" t="s">
        <v>102</v>
      </c>
      <c r="H120">
        <v>500</v>
      </c>
      <c r="I120" s="2">
        <v>42285</v>
      </c>
      <c r="J120" s="2">
        <v>42286</v>
      </c>
      <c r="K120">
        <v>500</v>
      </c>
    </row>
    <row r="121" spans="1:11" x14ac:dyDescent="0.25">
      <c r="A121" t="str">
        <f>"ZC81670424"</f>
        <v>ZC81670424</v>
      </c>
      <c r="B121" t="str">
        <f t="shared" si="1"/>
        <v>06363391001</v>
      </c>
      <c r="C121" t="s">
        <v>15</v>
      </c>
      <c r="D121" t="s">
        <v>284</v>
      </c>
      <c r="E121" t="s">
        <v>40</v>
      </c>
      <c r="F121" s="1" t="s">
        <v>285</v>
      </c>
      <c r="G121" t="s">
        <v>286</v>
      </c>
      <c r="H121">
        <v>459</v>
      </c>
      <c r="I121" s="2">
        <v>42300</v>
      </c>
      <c r="J121" s="2">
        <v>42331</v>
      </c>
      <c r="K121">
        <v>459</v>
      </c>
    </row>
    <row r="122" spans="1:11" x14ac:dyDescent="0.25">
      <c r="A122" t="str">
        <f>"ZAB1659965"</f>
        <v>ZAB1659965</v>
      </c>
      <c r="B122" t="str">
        <f t="shared" si="1"/>
        <v>06363391001</v>
      </c>
      <c r="C122" t="s">
        <v>15</v>
      </c>
      <c r="D122" t="s">
        <v>287</v>
      </c>
      <c r="E122" t="s">
        <v>40</v>
      </c>
      <c r="F122" s="1" t="s">
        <v>288</v>
      </c>
      <c r="G122" t="s">
        <v>289</v>
      </c>
      <c r="H122">
        <v>1000</v>
      </c>
      <c r="I122" s="2">
        <v>42300</v>
      </c>
      <c r="J122" s="2">
        <v>42331</v>
      </c>
      <c r="K122">
        <v>1000</v>
      </c>
    </row>
    <row r="123" spans="1:11" x14ac:dyDescent="0.25">
      <c r="A123" t="str">
        <f>"ZC8167D4FB"</f>
        <v>ZC8167D4FB</v>
      </c>
      <c r="B123" t="str">
        <f t="shared" si="1"/>
        <v>06363391001</v>
      </c>
      <c r="C123" t="s">
        <v>15</v>
      </c>
      <c r="D123" t="s">
        <v>290</v>
      </c>
      <c r="E123" t="s">
        <v>40</v>
      </c>
      <c r="F123" s="1" t="s">
        <v>291</v>
      </c>
      <c r="G123" t="s">
        <v>228</v>
      </c>
      <c r="H123">
        <v>595</v>
      </c>
      <c r="I123" s="2">
        <v>42303</v>
      </c>
      <c r="J123" s="2">
        <v>42669</v>
      </c>
      <c r="K123">
        <v>594.99</v>
      </c>
    </row>
    <row r="124" spans="1:11" x14ac:dyDescent="0.25">
      <c r="A124" t="str">
        <f>"ZE21659983"</f>
        <v>ZE21659983</v>
      </c>
      <c r="B124" t="str">
        <f t="shared" si="1"/>
        <v>06363391001</v>
      </c>
      <c r="C124" t="s">
        <v>15</v>
      </c>
      <c r="D124" t="s">
        <v>292</v>
      </c>
      <c r="E124" t="s">
        <v>40</v>
      </c>
      <c r="F124" s="1" t="s">
        <v>293</v>
      </c>
      <c r="G124" t="s">
        <v>161</v>
      </c>
      <c r="H124">
        <v>395</v>
      </c>
      <c r="I124" s="2">
        <v>42290</v>
      </c>
      <c r="J124" s="2">
        <v>42321</v>
      </c>
      <c r="K124">
        <v>395</v>
      </c>
    </row>
    <row r="125" spans="1:11" x14ac:dyDescent="0.25">
      <c r="A125" t="str">
        <f>"Z0716974A5"</f>
        <v>Z0716974A5</v>
      </c>
      <c r="B125" t="str">
        <f t="shared" si="1"/>
        <v>06363391001</v>
      </c>
      <c r="C125" t="s">
        <v>15</v>
      </c>
      <c r="D125" t="s">
        <v>294</v>
      </c>
      <c r="E125" t="s">
        <v>17</v>
      </c>
      <c r="F125" s="1" t="s">
        <v>62</v>
      </c>
      <c r="G125" t="s">
        <v>63</v>
      </c>
      <c r="H125">
        <v>700</v>
      </c>
      <c r="I125" s="2">
        <v>42298</v>
      </c>
      <c r="J125" s="2">
        <v>42298</v>
      </c>
      <c r="K125">
        <v>700</v>
      </c>
    </row>
    <row r="126" spans="1:11" x14ac:dyDescent="0.25">
      <c r="A126" t="str">
        <f>"Z001647C12"</f>
        <v>Z001647C12</v>
      </c>
      <c r="B126" t="str">
        <f t="shared" si="1"/>
        <v>06363391001</v>
      </c>
      <c r="C126" t="s">
        <v>15</v>
      </c>
      <c r="D126" t="s">
        <v>295</v>
      </c>
      <c r="E126" t="s">
        <v>17</v>
      </c>
      <c r="F126" s="1" t="s">
        <v>18</v>
      </c>
      <c r="G126" t="s">
        <v>19</v>
      </c>
      <c r="H126">
        <v>3650</v>
      </c>
      <c r="I126" s="2">
        <v>42289</v>
      </c>
      <c r="J126" s="2">
        <v>42297</v>
      </c>
      <c r="K126">
        <v>3650</v>
      </c>
    </row>
    <row r="127" spans="1:11" x14ac:dyDescent="0.25">
      <c r="A127" t="str">
        <f>"Z4815ECFCB"</f>
        <v>Z4815ECFCB</v>
      </c>
      <c r="B127" t="str">
        <f t="shared" si="1"/>
        <v>06363391001</v>
      </c>
      <c r="C127" t="s">
        <v>15</v>
      </c>
      <c r="D127" t="s">
        <v>296</v>
      </c>
      <c r="E127" t="s">
        <v>17</v>
      </c>
      <c r="F127" s="1" t="s">
        <v>297</v>
      </c>
      <c r="G127" t="s">
        <v>298</v>
      </c>
      <c r="H127">
        <v>2000</v>
      </c>
      <c r="I127" s="2">
        <v>42256</v>
      </c>
      <c r="K127">
        <v>1600</v>
      </c>
    </row>
    <row r="128" spans="1:11" x14ac:dyDescent="0.25">
      <c r="A128" t="str">
        <f>"6259538E27"</f>
        <v>6259538E27</v>
      </c>
      <c r="B128" t="str">
        <f t="shared" si="1"/>
        <v>06363391001</v>
      </c>
      <c r="C128" t="s">
        <v>15</v>
      </c>
      <c r="D128" t="s">
        <v>299</v>
      </c>
      <c r="E128" t="s">
        <v>40</v>
      </c>
      <c r="F128" s="1" t="s">
        <v>300</v>
      </c>
      <c r="G128" t="s">
        <v>301</v>
      </c>
      <c r="H128">
        <v>64605</v>
      </c>
      <c r="I128" s="2">
        <v>42185</v>
      </c>
      <c r="J128" s="2">
        <v>42269</v>
      </c>
      <c r="K128">
        <v>64605</v>
      </c>
    </row>
    <row r="129" spans="1:11" x14ac:dyDescent="0.25">
      <c r="A129" t="str">
        <f>"ZE816B88E5"</f>
        <v>ZE816B88E5</v>
      </c>
      <c r="B129" t="str">
        <f t="shared" si="1"/>
        <v>06363391001</v>
      </c>
      <c r="C129" t="s">
        <v>15</v>
      </c>
      <c r="D129" t="s">
        <v>302</v>
      </c>
      <c r="E129" t="s">
        <v>17</v>
      </c>
      <c r="F129" s="1" t="s">
        <v>78</v>
      </c>
      <c r="G129" t="s">
        <v>79</v>
      </c>
      <c r="H129">
        <v>480</v>
      </c>
      <c r="I129" s="2">
        <v>42305</v>
      </c>
      <c r="J129" s="2">
        <v>42305</v>
      </c>
      <c r="K129">
        <v>480</v>
      </c>
    </row>
    <row r="130" spans="1:11" x14ac:dyDescent="0.25">
      <c r="A130" t="str">
        <f>"ZE216432A9"</f>
        <v>ZE216432A9</v>
      </c>
      <c r="B130" t="str">
        <f t="shared" si="1"/>
        <v>06363391001</v>
      </c>
      <c r="C130" t="s">
        <v>15</v>
      </c>
      <c r="D130" t="s">
        <v>303</v>
      </c>
      <c r="E130" t="s">
        <v>17</v>
      </c>
      <c r="F130" s="1" t="s">
        <v>304</v>
      </c>
      <c r="G130" t="s">
        <v>305</v>
      </c>
      <c r="H130">
        <v>320</v>
      </c>
      <c r="I130" s="2">
        <v>42277</v>
      </c>
      <c r="J130" s="2">
        <v>42277</v>
      </c>
      <c r="K130">
        <v>320</v>
      </c>
    </row>
    <row r="131" spans="1:11" x14ac:dyDescent="0.25">
      <c r="A131" t="str">
        <f>"Z86169DB82"</f>
        <v>Z86169DB82</v>
      </c>
      <c r="B131" t="str">
        <f t="shared" ref="B131:B194" si="2">"06363391001"</f>
        <v>06363391001</v>
      </c>
      <c r="C131" t="s">
        <v>15</v>
      </c>
      <c r="D131" t="s">
        <v>306</v>
      </c>
      <c r="E131" t="s">
        <v>17</v>
      </c>
      <c r="F131" s="1" t="s">
        <v>51</v>
      </c>
      <c r="G131" t="s">
        <v>52</v>
      </c>
      <c r="H131">
        <v>905.64</v>
      </c>
      <c r="I131" s="2">
        <v>42306</v>
      </c>
      <c r="J131" s="2">
        <v>42307</v>
      </c>
      <c r="K131">
        <v>905.64</v>
      </c>
    </row>
    <row r="132" spans="1:11" x14ac:dyDescent="0.25">
      <c r="A132" t="str">
        <f>"Z3216B87E2"</f>
        <v>Z3216B87E2</v>
      </c>
      <c r="B132" t="str">
        <f t="shared" si="2"/>
        <v>06363391001</v>
      </c>
      <c r="C132" t="s">
        <v>15</v>
      </c>
      <c r="D132" t="s">
        <v>307</v>
      </c>
      <c r="E132" t="s">
        <v>17</v>
      </c>
      <c r="F132" s="1" t="s">
        <v>62</v>
      </c>
      <c r="G132" t="s">
        <v>63</v>
      </c>
      <c r="H132">
        <v>341</v>
      </c>
      <c r="I132" s="2">
        <v>42305</v>
      </c>
      <c r="J132" s="2">
        <v>42305</v>
      </c>
      <c r="K132">
        <v>341</v>
      </c>
    </row>
    <row r="133" spans="1:11" x14ac:dyDescent="0.25">
      <c r="A133" t="str">
        <f>"Z0116B8867"</f>
        <v>Z0116B8867</v>
      </c>
      <c r="B133" t="str">
        <f t="shared" si="2"/>
        <v>06363391001</v>
      </c>
      <c r="C133" t="s">
        <v>15</v>
      </c>
      <c r="D133" t="s">
        <v>308</v>
      </c>
      <c r="E133" t="s">
        <v>17</v>
      </c>
      <c r="F133" s="1" t="s">
        <v>62</v>
      </c>
      <c r="G133" t="s">
        <v>63</v>
      </c>
      <c r="H133">
        <v>90</v>
      </c>
      <c r="I133" s="2">
        <v>42305</v>
      </c>
      <c r="J133" s="2">
        <v>42305</v>
      </c>
      <c r="K133">
        <v>90</v>
      </c>
    </row>
    <row r="134" spans="1:11" x14ac:dyDescent="0.25">
      <c r="A134" t="str">
        <f>"629772463F"</f>
        <v>629772463F</v>
      </c>
      <c r="B134" t="str">
        <f t="shared" si="2"/>
        <v>06363391001</v>
      </c>
      <c r="C134" t="s">
        <v>15</v>
      </c>
      <c r="D134" t="s">
        <v>309</v>
      </c>
      <c r="E134" t="s">
        <v>104</v>
      </c>
      <c r="F134" s="1" t="s">
        <v>310</v>
      </c>
      <c r="G134" t="s">
        <v>311</v>
      </c>
      <c r="H134">
        <v>110511.84</v>
      </c>
      <c r="I134" s="2">
        <v>42276</v>
      </c>
      <c r="J134" s="2">
        <v>42305</v>
      </c>
      <c r="K134">
        <v>110511.84</v>
      </c>
    </row>
    <row r="135" spans="1:11" x14ac:dyDescent="0.25">
      <c r="A135" t="str">
        <f>"ZBE1676479"</f>
        <v>ZBE1676479</v>
      </c>
      <c r="B135" t="str">
        <f t="shared" si="2"/>
        <v>06363391001</v>
      </c>
      <c r="C135" t="s">
        <v>15</v>
      </c>
      <c r="D135" t="s">
        <v>312</v>
      </c>
      <c r="E135" t="s">
        <v>44</v>
      </c>
      <c r="F135" s="1" t="s">
        <v>313</v>
      </c>
      <c r="G135" t="s">
        <v>314</v>
      </c>
      <c r="H135">
        <v>3600</v>
      </c>
      <c r="I135" s="2">
        <v>42321</v>
      </c>
      <c r="J135" s="2">
        <v>42353</v>
      </c>
      <c r="K135">
        <v>3458.35</v>
      </c>
    </row>
    <row r="136" spans="1:11" x14ac:dyDescent="0.25">
      <c r="A136" t="str">
        <f>"0000000000"</f>
        <v>0000000000</v>
      </c>
      <c r="B136" t="str">
        <f t="shared" si="2"/>
        <v>06363391001</v>
      </c>
      <c r="C136" t="s">
        <v>15</v>
      </c>
      <c r="D136" t="s">
        <v>315</v>
      </c>
      <c r="E136" t="s">
        <v>17</v>
      </c>
      <c r="F136" s="1" t="s">
        <v>259</v>
      </c>
      <c r="G136" t="s">
        <v>260</v>
      </c>
      <c r="H136">
        <v>7938</v>
      </c>
      <c r="I136" s="2">
        <v>42340</v>
      </c>
      <c r="J136" s="2">
        <v>42347</v>
      </c>
      <c r="K136">
        <v>7938</v>
      </c>
    </row>
    <row r="137" spans="1:11" x14ac:dyDescent="0.25">
      <c r="A137" t="str">
        <f>"ZD41700E57"</f>
        <v>ZD41700E57</v>
      </c>
      <c r="B137" t="str">
        <f t="shared" si="2"/>
        <v>06363391001</v>
      </c>
      <c r="C137" t="s">
        <v>15</v>
      </c>
      <c r="D137" t="s">
        <v>316</v>
      </c>
      <c r="E137" t="s">
        <v>17</v>
      </c>
      <c r="F137" s="1" t="s">
        <v>317</v>
      </c>
      <c r="G137" t="s">
        <v>318</v>
      </c>
      <c r="H137">
        <v>2930</v>
      </c>
      <c r="I137" s="2">
        <v>42320</v>
      </c>
      <c r="J137" s="2">
        <v>42332</v>
      </c>
      <c r="K137">
        <v>2930</v>
      </c>
    </row>
    <row r="138" spans="1:11" x14ac:dyDescent="0.25">
      <c r="A138" t="str">
        <f>"ZAA1700EC9"</f>
        <v>ZAA1700EC9</v>
      </c>
      <c r="B138" t="str">
        <f t="shared" si="2"/>
        <v>06363391001</v>
      </c>
      <c r="C138" t="s">
        <v>15</v>
      </c>
      <c r="D138" t="s">
        <v>319</v>
      </c>
      <c r="E138" t="s">
        <v>17</v>
      </c>
      <c r="F138" s="1" t="s">
        <v>320</v>
      </c>
      <c r="G138" t="s">
        <v>321</v>
      </c>
      <c r="H138">
        <v>2200</v>
      </c>
      <c r="I138" s="2">
        <v>42324</v>
      </c>
      <c r="J138" s="2">
        <v>42324</v>
      </c>
      <c r="K138">
        <v>2200</v>
      </c>
    </row>
    <row r="139" spans="1:11" x14ac:dyDescent="0.25">
      <c r="A139" t="str">
        <f>"Z4A169DC01"</f>
        <v>Z4A169DC01</v>
      </c>
      <c r="B139" t="str">
        <f t="shared" si="2"/>
        <v>06363391001</v>
      </c>
      <c r="C139" t="s">
        <v>15</v>
      </c>
      <c r="D139" t="s">
        <v>322</v>
      </c>
      <c r="E139" t="s">
        <v>17</v>
      </c>
      <c r="F139" s="1" t="s">
        <v>323</v>
      </c>
      <c r="G139" t="s">
        <v>324</v>
      </c>
      <c r="H139">
        <v>600</v>
      </c>
      <c r="I139" s="2">
        <v>42298</v>
      </c>
      <c r="J139" s="2">
        <v>42314</v>
      </c>
      <c r="K139">
        <v>600</v>
      </c>
    </row>
    <row r="140" spans="1:11" x14ac:dyDescent="0.25">
      <c r="A140" t="str">
        <f>"ZA316E9270"</f>
        <v>ZA316E9270</v>
      </c>
      <c r="B140" t="str">
        <f t="shared" si="2"/>
        <v>06363391001</v>
      </c>
      <c r="C140" t="s">
        <v>15</v>
      </c>
      <c r="D140" t="s">
        <v>325</v>
      </c>
      <c r="E140" t="s">
        <v>40</v>
      </c>
      <c r="F140" s="1" t="s">
        <v>326</v>
      </c>
      <c r="G140" t="s">
        <v>327</v>
      </c>
      <c r="H140">
        <v>282.60000000000002</v>
      </c>
      <c r="I140" s="2">
        <v>42320</v>
      </c>
      <c r="J140" s="2">
        <v>42349</v>
      </c>
      <c r="K140">
        <v>282.60000000000002</v>
      </c>
    </row>
    <row r="141" spans="1:11" x14ac:dyDescent="0.25">
      <c r="A141" t="str">
        <f>"Z9716D370F"</f>
        <v>Z9716D370F</v>
      </c>
      <c r="B141" t="str">
        <f t="shared" si="2"/>
        <v>06363391001</v>
      </c>
      <c r="C141" t="s">
        <v>15</v>
      </c>
      <c r="D141" t="s">
        <v>328</v>
      </c>
      <c r="E141" t="s">
        <v>40</v>
      </c>
      <c r="F141" s="1" t="s">
        <v>329</v>
      </c>
      <c r="G141" t="s">
        <v>161</v>
      </c>
      <c r="H141">
        <v>900</v>
      </c>
      <c r="I141" s="2">
        <v>42320</v>
      </c>
      <c r="J141" s="2">
        <v>42338</v>
      </c>
      <c r="K141">
        <v>900</v>
      </c>
    </row>
    <row r="142" spans="1:11" x14ac:dyDescent="0.25">
      <c r="A142" t="str">
        <f>"ZB11681F2E"</f>
        <v>ZB11681F2E</v>
      </c>
      <c r="B142" t="str">
        <f t="shared" si="2"/>
        <v>06363391001</v>
      </c>
      <c r="C142" t="s">
        <v>15</v>
      </c>
      <c r="D142" t="s">
        <v>330</v>
      </c>
      <c r="E142" t="s">
        <v>40</v>
      </c>
      <c r="F142" s="1" t="s">
        <v>331</v>
      </c>
      <c r="G142" t="s">
        <v>332</v>
      </c>
      <c r="H142">
        <v>758</v>
      </c>
      <c r="I142" s="2">
        <v>42320</v>
      </c>
      <c r="J142" s="2">
        <v>42349</v>
      </c>
      <c r="K142">
        <v>758</v>
      </c>
    </row>
    <row r="143" spans="1:11" x14ac:dyDescent="0.25">
      <c r="A143" t="str">
        <f>"Z5216E9328"</f>
        <v>Z5216E9328</v>
      </c>
      <c r="B143" t="str">
        <f t="shared" si="2"/>
        <v>06363391001</v>
      </c>
      <c r="C143" t="s">
        <v>15</v>
      </c>
      <c r="D143" t="s">
        <v>333</v>
      </c>
      <c r="E143" t="s">
        <v>40</v>
      </c>
      <c r="F143" s="1" t="s">
        <v>334</v>
      </c>
      <c r="G143" t="s">
        <v>335</v>
      </c>
      <c r="H143">
        <v>434</v>
      </c>
      <c r="I143" s="2">
        <v>42320</v>
      </c>
      <c r="J143" s="2">
        <v>42349</v>
      </c>
      <c r="K143">
        <v>434</v>
      </c>
    </row>
    <row r="144" spans="1:11" x14ac:dyDescent="0.25">
      <c r="A144" t="str">
        <f>"Z1016823D4"</f>
        <v>Z1016823D4</v>
      </c>
      <c r="B144" t="str">
        <f t="shared" si="2"/>
        <v>06363391001</v>
      </c>
      <c r="C144" t="s">
        <v>15</v>
      </c>
      <c r="D144" t="s">
        <v>336</v>
      </c>
      <c r="E144" t="s">
        <v>40</v>
      </c>
      <c r="F144" s="1" t="s">
        <v>337</v>
      </c>
      <c r="G144" t="s">
        <v>338</v>
      </c>
      <c r="H144">
        <v>1723.86</v>
      </c>
      <c r="I144" s="2">
        <v>42320</v>
      </c>
      <c r="J144" s="2">
        <v>42349</v>
      </c>
      <c r="K144">
        <v>1723.86</v>
      </c>
    </row>
    <row r="145" spans="1:11" x14ac:dyDescent="0.25">
      <c r="A145" t="str">
        <f>"Z48161EBEF"</f>
        <v>Z48161EBEF</v>
      </c>
      <c r="B145" t="str">
        <f t="shared" si="2"/>
        <v>06363391001</v>
      </c>
      <c r="C145" t="s">
        <v>15</v>
      </c>
      <c r="D145" t="s">
        <v>339</v>
      </c>
      <c r="E145" t="s">
        <v>40</v>
      </c>
      <c r="F145" s="1" t="s">
        <v>340</v>
      </c>
      <c r="G145" t="s">
        <v>341</v>
      </c>
      <c r="H145">
        <v>1254</v>
      </c>
      <c r="I145" s="2">
        <v>42325</v>
      </c>
      <c r="J145" s="2">
        <v>42356</v>
      </c>
      <c r="K145">
        <v>1254</v>
      </c>
    </row>
    <row r="146" spans="1:11" x14ac:dyDescent="0.25">
      <c r="A146" t="str">
        <f>"Z0C16599AE"</f>
        <v>Z0C16599AE</v>
      </c>
      <c r="B146" t="str">
        <f t="shared" si="2"/>
        <v>06363391001</v>
      </c>
      <c r="C146" t="s">
        <v>15</v>
      </c>
      <c r="D146" t="s">
        <v>342</v>
      </c>
      <c r="E146" t="s">
        <v>40</v>
      </c>
      <c r="F146" s="1" t="s">
        <v>329</v>
      </c>
      <c r="G146" t="s">
        <v>161</v>
      </c>
      <c r="H146">
        <v>600</v>
      </c>
      <c r="I146" s="2">
        <v>42320</v>
      </c>
      <c r="J146" s="2">
        <v>42349</v>
      </c>
      <c r="K146">
        <v>600</v>
      </c>
    </row>
    <row r="147" spans="1:11" x14ac:dyDescent="0.25">
      <c r="A147" t="str">
        <f>"ZA01717AC9"</f>
        <v>ZA01717AC9</v>
      </c>
      <c r="B147" t="str">
        <f t="shared" si="2"/>
        <v>06363391001</v>
      </c>
      <c r="C147" t="s">
        <v>15</v>
      </c>
      <c r="D147" t="s">
        <v>343</v>
      </c>
      <c r="E147" t="s">
        <v>17</v>
      </c>
      <c r="F147" s="1" t="s">
        <v>62</v>
      </c>
      <c r="G147" t="s">
        <v>63</v>
      </c>
      <c r="H147">
        <v>190</v>
      </c>
      <c r="I147" s="2">
        <v>42321</v>
      </c>
      <c r="J147" s="2">
        <v>42321</v>
      </c>
      <c r="K147">
        <v>190</v>
      </c>
    </row>
    <row r="148" spans="1:11" x14ac:dyDescent="0.25">
      <c r="A148" t="str">
        <f>"Z3A12FC4D8"</f>
        <v>Z3A12FC4D8</v>
      </c>
      <c r="B148" t="str">
        <f t="shared" si="2"/>
        <v>06363391001</v>
      </c>
      <c r="C148" t="s">
        <v>15</v>
      </c>
      <c r="D148" t="s">
        <v>344</v>
      </c>
      <c r="E148" t="s">
        <v>17</v>
      </c>
      <c r="F148" s="1" t="s">
        <v>345</v>
      </c>
      <c r="G148" t="s">
        <v>346</v>
      </c>
      <c r="H148">
        <v>4400</v>
      </c>
      <c r="I148" s="2">
        <v>42037</v>
      </c>
      <c r="J148" s="2">
        <v>42094</v>
      </c>
      <c r="K148">
        <v>4400</v>
      </c>
    </row>
    <row r="149" spans="1:11" x14ac:dyDescent="0.25">
      <c r="A149" t="str">
        <f>"Z491710A1D"</f>
        <v>Z491710A1D</v>
      </c>
      <c r="B149" t="str">
        <f t="shared" si="2"/>
        <v>06363391001</v>
      </c>
      <c r="C149" t="s">
        <v>15</v>
      </c>
      <c r="D149" t="s">
        <v>347</v>
      </c>
      <c r="E149" t="s">
        <v>17</v>
      </c>
      <c r="F149" s="1" t="s">
        <v>348</v>
      </c>
      <c r="G149" t="s">
        <v>349</v>
      </c>
      <c r="H149">
        <v>720</v>
      </c>
      <c r="I149" s="2">
        <v>42324</v>
      </c>
      <c r="J149" s="2">
        <v>42326</v>
      </c>
      <c r="K149">
        <v>720</v>
      </c>
    </row>
    <row r="150" spans="1:11" x14ac:dyDescent="0.25">
      <c r="A150" t="str">
        <f>"ZD01713658"</f>
        <v>ZD01713658</v>
      </c>
      <c r="B150" t="str">
        <f t="shared" si="2"/>
        <v>06363391001</v>
      </c>
      <c r="C150" t="s">
        <v>15</v>
      </c>
      <c r="D150" t="s">
        <v>350</v>
      </c>
      <c r="E150" t="s">
        <v>40</v>
      </c>
      <c r="F150" s="1" t="s">
        <v>351</v>
      </c>
      <c r="G150" t="s">
        <v>25</v>
      </c>
      <c r="H150">
        <v>2747</v>
      </c>
      <c r="I150" s="2">
        <v>42331</v>
      </c>
      <c r="J150" s="2">
        <v>42350</v>
      </c>
      <c r="K150">
        <v>2747</v>
      </c>
    </row>
    <row r="151" spans="1:11" x14ac:dyDescent="0.25">
      <c r="A151" t="str">
        <f>"ZBF16823EF"</f>
        <v>ZBF16823EF</v>
      </c>
      <c r="B151" t="str">
        <f t="shared" si="2"/>
        <v>06363391001</v>
      </c>
      <c r="C151" t="s">
        <v>15</v>
      </c>
      <c r="D151" t="s">
        <v>352</v>
      </c>
      <c r="E151" t="s">
        <v>40</v>
      </c>
      <c r="F151" s="1" t="s">
        <v>353</v>
      </c>
      <c r="G151" t="s">
        <v>354</v>
      </c>
      <c r="H151">
        <v>840</v>
      </c>
      <c r="I151" s="2">
        <v>42339</v>
      </c>
      <c r="J151" s="2">
        <v>42704</v>
      </c>
      <c r="K151">
        <v>840</v>
      </c>
    </row>
    <row r="152" spans="1:11" x14ac:dyDescent="0.25">
      <c r="A152" t="str">
        <f>"Z07171322C"</f>
        <v>Z07171322C</v>
      </c>
      <c r="B152" t="str">
        <f t="shared" si="2"/>
        <v>06363391001</v>
      </c>
      <c r="C152" t="s">
        <v>15</v>
      </c>
      <c r="D152" t="s">
        <v>355</v>
      </c>
      <c r="E152" t="s">
        <v>40</v>
      </c>
      <c r="F152" s="1" t="s">
        <v>356</v>
      </c>
      <c r="G152" t="s">
        <v>357</v>
      </c>
      <c r="H152">
        <v>2532.8000000000002</v>
      </c>
      <c r="I152" s="2">
        <v>42328</v>
      </c>
      <c r="J152" s="2">
        <v>42356</v>
      </c>
      <c r="K152">
        <v>2532.8000000000002</v>
      </c>
    </row>
    <row r="153" spans="1:11" x14ac:dyDescent="0.25">
      <c r="A153" t="str">
        <f>"Z7F17464DA"</f>
        <v>Z7F17464DA</v>
      </c>
      <c r="B153" t="str">
        <f t="shared" si="2"/>
        <v>06363391001</v>
      </c>
      <c r="C153" t="s">
        <v>15</v>
      </c>
      <c r="D153" t="s">
        <v>358</v>
      </c>
      <c r="E153" t="s">
        <v>40</v>
      </c>
      <c r="F153" s="1" t="s">
        <v>359</v>
      </c>
      <c r="G153" t="s">
        <v>360</v>
      </c>
      <c r="H153">
        <v>260</v>
      </c>
      <c r="I153" s="2">
        <v>42335</v>
      </c>
      <c r="J153" s="2">
        <v>42348</v>
      </c>
      <c r="K153">
        <v>260</v>
      </c>
    </row>
    <row r="154" spans="1:11" x14ac:dyDescent="0.25">
      <c r="A154" t="str">
        <f>"Z3B174642C"</f>
        <v>Z3B174642C</v>
      </c>
      <c r="B154" t="str">
        <f t="shared" si="2"/>
        <v>06363391001</v>
      </c>
      <c r="C154" t="s">
        <v>15</v>
      </c>
      <c r="D154" t="s">
        <v>361</v>
      </c>
      <c r="E154" t="s">
        <v>40</v>
      </c>
      <c r="F154" s="1" t="s">
        <v>362</v>
      </c>
      <c r="G154" t="s">
        <v>338</v>
      </c>
      <c r="H154">
        <v>784</v>
      </c>
      <c r="I154" s="2">
        <v>42335</v>
      </c>
      <c r="J154" s="2">
        <v>42356</v>
      </c>
      <c r="K154">
        <v>784</v>
      </c>
    </row>
    <row r="155" spans="1:11" x14ac:dyDescent="0.25">
      <c r="A155" t="str">
        <f>"Z1B1484850"</f>
        <v>Z1B1484850</v>
      </c>
      <c r="B155" t="str">
        <f t="shared" si="2"/>
        <v>06363391001</v>
      </c>
      <c r="C155" t="s">
        <v>15</v>
      </c>
      <c r="D155" t="s">
        <v>363</v>
      </c>
      <c r="E155" t="s">
        <v>40</v>
      </c>
      <c r="F155" s="1" t="s">
        <v>364</v>
      </c>
      <c r="G155" t="s">
        <v>99</v>
      </c>
      <c r="H155">
        <v>576</v>
      </c>
      <c r="I155" s="2">
        <v>42146</v>
      </c>
      <c r="J155" s="2">
        <v>42146</v>
      </c>
      <c r="K155">
        <v>576</v>
      </c>
    </row>
    <row r="156" spans="1:11" x14ac:dyDescent="0.25">
      <c r="A156" t="str">
        <f>"ZAA1581AEF"</f>
        <v>ZAA1581AEF</v>
      </c>
      <c r="B156" t="str">
        <f t="shared" si="2"/>
        <v>06363391001</v>
      </c>
      <c r="C156" t="s">
        <v>15</v>
      </c>
      <c r="D156" t="s">
        <v>365</v>
      </c>
      <c r="E156" t="s">
        <v>40</v>
      </c>
      <c r="F156" s="1" t="s">
        <v>364</v>
      </c>
      <c r="G156" t="s">
        <v>99</v>
      </c>
      <c r="H156">
        <v>135</v>
      </c>
      <c r="I156" s="2">
        <v>42215</v>
      </c>
      <c r="J156" s="2">
        <v>42226</v>
      </c>
      <c r="K156">
        <v>135</v>
      </c>
    </row>
    <row r="157" spans="1:11" x14ac:dyDescent="0.25">
      <c r="A157" t="str">
        <f>"Z3014857C7"</f>
        <v>Z3014857C7</v>
      </c>
      <c r="B157" t="str">
        <f t="shared" si="2"/>
        <v>06363391001</v>
      </c>
      <c r="C157" t="s">
        <v>15</v>
      </c>
      <c r="D157" t="s">
        <v>366</v>
      </c>
      <c r="E157" t="s">
        <v>40</v>
      </c>
      <c r="F157" s="1" t="s">
        <v>367</v>
      </c>
      <c r="G157" t="s">
        <v>368</v>
      </c>
      <c r="H157">
        <v>1440</v>
      </c>
      <c r="I157" s="2">
        <v>42146</v>
      </c>
      <c r="J157" s="2">
        <v>42177</v>
      </c>
      <c r="K157">
        <v>1440</v>
      </c>
    </row>
    <row r="158" spans="1:11" x14ac:dyDescent="0.25">
      <c r="A158" t="str">
        <f>"Z7C14854BB"</f>
        <v>Z7C14854BB</v>
      </c>
      <c r="B158" t="str">
        <f t="shared" si="2"/>
        <v>06363391001</v>
      </c>
      <c r="C158" t="s">
        <v>15</v>
      </c>
      <c r="D158" t="s">
        <v>369</v>
      </c>
      <c r="E158" t="s">
        <v>40</v>
      </c>
      <c r="F158" s="1" t="s">
        <v>370</v>
      </c>
      <c r="G158" t="s">
        <v>371</v>
      </c>
      <c r="H158">
        <v>464</v>
      </c>
      <c r="I158" s="2">
        <v>42145</v>
      </c>
      <c r="J158" s="2">
        <v>42177</v>
      </c>
      <c r="K158">
        <v>464</v>
      </c>
    </row>
    <row r="159" spans="1:11" x14ac:dyDescent="0.25">
      <c r="A159" t="str">
        <f>"ZCB145DB12"</f>
        <v>ZCB145DB12</v>
      </c>
      <c r="B159" t="str">
        <f t="shared" si="2"/>
        <v>06363391001</v>
      </c>
      <c r="C159" t="s">
        <v>15</v>
      </c>
      <c r="D159" t="s">
        <v>372</v>
      </c>
      <c r="E159" t="s">
        <v>17</v>
      </c>
      <c r="F159" s="1" t="s">
        <v>24</v>
      </c>
      <c r="G159" t="s">
        <v>25</v>
      </c>
      <c r="H159">
        <v>124.72</v>
      </c>
      <c r="I159" s="2">
        <v>42146</v>
      </c>
      <c r="J159" s="2">
        <v>42146</v>
      </c>
      <c r="K159">
        <v>124.72</v>
      </c>
    </row>
    <row r="160" spans="1:11" x14ac:dyDescent="0.25">
      <c r="A160" t="str">
        <f>"Z9E1701074"</f>
        <v>Z9E1701074</v>
      </c>
      <c r="B160" t="str">
        <f t="shared" si="2"/>
        <v>06363391001</v>
      </c>
      <c r="C160" t="s">
        <v>15</v>
      </c>
      <c r="D160" t="s">
        <v>373</v>
      </c>
      <c r="E160" t="s">
        <v>17</v>
      </c>
      <c r="F160" s="1" t="s">
        <v>374</v>
      </c>
      <c r="G160" t="s">
        <v>375</v>
      </c>
      <c r="H160">
        <v>210</v>
      </c>
      <c r="I160" s="2">
        <v>42317</v>
      </c>
      <c r="J160" s="2">
        <v>42369</v>
      </c>
      <c r="K160">
        <v>210</v>
      </c>
    </row>
    <row r="161" spans="1:11" x14ac:dyDescent="0.25">
      <c r="A161" t="str">
        <f>"ZFA1701F72"</f>
        <v>ZFA1701F72</v>
      </c>
      <c r="B161" t="str">
        <f t="shared" si="2"/>
        <v>06363391001</v>
      </c>
      <c r="C161" t="s">
        <v>15</v>
      </c>
      <c r="D161" t="s">
        <v>376</v>
      </c>
      <c r="E161" t="s">
        <v>17</v>
      </c>
      <c r="F161" s="1" t="s">
        <v>377</v>
      </c>
      <c r="G161" t="s">
        <v>378</v>
      </c>
      <c r="H161">
        <v>1115.5</v>
      </c>
      <c r="I161" s="2">
        <v>42317</v>
      </c>
      <c r="J161" s="2">
        <v>42369</v>
      </c>
      <c r="K161">
        <v>1115.5</v>
      </c>
    </row>
    <row r="162" spans="1:11" x14ac:dyDescent="0.25">
      <c r="A162" t="str">
        <f>"ZA2174CB6E"</f>
        <v>ZA2174CB6E</v>
      </c>
      <c r="B162" t="str">
        <f t="shared" si="2"/>
        <v>06363391001</v>
      </c>
      <c r="C162" t="s">
        <v>15</v>
      </c>
      <c r="D162" t="s">
        <v>379</v>
      </c>
      <c r="E162" t="s">
        <v>17</v>
      </c>
      <c r="F162" s="1" t="s">
        <v>67</v>
      </c>
      <c r="G162" t="s">
        <v>68</v>
      </c>
      <c r="H162">
        <v>3200</v>
      </c>
      <c r="I162" s="2">
        <v>42338</v>
      </c>
      <c r="J162" s="2">
        <v>42338</v>
      </c>
      <c r="K162">
        <v>3200</v>
      </c>
    </row>
    <row r="163" spans="1:11" x14ac:dyDescent="0.25">
      <c r="A163" t="str">
        <f>"Z90176C276"</f>
        <v>Z90176C276</v>
      </c>
      <c r="B163" t="str">
        <f t="shared" si="2"/>
        <v>06363391001</v>
      </c>
      <c r="C163" t="s">
        <v>15</v>
      </c>
      <c r="D163" t="s">
        <v>380</v>
      </c>
      <c r="E163" t="s">
        <v>17</v>
      </c>
      <c r="F163" s="1" t="s">
        <v>381</v>
      </c>
      <c r="G163" t="s">
        <v>382</v>
      </c>
      <c r="H163">
        <v>506</v>
      </c>
      <c r="I163" s="2">
        <v>42342</v>
      </c>
      <c r="J163" s="2">
        <v>42369</v>
      </c>
      <c r="K163">
        <v>506</v>
      </c>
    </row>
    <row r="164" spans="1:11" x14ac:dyDescent="0.25">
      <c r="A164" t="str">
        <f>"Z0E176B7EF"</f>
        <v>Z0E176B7EF</v>
      </c>
      <c r="B164" t="str">
        <f t="shared" si="2"/>
        <v>06363391001</v>
      </c>
      <c r="C164" t="s">
        <v>15</v>
      </c>
      <c r="D164" t="s">
        <v>383</v>
      </c>
      <c r="E164" t="s">
        <v>40</v>
      </c>
      <c r="F164" s="1" t="s">
        <v>384</v>
      </c>
      <c r="G164" t="s">
        <v>102</v>
      </c>
      <c r="H164">
        <v>245</v>
      </c>
      <c r="I164" s="2">
        <v>42345</v>
      </c>
      <c r="J164" s="2">
        <v>42347</v>
      </c>
      <c r="K164">
        <v>245</v>
      </c>
    </row>
    <row r="165" spans="1:11" x14ac:dyDescent="0.25">
      <c r="A165" t="str">
        <f>"Z5017537BB"</f>
        <v>Z5017537BB</v>
      </c>
      <c r="B165" t="str">
        <f t="shared" si="2"/>
        <v>06363391001</v>
      </c>
      <c r="C165" t="s">
        <v>15</v>
      </c>
      <c r="D165" t="s">
        <v>385</v>
      </c>
      <c r="E165" t="s">
        <v>40</v>
      </c>
      <c r="F165" s="1" t="s">
        <v>386</v>
      </c>
      <c r="G165" t="s">
        <v>371</v>
      </c>
      <c r="H165">
        <v>176</v>
      </c>
      <c r="I165" s="2">
        <v>42342</v>
      </c>
      <c r="J165" s="2">
        <v>42348</v>
      </c>
      <c r="K165">
        <v>176</v>
      </c>
    </row>
    <row r="166" spans="1:11" x14ac:dyDescent="0.25">
      <c r="A166" t="str">
        <f>"Z871746316"</f>
        <v>Z871746316</v>
      </c>
      <c r="B166" t="str">
        <f t="shared" si="2"/>
        <v>06363391001</v>
      </c>
      <c r="C166" t="s">
        <v>15</v>
      </c>
      <c r="D166" t="s">
        <v>387</v>
      </c>
      <c r="E166" t="s">
        <v>40</v>
      </c>
      <c r="F166" s="1" t="s">
        <v>388</v>
      </c>
      <c r="G166" t="s">
        <v>389</v>
      </c>
      <c r="H166">
        <v>118</v>
      </c>
      <c r="I166" s="2">
        <v>42342</v>
      </c>
      <c r="J166" s="2">
        <v>42352</v>
      </c>
      <c r="K166">
        <v>118</v>
      </c>
    </row>
    <row r="167" spans="1:11" x14ac:dyDescent="0.25">
      <c r="A167" t="str">
        <f>"6324958076"</f>
        <v>6324958076</v>
      </c>
      <c r="B167" t="str">
        <f t="shared" si="2"/>
        <v>06363391001</v>
      </c>
      <c r="C167" t="s">
        <v>15</v>
      </c>
      <c r="D167" t="s">
        <v>390</v>
      </c>
      <c r="E167" t="s">
        <v>104</v>
      </c>
      <c r="F167" s="1" t="s">
        <v>108</v>
      </c>
      <c r="G167" t="s">
        <v>109</v>
      </c>
      <c r="H167">
        <v>0</v>
      </c>
      <c r="I167" s="2">
        <v>42217</v>
      </c>
      <c r="J167" s="2">
        <v>42582</v>
      </c>
      <c r="K167">
        <v>47347.03</v>
      </c>
    </row>
    <row r="168" spans="1:11" x14ac:dyDescent="0.25">
      <c r="A168" t="str">
        <f>"Z8A16B8B03"</f>
        <v>Z8A16B8B03</v>
      </c>
      <c r="B168" t="str">
        <f t="shared" si="2"/>
        <v>06363391001</v>
      </c>
      <c r="C168" t="s">
        <v>15</v>
      </c>
      <c r="D168" t="s">
        <v>391</v>
      </c>
      <c r="E168" t="s">
        <v>40</v>
      </c>
      <c r="F168" s="1" t="s">
        <v>392</v>
      </c>
      <c r="G168" t="s">
        <v>393</v>
      </c>
      <c r="H168">
        <v>1450</v>
      </c>
      <c r="I168" s="2">
        <v>42306</v>
      </c>
      <c r="J168" s="2">
        <v>42314</v>
      </c>
      <c r="K168">
        <v>1450</v>
      </c>
    </row>
    <row r="169" spans="1:11" x14ac:dyDescent="0.25">
      <c r="A169" t="str">
        <f>"ZD11620031"</f>
        <v>ZD11620031</v>
      </c>
      <c r="B169" t="str">
        <f t="shared" si="2"/>
        <v>06363391001</v>
      </c>
      <c r="C169" t="s">
        <v>15</v>
      </c>
      <c r="D169" t="s">
        <v>394</v>
      </c>
      <c r="E169" t="s">
        <v>44</v>
      </c>
      <c r="F169" s="1" t="s">
        <v>395</v>
      </c>
      <c r="G169" t="s">
        <v>46</v>
      </c>
      <c r="H169">
        <v>960</v>
      </c>
      <c r="I169" s="2">
        <v>42309</v>
      </c>
      <c r="J169" s="2">
        <v>43038</v>
      </c>
      <c r="K169">
        <v>400</v>
      </c>
    </row>
    <row r="170" spans="1:11" x14ac:dyDescent="0.25">
      <c r="A170" t="str">
        <f>"Z501756BB2"</f>
        <v>Z501756BB2</v>
      </c>
      <c r="B170" t="str">
        <f t="shared" si="2"/>
        <v>06363391001</v>
      </c>
      <c r="C170" t="s">
        <v>15</v>
      </c>
      <c r="D170" t="s">
        <v>396</v>
      </c>
      <c r="E170" t="s">
        <v>17</v>
      </c>
      <c r="F170" s="1" t="s">
        <v>51</v>
      </c>
      <c r="G170" t="s">
        <v>52</v>
      </c>
      <c r="H170">
        <v>355.63</v>
      </c>
      <c r="I170" s="2">
        <v>42341</v>
      </c>
      <c r="J170" s="2">
        <v>42342</v>
      </c>
      <c r="K170">
        <v>355.63</v>
      </c>
    </row>
    <row r="171" spans="1:11" x14ac:dyDescent="0.25">
      <c r="A171" t="str">
        <f>"Z161553FD0"</f>
        <v>Z161553FD0</v>
      </c>
      <c r="B171" t="str">
        <f t="shared" si="2"/>
        <v>06363391001</v>
      </c>
      <c r="C171" t="s">
        <v>15</v>
      </c>
      <c r="D171" t="s">
        <v>397</v>
      </c>
      <c r="E171" t="s">
        <v>40</v>
      </c>
      <c r="F171" s="1" t="s">
        <v>398</v>
      </c>
      <c r="G171" t="s">
        <v>161</v>
      </c>
      <c r="H171">
        <v>350</v>
      </c>
      <c r="I171" s="2">
        <v>42196</v>
      </c>
      <c r="J171" s="2">
        <v>42196</v>
      </c>
      <c r="K171">
        <v>350</v>
      </c>
    </row>
    <row r="172" spans="1:11" x14ac:dyDescent="0.25">
      <c r="A172" t="str">
        <f>"Z0713F9FF7"</f>
        <v>Z0713F9FF7</v>
      </c>
      <c r="B172" t="str">
        <f t="shared" si="2"/>
        <v>06363391001</v>
      </c>
      <c r="C172" t="s">
        <v>15</v>
      </c>
      <c r="D172" t="s">
        <v>399</v>
      </c>
      <c r="E172" t="s">
        <v>40</v>
      </c>
      <c r="F172" s="1" t="s">
        <v>398</v>
      </c>
      <c r="G172" t="s">
        <v>161</v>
      </c>
      <c r="H172">
        <v>469</v>
      </c>
      <c r="I172" s="2">
        <v>42131</v>
      </c>
      <c r="J172" s="2">
        <v>42138</v>
      </c>
      <c r="K172">
        <v>469</v>
      </c>
    </row>
    <row r="173" spans="1:11" x14ac:dyDescent="0.25">
      <c r="A173" t="str">
        <f>"Z3E13FA015"</f>
        <v>Z3E13FA015</v>
      </c>
      <c r="B173" t="str">
        <f t="shared" si="2"/>
        <v>06363391001</v>
      </c>
      <c r="C173" t="s">
        <v>15</v>
      </c>
      <c r="D173" t="s">
        <v>400</v>
      </c>
      <c r="E173" t="s">
        <v>40</v>
      </c>
      <c r="F173" s="1" t="s">
        <v>163</v>
      </c>
      <c r="G173" t="s">
        <v>102</v>
      </c>
      <c r="H173">
        <v>468</v>
      </c>
      <c r="I173" s="2">
        <v>42131</v>
      </c>
      <c r="J173" s="2">
        <v>42137</v>
      </c>
      <c r="K173">
        <v>468</v>
      </c>
    </row>
    <row r="174" spans="1:11" x14ac:dyDescent="0.25">
      <c r="A174" t="str">
        <f>"ZC8163AC31"</f>
        <v>ZC8163AC31</v>
      </c>
      <c r="B174" t="str">
        <f t="shared" si="2"/>
        <v>06363391001</v>
      </c>
      <c r="C174" t="s">
        <v>15</v>
      </c>
      <c r="D174" t="s">
        <v>401</v>
      </c>
      <c r="E174" t="s">
        <v>40</v>
      </c>
      <c r="F174" s="1" t="s">
        <v>402</v>
      </c>
      <c r="G174" t="s">
        <v>161</v>
      </c>
      <c r="H174">
        <v>567</v>
      </c>
      <c r="I174" s="2">
        <v>42283</v>
      </c>
      <c r="J174" s="2">
        <v>42300</v>
      </c>
      <c r="K174">
        <v>567</v>
      </c>
    </row>
    <row r="175" spans="1:11" x14ac:dyDescent="0.25">
      <c r="A175" t="str">
        <f>"Z53178A70A"</f>
        <v>Z53178A70A</v>
      </c>
      <c r="B175" t="str">
        <f t="shared" si="2"/>
        <v>06363391001</v>
      </c>
      <c r="C175" t="s">
        <v>15</v>
      </c>
      <c r="D175" t="s">
        <v>403</v>
      </c>
      <c r="E175" t="s">
        <v>17</v>
      </c>
      <c r="F175" s="1" t="s">
        <v>78</v>
      </c>
      <c r="G175" t="s">
        <v>79</v>
      </c>
      <c r="H175">
        <v>370</v>
      </c>
      <c r="I175" s="2">
        <v>42353</v>
      </c>
      <c r="J175" s="2">
        <v>42353</v>
      </c>
      <c r="K175">
        <v>370</v>
      </c>
    </row>
    <row r="176" spans="1:11" x14ac:dyDescent="0.25">
      <c r="A176" t="str">
        <f>"Z2713F67E1"</f>
        <v>Z2713F67E1</v>
      </c>
      <c r="B176" t="str">
        <f t="shared" si="2"/>
        <v>06363391001</v>
      </c>
      <c r="C176" t="s">
        <v>15</v>
      </c>
      <c r="D176" t="s">
        <v>404</v>
      </c>
      <c r="E176" t="s">
        <v>40</v>
      </c>
      <c r="F176" s="1" t="s">
        <v>24</v>
      </c>
      <c r="G176" t="s">
        <v>25</v>
      </c>
      <c r="H176">
        <v>996</v>
      </c>
      <c r="I176" s="2">
        <v>42131</v>
      </c>
      <c r="J176" s="2">
        <v>42138</v>
      </c>
      <c r="K176">
        <v>996</v>
      </c>
    </row>
    <row r="177" spans="1:11" x14ac:dyDescent="0.25">
      <c r="A177" t="str">
        <f>"Z5E173CDCA"</f>
        <v>Z5E173CDCA</v>
      </c>
      <c r="B177" t="str">
        <f t="shared" si="2"/>
        <v>06363391001</v>
      </c>
      <c r="C177" t="s">
        <v>15</v>
      </c>
      <c r="D177" t="s">
        <v>405</v>
      </c>
      <c r="E177" t="s">
        <v>104</v>
      </c>
      <c r="F177" s="1" t="s">
        <v>105</v>
      </c>
      <c r="G177" t="s">
        <v>106</v>
      </c>
      <c r="H177">
        <v>1212.6400000000001</v>
      </c>
      <c r="I177" s="2">
        <v>42339</v>
      </c>
      <c r="J177" s="2">
        <v>42339</v>
      </c>
      <c r="K177">
        <v>1212.6400000000001</v>
      </c>
    </row>
    <row r="178" spans="1:11" x14ac:dyDescent="0.25">
      <c r="A178" t="str">
        <f>"ZC017465B4"</f>
        <v>ZC017465B4</v>
      </c>
      <c r="B178" t="str">
        <f t="shared" si="2"/>
        <v>06363391001</v>
      </c>
      <c r="C178" t="s">
        <v>15</v>
      </c>
      <c r="D178" t="s">
        <v>406</v>
      </c>
      <c r="E178" t="s">
        <v>40</v>
      </c>
      <c r="F178" s="1" t="s">
        <v>407</v>
      </c>
      <c r="G178" t="s">
        <v>102</v>
      </c>
      <c r="H178">
        <v>379</v>
      </c>
      <c r="I178" s="2">
        <v>42356</v>
      </c>
      <c r="J178" s="2">
        <v>42359</v>
      </c>
      <c r="K178">
        <v>379</v>
      </c>
    </row>
    <row r="179" spans="1:11" x14ac:dyDescent="0.25">
      <c r="A179" t="str">
        <f>"ZDF176DBAD"</f>
        <v>ZDF176DBAD</v>
      </c>
      <c r="B179" t="str">
        <f t="shared" si="2"/>
        <v>06363391001</v>
      </c>
      <c r="C179" t="s">
        <v>15</v>
      </c>
      <c r="D179" t="s">
        <v>408</v>
      </c>
      <c r="E179" t="s">
        <v>40</v>
      </c>
      <c r="F179" s="1" t="s">
        <v>409</v>
      </c>
      <c r="G179" t="s">
        <v>410</v>
      </c>
      <c r="H179">
        <v>10453.16</v>
      </c>
      <c r="I179" s="2">
        <v>42360</v>
      </c>
      <c r="J179" s="2">
        <v>42405</v>
      </c>
      <c r="K179">
        <v>10453.16</v>
      </c>
    </row>
    <row r="180" spans="1:11" x14ac:dyDescent="0.25">
      <c r="A180" t="str">
        <f>"ZD41784477"</f>
        <v>ZD41784477</v>
      </c>
      <c r="B180" t="str">
        <f t="shared" si="2"/>
        <v>06363391001</v>
      </c>
      <c r="C180" t="s">
        <v>15</v>
      </c>
      <c r="D180" t="s">
        <v>411</v>
      </c>
      <c r="E180" t="s">
        <v>40</v>
      </c>
      <c r="F180" s="1" t="s">
        <v>412</v>
      </c>
      <c r="G180" t="s">
        <v>25</v>
      </c>
      <c r="H180">
        <v>1824</v>
      </c>
      <c r="I180" s="2">
        <v>42360</v>
      </c>
      <c r="J180" s="2">
        <v>42384</v>
      </c>
      <c r="K180">
        <v>1824</v>
      </c>
    </row>
    <row r="181" spans="1:11" x14ac:dyDescent="0.25">
      <c r="A181" t="str">
        <f>"ZA4171305E"</f>
        <v>ZA4171305E</v>
      </c>
      <c r="B181" t="str">
        <f t="shared" si="2"/>
        <v>06363391001</v>
      </c>
      <c r="C181" t="s">
        <v>15</v>
      </c>
      <c r="D181" t="s">
        <v>413</v>
      </c>
      <c r="E181" t="s">
        <v>40</v>
      </c>
      <c r="F181" s="1" t="s">
        <v>414</v>
      </c>
      <c r="G181" t="s">
        <v>371</v>
      </c>
      <c r="H181">
        <v>92.8</v>
      </c>
      <c r="I181" s="2">
        <v>42329</v>
      </c>
      <c r="J181" s="2">
        <v>42329</v>
      </c>
      <c r="K181">
        <v>92.8</v>
      </c>
    </row>
    <row r="182" spans="1:11" x14ac:dyDescent="0.25">
      <c r="A182" t="str">
        <f>"ZAC174CF1B"</f>
        <v>ZAC174CF1B</v>
      </c>
      <c r="B182" t="str">
        <f t="shared" si="2"/>
        <v>06363391001</v>
      </c>
      <c r="C182" t="s">
        <v>15</v>
      </c>
      <c r="D182" t="s">
        <v>415</v>
      </c>
      <c r="E182" t="s">
        <v>40</v>
      </c>
      <c r="F182" s="1" t="s">
        <v>163</v>
      </c>
      <c r="G182" t="s">
        <v>102</v>
      </c>
      <c r="H182">
        <v>1100</v>
      </c>
      <c r="I182" s="2">
        <v>42335</v>
      </c>
      <c r="J182" s="2">
        <v>42335</v>
      </c>
      <c r="K182">
        <v>1100</v>
      </c>
    </row>
    <row r="183" spans="1:11" x14ac:dyDescent="0.25">
      <c r="A183" t="str">
        <f>"Z7A167512A"</f>
        <v>Z7A167512A</v>
      </c>
      <c r="B183" t="str">
        <f t="shared" si="2"/>
        <v>06363391001</v>
      </c>
      <c r="C183" t="s">
        <v>15</v>
      </c>
      <c r="D183" t="s">
        <v>416</v>
      </c>
      <c r="E183" t="s">
        <v>40</v>
      </c>
      <c r="F183" s="1" t="s">
        <v>417</v>
      </c>
      <c r="G183" t="s">
        <v>248</v>
      </c>
      <c r="H183">
        <v>980</v>
      </c>
      <c r="I183" s="2">
        <v>42293</v>
      </c>
      <c r="J183" s="2">
        <v>42299</v>
      </c>
      <c r="K183">
        <v>980</v>
      </c>
    </row>
    <row r="184" spans="1:11" x14ac:dyDescent="0.25">
      <c r="A184" t="str">
        <f>"ZD517B96CD"</f>
        <v>ZD517B96CD</v>
      </c>
      <c r="B184" t="str">
        <f t="shared" si="2"/>
        <v>06363391001</v>
      </c>
      <c r="C184" t="s">
        <v>15</v>
      </c>
      <c r="D184" t="s">
        <v>418</v>
      </c>
      <c r="E184" t="s">
        <v>17</v>
      </c>
      <c r="F184" s="1" t="s">
        <v>419</v>
      </c>
      <c r="G184" t="s">
        <v>420</v>
      </c>
      <c r="H184">
        <v>11680</v>
      </c>
      <c r="I184" s="2">
        <v>42380</v>
      </c>
      <c r="J184" s="2">
        <v>42460</v>
      </c>
      <c r="K184">
        <v>0</v>
      </c>
    </row>
    <row r="185" spans="1:11" x14ac:dyDescent="0.25">
      <c r="A185" t="str">
        <f>"0000000000"</f>
        <v>0000000000</v>
      </c>
      <c r="B185" t="str">
        <f t="shared" si="2"/>
        <v>06363391001</v>
      </c>
      <c r="C185" t="s">
        <v>15</v>
      </c>
      <c r="D185" t="s">
        <v>421</v>
      </c>
      <c r="E185" t="s">
        <v>17</v>
      </c>
      <c r="F185" s="1" t="s">
        <v>259</v>
      </c>
      <c r="G185" t="s">
        <v>260</v>
      </c>
      <c r="H185">
        <v>1617</v>
      </c>
      <c r="I185" s="2">
        <v>42389</v>
      </c>
      <c r="J185" s="2">
        <v>42389</v>
      </c>
      <c r="K185">
        <v>1617</v>
      </c>
    </row>
    <row r="186" spans="1:11" x14ac:dyDescent="0.25">
      <c r="A186" t="str">
        <f>"Z38171339D"</f>
        <v>Z38171339D</v>
      </c>
      <c r="B186" t="str">
        <f t="shared" si="2"/>
        <v>06363391001</v>
      </c>
      <c r="C186" t="s">
        <v>15</v>
      </c>
      <c r="D186" t="s">
        <v>422</v>
      </c>
      <c r="E186" t="s">
        <v>40</v>
      </c>
      <c r="F186" s="1" t="s">
        <v>423</v>
      </c>
      <c r="G186" t="s">
        <v>25</v>
      </c>
      <c r="H186">
        <v>4396</v>
      </c>
      <c r="I186" s="2">
        <v>42331</v>
      </c>
      <c r="J186" s="2">
        <v>42350</v>
      </c>
      <c r="K186">
        <v>4396</v>
      </c>
    </row>
    <row r="187" spans="1:11" x14ac:dyDescent="0.25">
      <c r="A187" t="str">
        <f>"Z001799674"</f>
        <v>Z001799674</v>
      </c>
      <c r="B187" t="str">
        <f t="shared" si="2"/>
        <v>06363391001</v>
      </c>
      <c r="C187" t="s">
        <v>15</v>
      </c>
      <c r="D187" t="s">
        <v>424</v>
      </c>
      <c r="E187" t="s">
        <v>17</v>
      </c>
      <c r="F187" s="1" t="s">
        <v>377</v>
      </c>
      <c r="G187" t="s">
        <v>378</v>
      </c>
      <c r="H187">
        <v>10802</v>
      </c>
      <c r="I187" s="2">
        <v>42355</v>
      </c>
      <c r="J187" s="2">
        <v>42490</v>
      </c>
      <c r="K187">
        <v>10802</v>
      </c>
    </row>
    <row r="188" spans="1:11" x14ac:dyDescent="0.25">
      <c r="A188" t="str">
        <f>"Z2E13AE8BC"</f>
        <v>Z2E13AE8BC</v>
      </c>
      <c r="B188" t="str">
        <f t="shared" si="2"/>
        <v>06363391001</v>
      </c>
      <c r="C188" t="s">
        <v>15</v>
      </c>
      <c r="D188" t="s">
        <v>425</v>
      </c>
      <c r="E188" t="s">
        <v>17</v>
      </c>
      <c r="F188" s="1" t="s">
        <v>426</v>
      </c>
      <c r="G188" t="s">
        <v>427</v>
      </c>
      <c r="H188">
        <v>1045</v>
      </c>
      <c r="I188" s="2">
        <v>42089</v>
      </c>
      <c r="J188" s="2">
        <v>42089</v>
      </c>
      <c r="K188">
        <v>0</v>
      </c>
    </row>
    <row r="189" spans="1:11" x14ac:dyDescent="0.25">
      <c r="A189" t="str">
        <f>"ZE312BB5FF"</f>
        <v>ZE312BB5FF</v>
      </c>
      <c r="B189" t="str">
        <f t="shared" si="2"/>
        <v>06363391001</v>
      </c>
      <c r="C189" t="s">
        <v>15</v>
      </c>
      <c r="D189" t="s">
        <v>428</v>
      </c>
      <c r="E189" t="s">
        <v>104</v>
      </c>
      <c r="F189" s="1" t="s">
        <v>105</v>
      </c>
      <c r="G189" t="s">
        <v>106</v>
      </c>
      <c r="H189">
        <v>1622.53</v>
      </c>
      <c r="I189" s="2">
        <v>42030</v>
      </c>
      <c r="J189" s="2">
        <v>42030</v>
      </c>
      <c r="K189">
        <v>1622.53</v>
      </c>
    </row>
    <row r="190" spans="1:11" x14ac:dyDescent="0.25">
      <c r="A190" t="str">
        <f>"Z47130FE2D"</f>
        <v>Z47130FE2D</v>
      </c>
      <c r="B190" t="str">
        <f t="shared" si="2"/>
        <v>06363391001</v>
      </c>
      <c r="C190" t="s">
        <v>15</v>
      </c>
      <c r="D190" t="s">
        <v>429</v>
      </c>
      <c r="E190" t="s">
        <v>17</v>
      </c>
      <c r="F190" s="1" t="s">
        <v>62</v>
      </c>
      <c r="G190" t="s">
        <v>63</v>
      </c>
      <c r="H190">
        <v>1078</v>
      </c>
      <c r="I190" s="2">
        <v>42165</v>
      </c>
      <c r="J190" s="2">
        <v>42165</v>
      </c>
      <c r="K190">
        <v>1078</v>
      </c>
    </row>
    <row r="191" spans="1:11" x14ac:dyDescent="0.25">
      <c r="A191" t="str">
        <f>"Z8014B9B21"</f>
        <v>Z8014B9B21</v>
      </c>
      <c r="B191" t="str">
        <f t="shared" si="2"/>
        <v>06363391001</v>
      </c>
      <c r="C191" t="s">
        <v>15</v>
      </c>
      <c r="D191" t="s">
        <v>430</v>
      </c>
      <c r="E191" t="s">
        <v>17</v>
      </c>
      <c r="F191" s="1" t="s">
        <v>431</v>
      </c>
      <c r="G191" t="s">
        <v>432</v>
      </c>
      <c r="H191">
        <v>160</v>
      </c>
      <c r="I191" s="2">
        <v>42150</v>
      </c>
      <c r="J191" s="2">
        <v>42181</v>
      </c>
      <c r="K191">
        <v>160</v>
      </c>
    </row>
    <row r="192" spans="1:11" x14ac:dyDescent="0.25">
      <c r="A192" t="str">
        <f>"Z9B151F042"</f>
        <v>Z9B151F042</v>
      </c>
      <c r="B192" t="str">
        <f t="shared" si="2"/>
        <v>06363391001</v>
      </c>
      <c r="C192" t="s">
        <v>15</v>
      </c>
      <c r="D192" t="s">
        <v>433</v>
      </c>
      <c r="E192" t="s">
        <v>17</v>
      </c>
      <c r="F192" s="1" t="s">
        <v>434</v>
      </c>
      <c r="G192" t="s">
        <v>435</v>
      </c>
      <c r="H192">
        <v>950</v>
      </c>
      <c r="I192" s="2">
        <v>42181</v>
      </c>
      <c r="J192" s="2">
        <v>42181</v>
      </c>
      <c r="K192">
        <v>950</v>
      </c>
    </row>
    <row r="193" spans="1:11" x14ac:dyDescent="0.25">
      <c r="A193" t="str">
        <f>"Z1E138CE11"</f>
        <v>Z1E138CE11</v>
      </c>
      <c r="B193" t="str">
        <f t="shared" si="2"/>
        <v>06363391001</v>
      </c>
      <c r="C193" t="s">
        <v>15</v>
      </c>
      <c r="D193" t="s">
        <v>436</v>
      </c>
      <c r="E193" t="s">
        <v>17</v>
      </c>
      <c r="F193" s="1" t="s">
        <v>437</v>
      </c>
      <c r="G193" t="s">
        <v>438</v>
      </c>
      <c r="H193">
        <v>152</v>
      </c>
      <c r="I193" s="2">
        <v>42090</v>
      </c>
      <c r="J193" s="2">
        <v>42090</v>
      </c>
      <c r="K193">
        <v>152</v>
      </c>
    </row>
    <row r="194" spans="1:11" x14ac:dyDescent="0.25">
      <c r="A194" t="str">
        <f>"Z48171DF96"</f>
        <v>Z48171DF96</v>
      </c>
      <c r="B194" t="str">
        <f t="shared" si="2"/>
        <v>06363391001</v>
      </c>
      <c r="C194" t="s">
        <v>15</v>
      </c>
      <c r="D194" t="s">
        <v>439</v>
      </c>
      <c r="E194" t="s">
        <v>17</v>
      </c>
      <c r="F194" s="1" t="s">
        <v>30</v>
      </c>
      <c r="G194" t="s">
        <v>31</v>
      </c>
      <c r="H194">
        <v>1328</v>
      </c>
      <c r="I194" s="2">
        <v>42340</v>
      </c>
      <c r="J194" s="2">
        <v>42354</v>
      </c>
      <c r="K194">
        <v>1328</v>
      </c>
    </row>
    <row r="195" spans="1:11" x14ac:dyDescent="0.25">
      <c r="A195" t="str">
        <f>"Z86165E2C3"</f>
        <v>Z86165E2C3</v>
      </c>
      <c r="B195" t="str">
        <f t="shared" ref="B195:B225" si="3">"06363391001"</f>
        <v>06363391001</v>
      </c>
      <c r="C195" t="s">
        <v>15</v>
      </c>
      <c r="D195" t="s">
        <v>440</v>
      </c>
      <c r="E195" t="s">
        <v>17</v>
      </c>
      <c r="F195" s="1" t="s">
        <v>441</v>
      </c>
      <c r="G195" t="s">
        <v>442</v>
      </c>
      <c r="H195">
        <v>735</v>
      </c>
      <c r="I195" s="2">
        <v>42284</v>
      </c>
      <c r="J195" s="2">
        <v>42307</v>
      </c>
      <c r="K195">
        <v>735</v>
      </c>
    </row>
    <row r="196" spans="1:11" x14ac:dyDescent="0.25">
      <c r="A196" t="str">
        <f>"ZE513AE80E"</f>
        <v>ZE513AE80E</v>
      </c>
      <c r="B196" t="str">
        <f t="shared" si="3"/>
        <v>06363391001</v>
      </c>
      <c r="C196" t="s">
        <v>15</v>
      </c>
      <c r="D196" t="s">
        <v>443</v>
      </c>
      <c r="E196" t="s">
        <v>17</v>
      </c>
      <c r="F196" s="1" t="s">
        <v>444</v>
      </c>
      <c r="G196" t="s">
        <v>79</v>
      </c>
      <c r="H196">
        <v>825</v>
      </c>
      <c r="I196" s="2">
        <v>42137</v>
      </c>
      <c r="J196" s="2">
        <v>42151</v>
      </c>
      <c r="K196">
        <v>825</v>
      </c>
    </row>
    <row r="197" spans="1:11" x14ac:dyDescent="0.25">
      <c r="A197" t="str">
        <f>"Z4414CA45A"</f>
        <v>Z4414CA45A</v>
      </c>
      <c r="B197" t="str">
        <f t="shared" si="3"/>
        <v>06363391001</v>
      </c>
      <c r="C197" t="s">
        <v>15</v>
      </c>
      <c r="D197" t="s">
        <v>445</v>
      </c>
      <c r="E197" t="s">
        <v>44</v>
      </c>
      <c r="F197" s="1" t="s">
        <v>446</v>
      </c>
      <c r="G197" t="s">
        <v>447</v>
      </c>
      <c r="H197">
        <v>2856</v>
      </c>
      <c r="I197" s="2">
        <v>42217</v>
      </c>
      <c r="J197" s="2">
        <v>42947</v>
      </c>
      <c r="K197">
        <v>2737</v>
      </c>
    </row>
    <row r="198" spans="1:11" x14ac:dyDescent="0.25">
      <c r="A198" t="str">
        <f>"Z401318F5C"</f>
        <v>Z401318F5C</v>
      </c>
      <c r="B198" t="str">
        <f t="shared" si="3"/>
        <v>06363391001</v>
      </c>
      <c r="C198" t="s">
        <v>15</v>
      </c>
      <c r="D198" t="s">
        <v>448</v>
      </c>
      <c r="E198" t="s">
        <v>40</v>
      </c>
      <c r="F198" s="1" t="s">
        <v>449</v>
      </c>
      <c r="G198" t="s">
        <v>450</v>
      </c>
      <c r="H198">
        <v>4689.87</v>
      </c>
      <c r="I198" s="2">
        <v>42073</v>
      </c>
      <c r="J198" s="2">
        <v>42155</v>
      </c>
      <c r="K198">
        <v>4689.87</v>
      </c>
    </row>
    <row r="199" spans="1:11" x14ac:dyDescent="0.25">
      <c r="A199" t="str">
        <f>"Z1A14BFA32"</f>
        <v>Z1A14BFA32</v>
      </c>
      <c r="B199" t="str">
        <f t="shared" si="3"/>
        <v>06363391001</v>
      </c>
      <c r="C199" t="s">
        <v>15</v>
      </c>
      <c r="D199" t="s">
        <v>451</v>
      </c>
      <c r="E199" t="s">
        <v>104</v>
      </c>
      <c r="F199" s="1" t="s">
        <v>178</v>
      </c>
      <c r="G199" t="s">
        <v>179</v>
      </c>
      <c r="H199">
        <v>3190.5</v>
      </c>
      <c r="I199" s="2">
        <v>42152</v>
      </c>
      <c r="J199" s="2">
        <v>42184</v>
      </c>
      <c r="K199">
        <v>3190.5</v>
      </c>
    </row>
    <row r="200" spans="1:11" x14ac:dyDescent="0.25">
      <c r="A200" t="str">
        <f>"ZDD136F6F5"</f>
        <v>ZDD136F6F5</v>
      </c>
      <c r="B200" t="str">
        <f t="shared" si="3"/>
        <v>06363391001</v>
      </c>
      <c r="C200" t="s">
        <v>15</v>
      </c>
      <c r="D200" t="s">
        <v>452</v>
      </c>
      <c r="E200" t="s">
        <v>17</v>
      </c>
      <c r="F200" s="1" t="s">
        <v>185</v>
      </c>
      <c r="G200" t="s">
        <v>186</v>
      </c>
      <c r="H200">
        <v>878</v>
      </c>
      <c r="I200" s="2">
        <v>42069</v>
      </c>
      <c r="J200" s="2">
        <v>42072</v>
      </c>
      <c r="K200">
        <v>878</v>
      </c>
    </row>
    <row r="201" spans="1:11" x14ac:dyDescent="0.25">
      <c r="A201" t="str">
        <f>"Z0917C9A8C"</f>
        <v>Z0917C9A8C</v>
      </c>
      <c r="B201" t="str">
        <f t="shared" si="3"/>
        <v>06363391001</v>
      </c>
      <c r="C201" t="s">
        <v>15</v>
      </c>
      <c r="D201" t="s">
        <v>453</v>
      </c>
      <c r="E201" t="s">
        <v>17</v>
      </c>
      <c r="F201" s="1" t="s">
        <v>30</v>
      </c>
      <c r="G201" t="s">
        <v>31</v>
      </c>
      <c r="H201">
        <v>198</v>
      </c>
      <c r="I201" s="2">
        <v>42389</v>
      </c>
      <c r="J201" s="2">
        <v>42389</v>
      </c>
      <c r="K201">
        <v>198</v>
      </c>
    </row>
    <row r="202" spans="1:11" x14ac:dyDescent="0.25">
      <c r="A202" t="str">
        <f>"ZE215518AC"</f>
        <v>ZE215518AC</v>
      </c>
      <c r="B202" t="str">
        <f t="shared" si="3"/>
        <v>06363391001</v>
      </c>
      <c r="C202" t="s">
        <v>15</v>
      </c>
      <c r="D202" t="s">
        <v>454</v>
      </c>
      <c r="E202" t="s">
        <v>17</v>
      </c>
      <c r="F202" s="1" t="s">
        <v>455</v>
      </c>
      <c r="G202" t="s">
        <v>456</v>
      </c>
      <c r="H202">
        <v>18000</v>
      </c>
      <c r="I202" s="2">
        <v>42125</v>
      </c>
      <c r="J202" s="2">
        <v>42309</v>
      </c>
      <c r="K202">
        <v>18000</v>
      </c>
    </row>
    <row r="203" spans="1:11" x14ac:dyDescent="0.25">
      <c r="A203" t="str">
        <f>"ZA11701EFD"</f>
        <v>ZA11701EFD</v>
      </c>
      <c r="B203" t="str">
        <f t="shared" si="3"/>
        <v>06363391001</v>
      </c>
      <c r="C203" t="s">
        <v>15</v>
      </c>
      <c r="D203" t="s">
        <v>457</v>
      </c>
      <c r="E203" t="s">
        <v>17</v>
      </c>
      <c r="F203" s="1" t="s">
        <v>458</v>
      </c>
      <c r="G203" t="s">
        <v>459</v>
      </c>
      <c r="H203">
        <v>718.25</v>
      </c>
      <c r="I203" s="2">
        <v>42318</v>
      </c>
      <c r="J203" s="2">
        <v>42369</v>
      </c>
      <c r="K203">
        <v>688.5</v>
      </c>
    </row>
    <row r="204" spans="1:11" x14ac:dyDescent="0.25">
      <c r="A204" t="str">
        <f>"Z6B1329CD0"</f>
        <v>Z6B1329CD0</v>
      </c>
      <c r="B204" t="str">
        <f t="shared" si="3"/>
        <v>06363391001</v>
      </c>
      <c r="C204" t="s">
        <v>15</v>
      </c>
      <c r="D204" t="s">
        <v>460</v>
      </c>
      <c r="E204" t="s">
        <v>17</v>
      </c>
      <c r="F204" s="1" t="s">
        <v>461</v>
      </c>
      <c r="G204" t="s">
        <v>462</v>
      </c>
      <c r="H204">
        <v>750</v>
      </c>
      <c r="I204" s="2">
        <v>42053</v>
      </c>
      <c r="J204" s="2">
        <v>42060</v>
      </c>
      <c r="K204">
        <v>750</v>
      </c>
    </row>
    <row r="205" spans="1:11" x14ac:dyDescent="0.25">
      <c r="A205" t="str">
        <f>"Z1914E6690"</f>
        <v>Z1914E6690</v>
      </c>
      <c r="B205" t="str">
        <f t="shared" si="3"/>
        <v>06363391001</v>
      </c>
      <c r="C205" t="s">
        <v>15</v>
      </c>
      <c r="D205" t="s">
        <v>463</v>
      </c>
      <c r="E205" t="s">
        <v>17</v>
      </c>
      <c r="F205" s="1" t="s">
        <v>464</v>
      </c>
      <c r="G205" t="s">
        <v>465</v>
      </c>
      <c r="H205">
        <v>1008</v>
      </c>
      <c r="I205" s="2">
        <v>42164</v>
      </c>
      <c r="J205" s="2">
        <v>42185</v>
      </c>
      <c r="K205">
        <v>1008</v>
      </c>
    </row>
    <row r="206" spans="1:11" x14ac:dyDescent="0.25">
      <c r="A206" t="str">
        <f>"Z1A175CFDB"</f>
        <v>Z1A175CFDB</v>
      </c>
      <c r="B206" t="str">
        <f t="shared" si="3"/>
        <v>06363391001</v>
      </c>
      <c r="C206" t="s">
        <v>15</v>
      </c>
      <c r="D206" t="s">
        <v>466</v>
      </c>
      <c r="E206" t="s">
        <v>17</v>
      </c>
      <c r="F206" s="1" t="s">
        <v>467</v>
      </c>
      <c r="G206" t="s">
        <v>468</v>
      </c>
      <c r="H206">
        <v>2170</v>
      </c>
      <c r="I206" s="2">
        <v>42340</v>
      </c>
      <c r="J206" s="2">
        <v>42369</v>
      </c>
      <c r="K206">
        <v>2170</v>
      </c>
    </row>
    <row r="207" spans="1:11" x14ac:dyDescent="0.25">
      <c r="A207" t="str">
        <f>"Z4E1595D39"</f>
        <v>Z4E1595D39</v>
      </c>
      <c r="B207" t="str">
        <f t="shared" si="3"/>
        <v>06363391001</v>
      </c>
      <c r="C207" t="s">
        <v>15</v>
      </c>
      <c r="D207" t="s">
        <v>469</v>
      </c>
      <c r="E207" t="s">
        <v>17</v>
      </c>
      <c r="F207" s="1" t="s">
        <v>470</v>
      </c>
      <c r="G207" t="s">
        <v>471</v>
      </c>
      <c r="H207">
        <v>88</v>
      </c>
      <c r="I207" s="2">
        <v>42216</v>
      </c>
      <c r="J207" s="2">
        <v>42230</v>
      </c>
      <c r="K207">
        <v>88</v>
      </c>
    </row>
    <row r="208" spans="1:11" x14ac:dyDescent="0.25">
      <c r="A208" t="str">
        <f>"Z8214E83D8"</f>
        <v>Z8214E83D8</v>
      </c>
      <c r="B208" t="str">
        <f t="shared" si="3"/>
        <v>06363391001</v>
      </c>
      <c r="C208" t="s">
        <v>15</v>
      </c>
      <c r="D208" t="s">
        <v>472</v>
      </c>
      <c r="E208" t="s">
        <v>17</v>
      </c>
      <c r="F208" s="1" t="s">
        <v>163</v>
      </c>
      <c r="G208" t="s">
        <v>102</v>
      </c>
      <c r="H208">
        <v>400</v>
      </c>
      <c r="I208" s="2">
        <v>42166</v>
      </c>
      <c r="J208" s="2">
        <v>42186</v>
      </c>
      <c r="K208">
        <v>400</v>
      </c>
    </row>
    <row r="209" spans="1:11" x14ac:dyDescent="0.25">
      <c r="A209" t="str">
        <f>"Z86136505C"</f>
        <v>Z86136505C</v>
      </c>
      <c r="B209" t="str">
        <f t="shared" si="3"/>
        <v>06363391001</v>
      </c>
      <c r="C209" t="s">
        <v>15</v>
      </c>
      <c r="D209" t="s">
        <v>473</v>
      </c>
      <c r="E209" t="s">
        <v>40</v>
      </c>
      <c r="F209" s="1" t="s">
        <v>364</v>
      </c>
      <c r="G209" t="s">
        <v>99</v>
      </c>
      <c r="H209">
        <v>100</v>
      </c>
      <c r="I209" s="2">
        <v>42066</v>
      </c>
      <c r="J209" s="2">
        <v>42097</v>
      </c>
      <c r="K209">
        <v>0</v>
      </c>
    </row>
    <row r="210" spans="1:11" x14ac:dyDescent="0.25">
      <c r="A210" t="str">
        <f>"Z8D157CD81"</f>
        <v>Z8D157CD81</v>
      </c>
      <c r="B210" t="str">
        <f t="shared" si="3"/>
        <v>06363391001</v>
      </c>
      <c r="C210" t="s">
        <v>15</v>
      </c>
      <c r="D210" t="s">
        <v>474</v>
      </c>
      <c r="E210" t="s">
        <v>44</v>
      </c>
      <c r="F210" s="1" t="s">
        <v>475</v>
      </c>
      <c r="G210" t="s">
        <v>476</v>
      </c>
      <c r="H210">
        <v>13147.62</v>
      </c>
      <c r="I210" s="2">
        <v>42258</v>
      </c>
      <c r="J210" s="2">
        <v>42460</v>
      </c>
      <c r="K210">
        <v>13147.62</v>
      </c>
    </row>
    <row r="211" spans="1:11" x14ac:dyDescent="0.25">
      <c r="A211" t="str">
        <f>"Z21145DB55"</f>
        <v>Z21145DB55</v>
      </c>
      <c r="B211" t="str">
        <f t="shared" si="3"/>
        <v>06363391001</v>
      </c>
      <c r="C211" t="s">
        <v>15</v>
      </c>
      <c r="D211" t="s">
        <v>477</v>
      </c>
      <c r="E211" t="s">
        <v>17</v>
      </c>
      <c r="F211" s="1" t="s">
        <v>182</v>
      </c>
      <c r="G211" t="s">
        <v>183</v>
      </c>
      <c r="H211">
        <v>663.53</v>
      </c>
      <c r="I211" s="2">
        <v>42135</v>
      </c>
      <c r="J211" s="2">
        <v>42135</v>
      </c>
      <c r="K211">
        <v>663.53</v>
      </c>
    </row>
    <row r="212" spans="1:11" x14ac:dyDescent="0.25">
      <c r="A212" t="str">
        <f>"ZCF1419AD9"</f>
        <v>ZCF1419AD9</v>
      </c>
      <c r="B212" t="str">
        <f t="shared" si="3"/>
        <v>06363391001</v>
      </c>
      <c r="C212" t="s">
        <v>15</v>
      </c>
      <c r="D212" t="s">
        <v>478</v>
      </c>
      <c r="E212" t="s">
        <v>17</v>
      </c>
      <c r="F212" s="1" t="s">
        <v>479</v>
      </c>
      <c r="G212" t="s">
        <v>480</v>
      </c>
      <c r="H212">
        <v>480</v>
      </c>
      <c r="I212" s="2">
        <v>42118</v>
      </c>
      <c r="J212" s="2">
        <v>42118</v>
      </c>
      <c r="K212">
        <v>0</v>
      </c>
    </row>
    <row r="213" spans="1:11" x14ac:dyDescent="0.25">
      <c r="A213" t="str">
        <f>"Z2C17568DB"</f>
        <v>Z2C17568DB</v>
      </c>
      <c r="B213" t="str">
        <f t="shared" si="3"/>
        <v>06363391001</v>
      </c>
      <c r="C213" t="s">
        <v>15</v>
      </c>
      <c r="D213" t="s">
        <v>481</v>
      </c>
      <c r="E213" t="s">
        <v>17</v>
      </c>
      <c r="F213" s="1" t="s">
        <v>437</v>
      </c>
      <c r="G213" t="s">
        <v>438</v>
      </c>
      <c r="H213">
        <v>524</v>
      </c>
      <c r="I213" s="2">
        <v>42342</v>
      </c>
      <c r="J213" s="2">
        <v>42368</v>
      </c>
      <c r="K213">
        <v>524</v>
      </c>
    </row>
    <row r="214" spans="1:11" x14ac:dyDescent="0.25">
      <c r="A214" t="str">
        <f>"Z151304328"</f>
        <v>Z151304328</v>
      </c>
      <c r="B214" t="str">
        <f t="shared" si="3"/>
        <v>06363391001</v>
      </c>
      <c r="C214" t="s">
        <v>15</v>
      </c>
      <c r="D214" t="s">
        <v>482</v>
      </c>
      <c r="E214" t="s">
        <v>17</v>
      </c>
      <c r="F214" s="1" t="s">
        <v>24</v>
      </c>
      <c r="G214" t="s">
        <v>25</v>
      </c>
      <c r="H214">
        <v>219.8</v>
      </c>
      <c r="I214" s="2">
        <v>42044</v>
      </c>
      <c r="J214" s="2">
        <v>42044</v>
      </c>
      <c r="K214">
        <v>219.8</v>
      </c>
    </row>
    <row r="215" spans="1:11" x14ac:dyDescent="0.25">
      <c r="A215" t="str">
        <f>"ZD713A8337"</f>
        <v>ZD713A8337</v>
      </c>
      <c r="B215" t="str">
        <f t="shared" si="3"/>
        <v>06363391001</v>
      </c>
      <c r="C215" t="s">
        <v>15</v>
      </c>
      <c r="D215" t="s">
        <v>483</v>
      </c>
      <c r="E215" t="s">
        <v>17</v>
      </c>
      <c r="F215" s="1" t="s">
        <v>484</v>
      </c>
      <c r="G215" t="s">
        <v>485</v>
      </c>
      <c r="H215">
        <v>1135</v>
      </c>
      <c r="I215" s="2">
        <v>42093</v>
      </c>
      <c r="J215" s="2">
        <v>42093</v>
      </c>
      <c r="K215">
        <v>1135</v>
      </c>
    </row>
    <row r="216" spans="1:11" x14ac:dyDescent="0.25">
      <c r="A216" t="str">
        <f>"6242657386"</f>
        <v>6242657386</v>
      </c>
      <c r="B216" t="str">
        <f t="shared" si="3"/>
        <v>06363391001</v>
      </c>
      <c r="C216" t="s">
        <v>15</v>
      </c>
      <c r="D216" t="s">
        <v>486</v>
      </c>
      <c r="E216" t="s">
        <v>40</v>
      </c>
      <c r="F216" s="1" t="s">
        <v>487</v>
      </c>
      <c r="G216" t="s">
        <v>488</v>
      </c>
      <c r="H216">
        <v>100000</v>
      </c>
      <c r="I216" s="2">
        <v>42152</v>
      </c>
      <c r="J216" s="2">
        <v>42369</v>
      </c>
      <c r="K216">
        <v>94763.21</v>
      </c>
    </row>
    <row r="217" spans="1:11" x14ac:dyDescent="0.25">
      <c r="A217" t="str">
        <f>"ZAE148547B"</f>
        <v>ZAE148547B</v>
      </c>
      <c r="B217" t="str">
        <f t="shared" si="3"/>
        <v>06363391001</v>
      </c>
      <c r="C217" t="s">
        <v>15</v>
      </c>
      <c r="D217" t="s">
        <v>489</v>
      </c>
      <c r="E217" t="s">
        <v>40</v>
      </c>
      <c r="F217" s="1" t="s">
        <v>490</v>
      </c>
      <c r="G217" t="s">
        <v>228</v>
      </c>
      <c r="H217">
        <v>1730</v>
      </c>
      <c r="I217" s="2">
        <v>42166</v>
      </c>
      <c r="J217" s="2">
        <v>42531</v>
      </c>
      <c r="K217">
        <v>1370.01</v>
      </c>
    </row>
    <row r="218" spans="1:11" x14ac:dyDescent="0.25">
      <c r="A218" t="str">
        <f>"61058556F0"</f>
        <v>61058556F0</v>
      </c>
      <c r="B218" t="str">
        <f t="shared" si="3"/>
        <v>06363391001</v>
      </c>
      <c r="C218" t="s">
        <v>15</v>
      </c>
      <c r="D218" t="s">
        <v>491</v>
      </c>
      <c r="E218" t="s">
        <v>104</v>
      </c>
      <c r="F218" s="1" t="s">
        <v>310</v>
      </c>
      <c r="G218" t="s">
        <v>311</v>
      </c>
      <c r="H218">
        <v>144051.09</v>
      </c>
      <c r="I218" s="2">
        <v>42276</v>
      </c>
      <c r="J218" s="2">
        <v>42314</v>
      </c>
      <c r="K218">
        <v>144051.09</v>
      </c>
    </row>
    <row r="219" spans="1:11" x14ac:dyDescent="0.25">
      <c r="A219" t="str">
        <f>"6341146F34"</f>
        <v>6341146F34</v>
      </c>
      <c r="B219" t="str">
        <f t="shared" si="3"/>
        <v>06363391001</v>
      </c>
      <c r="C219" t="s">
        <v>15</v>
      </c>
      <c r="D219" t="s">
        <v>492</v>
      </c>
      <c r="E219" t="s">
        <v>40</v>
      </c>
      <c r="F219" s="1" t="s">
        <v>493</v>
      </c>
      <c r="G219" t="s">
        <v>25</v>
      </c>
      <c r="H219">
        <v>33506</v>
      </c>
      <c r="I219" s="2">
        <v>42248</v>
      </c>
      <c r="J219" s="2">
        <v>42292</v>
      </c>
      <c r="K219">
        <v>33506</v>
      </c>
    </row>
    <row r="220" spans="1:11" x14ac:dyDescent="0.25">
      <c r="A220" t="str">
        <f>"Z64161EC9E"</f>
        <v>Z64161EC9E</v>
      </c>
      <c r="B220" t="str">
        <f t="shared" si="3"/>
        <v>06363391001</v>
      </c>
      <c r="C220" t="s">
        <v>15</v>
      </c>
      <c r="D220" t="s">
        <v>494</v>
      </c>
      <c r="E220" t="s">
        <v>40</v>
      </c>
      <c r="F220" s="1" t="s">
        <v>495</v>
      </c>
      <c r="G220" t="s">
        <v>102</v>
      </c>
      <c r="H220">
        <v>28832.36</v>
      </c>
      <c r="I220" s="2">
        <v>42310</v>
      </c>
      <c r="J220" s="2">
        <v>42704</v>
      </c>
      <c r="K220">
        <v>25863.93</v>
      </c>
    </row>
    <row r="221" spans="1:11" x14ac:dyDescent="0.25">
      <c r="A221" t="str">
        <f>"ZF2149AC53"</f>
        <v>ZF2149AC53</v>
      </c>
      <c r="B221" t="str">
        <f t="shared" si="3"/>
        <v>06363391001</v>
      </c>
      <c r="C221" t="s">
        <v>15</v>
      </c>
      <c r="D221" t="s">
        <v>496</v>
      </c>
      <c r="E221" t="s">
        <v>17</v>
      </c>
      <c r="F221" s="1" t="s">
        <v>497</v>
      </c>
      <c r="G221" t="s">
        <v>498</v>
      </c>
      <c r="H221">
        <v>1320</v>
      </c>
      <c r="I221" s="2">
        <v>42156</v>
      </c>
      <c r="J221" s="2">
        <v>42521</v>
      </c>
      <c r="K221">
        <v>1319.99</v>
      </c>
    </row>
    <row r="222" spans="1:11" x14ac:dyDescent="0.25">
      <c r="A222" t="str">
        <f>"ZE01249A6B"</f>
        <v>ZE01249A6B</v>
      </c>
      <c r="B222" t="str">
        <f t="shared" si="3"/>
        <v>06363391001</v>
      </c>
      <c r="C222" t="s">
        <v>15</v>
      </c>
      <c r="D222" t="s">
        <v>499</v>
      </c>
      <c r="E222" t="s">
        <v>44</v>
      </c>
      <c r="F222" s="1" t="s">
        <v>500</v>
      </c>
      <c r="G222" t="s">
        <v>501</v>
      </c>
      <c r="H222">
        <v>4799.76</v>
      </c>
      <c r="I222" s="2">
        <v>42036</v>
      </c>
      <c r="J222" s="2">
        <v>42855</v>
      </c>
      <c r="K222">
        <v>4633.51</v>
      </c>
    </row>
    <row r="223" spans="1:11" x14ac:dyDescent="0.25">
      <c r="A223" t="str">
        <f>"Z3F17A359A"</f>
        <v>Z3F17A359A</v>
      </c>
      <c r="B223" t="str">
        <f t="shared" si="3"/>
        <v>06363391001</v>
      </c>
      <c r="C223" t="s">
        <v>15</v>
      </c>
      <c r="D223" t="s">
        <v>502</v>
      </c>
      <c r="E223" t="s">
        <v>104</v>
      </c>
      <c r="F223" s="1" t="s">
        <v>105</v>
      </c>
      <c r="G223" t="s">
        <v>106</v>
      </c>
      <c r="H223">
        <v>0</v>
      </c>
      <c r="I223" s="2">
        <v>42366</v>
      </c>
      <c r="J223" s="2">
        <v>42366</v>
      </c>
      <c r="K223">
        <v>1437.78</v>
      </c>
    </row>
    <row r="224" spans="1:11" x14ac:dyDescent="0.25">
      <c r="A224" t="str">
        <f>"ZE0133525C"</f>
        <v>ZE0133525C</v>
      </c>
      <c r="B224" t="str">
        <f t="shared" si="3"/>
        <v>06363391001</v>
      </c>
      <c r="C224" t="s">
        <v>15</v>
      </c>
      <c r="D224" t="s">
        <v>503</v>
      </c>
      <c r="E224" t="s">
        <v>17</v>
      </c>
      <c r="F224" s="1" t="s">
        <v>504</v>
      </c>
      <c r="G224" t="s">
        <v>505</v>
      </c>
      <c r="H224">
        <v>57.27</v>
      </c>
      <c r="I224" s="2">
        <v>42032</v>
      </c>
      <c r="J224" s="2">
        <v>42033</v>
      </c>
      <c r="K224">
        <v>57.27</v>
      </c>
    </row>
    <row r="225" spans="1:11" x14ac:dyDescent="0.25">
      <c r="A225" t="str">
        <f>"63232975C1"</f>
        <v>63232975C1</v>
      </c>
      <c r="B225" t="str">
        <f t="shared" si="3"/>
        <v>06363391001</v>
      </c>
      <c r="C225" t="s">
        <v>15</v>
      </c>
      <c r="D225" t="s">
        <v>506</v>
      </c>
      <c r="E225" t="s">
        <v>40</v>
      </c>
      <c r="F225" s="1" t="s">
        <v>507</v>
      </c>
      <c r="G225" t="s">
        <v>102</v>
      </c>
      <c r="H225">
        <v>335756.63</v>
      </c>
      <c r="I225" s="2">
        <v>42217</v>
      </c>
      <c r="J225" s="2">
        <v>42429</v>
      </c>
      <c r="K225">
        <v>335756.63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2019-01-29T16:57:16Z</dcterms:created>
  <dcterms:modified xsi:type="dcterms:W3CDTF">2019-01-29T16:57:16Z</dcterms:modified>
</cp:coreProperties>
</file>