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ici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</calcChain>
</file>

<file path=xl/sharedStrings.xml><?xml version="1.0" encoding="utf-8"?>
<sst xmlns="http://schemas.openxmlformats.org/spreadsheetml/2006/main" count="1676" uniqueCount="668">
  <si>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</si>
  <si>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</si>
  <si>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</si>
  <si>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</si>
  <si>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</si>
  <si>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</si>
  <si>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</si>
  <si>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</si>
  <si>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</si>
  <si>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</si>
  <si>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</si>
  <si>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</si>
  <si>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</si>
  <si>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</si>
  <si>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</si>
  <si>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Sicilia</t>
  </si>
  <si>
    <t xml:space="preserve">ACQUISTO TONER COMPATBILE </t>
  </si>
  <si>
    <t>23-AFFIDAMENTO IN ECONOMIA - AFFIDAMENTO DIRETTO</t>
  </si>
  <si>
    <t xml:space="preserve">G.C.SERVICE WORLDS.R.L. (CF: 03155690831)
</t>
  </si>
  <si>
    <t>G.C.SERVICE WORLDS.R.L. (CF: 03155690831)</t>
  </si>
  <si>
    <t xml:space="preserve">ACQUISTO TONER COMPATIBILE </t>
  </si>
  <si>
    <t xml:space="preserve">PROMO RIGENERA SRL (CF: 01431180551)
</t>
  </si>
  <si>
    <t>PROMO RIGENERA SRL (CF: 01431180551)</t>
  </si>
  <si>
    <t xml:space="preserve">ACQUISTO BUSTE  GRANDISSIME N 6000 </t>
  </si>
  <si>
    <t xml:space="preserve">Ugo Tesi srl (CF: 00272980103)
</t>
  </si>
  <si>
    <t>Ugo Tesi srl (CF: 00272980103)</t>
  </si>
  <si>
    <t>ACQUISTO BUSTE BIANCHE N  20.000</t>
  </si>
  <si>
    <t xml:space="preserve">ALTIFIN UNIPERSONALE (CF: 03376680611)
</t>
  </si>
  <si>
    <t>ALTIFIN UNIPERSONALE (CF: 03376680611)</t>
  </si>
  <si>
    <t xml:space="preserve">DERATTIZZAZIONE  N  8  INTERVENTI </t>
  </si>
  <si>
    <t xml:space="preserve">RI.FRA. SRL   (CF: 01366080818)
</t>
  </si>
  <si>
    <t>RI.FRA. SRL   (CF: 01366080818)</t>
  </si>
  <si>
    <t xml:space="preserve">DISINFESTAZIONE  INSETTI E ZANZARE </t>
  </si>
  <si>
    <t xml:space="preserve">acquisto 20 rotoli carta eliminacode </t>
  </si>
  <si>
    <t xml:space="preserve">SIGMA S.P.A. (CF: 01590580443)
</t>
  </si>
  <si>
    <t>SIGMA S.P.A. (CF: 01590580443)</t>
  </si>
  <si>
    <t>ACQUISTO BLOCCHETTI -BUSTE AVORIO-CARTONCINO</t>
  </si>
  <si>
    <t xml:space="preserve">LA GALA ROSARIO (CF: LGLRSR73M29M052O)
</t>
  </si>
  <si>
    <t>LA GALA ROSARIO (CF: LGLRSR73M29M052O)</t>
  </si>
  <si>
    <t>ACQUISTO 550 VOLANTI+ 500 BROCHUR  MANIFESTAZIONE SICILIA</t>
  </si>
  <si>
    <t>N. 3 COMBINATORI TELEFONICI PRESSO DP PALERMO- SPORTELLO PANTELLERIA- UT CANICATTI'</t>
  </si>
  <si>
    <t>22-PROCEDURA NEGOZIATA DERIVANTE DA AVVISI CON CUI SI INDICE LA GARA</t>
  </si>
  <si>
    <t xml:space="preserve">BQS S.r.L. (CF: 05499940822)
INNOBE S.R.L.S. (CF: 06309710827)
LA ROCCA MAURIZIO S.R.L. (CF: 02337130815)
MEDITEL DATA SRL (CF: 05543100829)
RIVOLO FRANCESCO (CF: RVLFNC48C11G273C)
SECURITY &amp; PHONE S.N.C. (CF: 03949780872)
</t>
  </si>
  <si>
    <t>INNOBE S.R.L.S. (CF: 06309710827)</t>
  </si>
  <si>
    <t>ACQUISTO KIT COMPLETO PER PRONTO SOCCORSO - DR SICILIA</t>
  </si>
  <si>
    <t xml:space="preserve">QUEEN MEC SRL (CF: 03394891216)
</t>
  </si>
  <si>
    <t>QUEEN MEC SRL (CF: 03394891216)</t>
  </si>
  <si>
    <t>FORNITURA ROTOLI CARTA ELIMINACODE - UPT AGRIGENTO E UT PA2</t>
  </si>
  <si>
    <t>INSTALLAZIONE DI UN PUNTO LAN PER BADGE - DP TRAPANI SPORTELLO DI PANTELLERIA</t>
  </si>
  <si>
    <t xml:space="preserve">ASA IMPIANTI S.R.L. (CF: 01777010818)
</t>
  </si>
  <si>
    <t>ASA IMPIANTI S.R.L. (CF: 01777010818)</t>
  </si>
  <si>
    <t>SOSTITUZIONE MANIGLIONE ANTIPANICO - DP MESSINA</t>
  </si>
  <si>
    <t xml:space="preserve">MARCONI IMPIANTI (CF: 01977190832)
</t>
  </si>
  <si>
    <t>MARCONI IMPIANTI (CF: 01977190832)</t>
  </si>
  <si>
    <t>INTERVENTO MALFUNZIONAMENTO DEL FRONT-OFFICE DP MESSINA</t>
  </si>
  <si>
    <t xml:space="preserve">SECURITY &amp; PHONE S.N.C. (CF: 03949780872)
</t>
  </si>
  <si>
    <t>SECURITY &amp; PHONE S.N.C. (CF: 03949780872)</t>
  </si>
  <si>
    <t>FORNITURA ROTOLI CARTA ELIMINACODE VARI UFFICI DELLA SICILIA</t>
  </si>
  <si>
    <t xml:space="preserve">SIMPEX BIOMEDICAL (CF: 04055321006)
</t>
  </si>
  <si>
    <t>SIMPEX BIOMEDICAL (CF: 04055321006)</t>
  </si>
  <si>
    <t>RIP. LINEA TELEFONICA E LINEA ELETTRICA - DR SICILIA</t>
  </si>
  <si>
    <t xml:space="preserve">BASILE PAOLO BASILE (CF: BSLFNC63E02G273C)
</t>
  </si>
  <si>
    <t>BASILE PAOLO BASILE (CF: BSLFNC63E02G273C)</t>
  </si>
  <si>
    <t>RIPARAZIONE CANCELLO - UT ACIREALE</t>
  </si>
  <si>
    <t xml:space="preserve">ELETTRA di Cavallaro Santo (CF: 02995280878)
</t>
  </si>
  <si>
    <t>ELETTRA di Cavallaro Santo (CF: 02995280878)</t>
  </si>
  <si>
    <t>INTERV. TECNICO PER ALLARME - INSTALLAZIONE RILEVATORE - DP ME UT SANT'AGATA DI MILITELLO</t>
  </si>
  <si>
    <t xml:space="preserve">INNOBE S.R.L.S. (CF: 06309710827)
</t>
  </si>
  <si>
    <t>ACQUISTO CASSETTE DI PRONTO SOCCORSO N 8</t>
  </si>
  <si>
    <t>FORNITURA TABELLA IDENTIFICATIVA DEL PAF DI CEFALU' - DP PALERMO UT TERMINI IMERESE</t>
  </si>
  <si>
    <t xml:space="preserve">SMIT DI TORRETTA GIUSEPPE (CF: TRRGPP35L06F845F)
</t>
  </si>
  <si>
    <t>SMIT DI TORRETTA GIUSEPPE (CF: TRRGPP35L06F845F)</t>
  </si>
  <si>
    <t>FORNITURE AUTOCISTERNE D'ACQUA - DP TRAPANI</t>
  </si>
  <si>
    <t xml:space="preserve">DE MARTINO CLAUDIO &amp;C. SAS (CF: 02046570814)
</t>
  </si>
  <si>
    <t>DE MARTINO CLAUDIO &amp;C. SAS (CF: 02046570814)</t>
  </si>
  <si>
    <t>ACQUISTO ASPIRAPOLVERE E ASPIRALIQUIDI - DR SICILIA</t>
  </si>
  <si>
    <t xml:space="preserve">FRANCESCO FORNARI (CF: 02780610735)
</t>
  </si>
  <si>
    <t>FRANCESCO FORNARI (CF: 02780610735)</t>
  </si>
  <si>
    <t>POMPA SOMMERSA CON RELATIVI  ACCESSORI - DR SICILIA</t>
  </si>
  <si>
    <t xml:space="preserve">L.B. CLIMA DI LO PORTO FRANCESCO E C. S.n.C. (CF: 04102680826)
</t>
  </si>
  <si>
    <t>L.B. CLIMA DI LO PORTO FRANCESCO E C. S.n.C. (CF: 04102680826)</t>
  </si>
  <si>
    <t>DERATTIZZAZIONE PER  LA DURATA DI UN ANNO DP CATANIA- ACIREALE- GIARRE-CALTAGIRONE- ADRANO</t>
  </si>
  <si>
    <t xml:space="preserve">ANTICIMEX S.R.L. (CF: 08046760966)
ARA DI MASCAGNI ROSA (CF: MSCRSO57M61C351M)
CO.MI SRL (CF: 05631620829)
FOLGORATTI (CF: 01886990835)
IBLEA DISINFESTAZIONE S.R.L.  (CF: 00843330887)
</t>
  </si>
  <si>
    <t>ARA DI MASCAGNI ROSA (CF: MSCRSO57M61C351M)</t>
  </si>
  <si>
    <t>SERVIZIO DI GIARDINAGGIO PER UN ANNO PRESSO DP TRAPANI</t>
  </si>
  <si>
    <t xml:space="preserve">A.FR.A.M. SRL (CF: 02084990817)
CAMPAGNA FILIPPO NERI (CF: CMPFPP86H13L112G)
CASAMENTO SALVATORE (CF: CSMSVT65D08H797C)
CO.MI SRL (CF: 05631620829)
NEW SYSTEM SERVICE SOC. CONS. A R.L. (CF: 01972700817)
SERVIZI AMBIENTALI S.R.L (CF: 04542080827)
</t>
  </si>
  <si>
    <t>CASAMENTO SALVATORE (CF: CSMSVT65D08H797C)</t>
  </si>
  <si>
    <t xml:space="preserve">DEMOLIZIONE-RIFACIMENTO PAVIMENTAZIONE CORTILE INTERNO E NUOVO SCARICO PER IL CONVOGLÃ²IAMENTO ACQUE PIOVANE UPT - DP CALTANISSETTA </t>
  </si>
  <si>
    <t xml:space="preserve">IMPRECAP SRL (CF: 01850920859)
</t>
  </si>
  <si>
    <t>IMPRECAP SRL (CF: 01850920859)</t>
  </si>
  <si>
    <t>INTERVENTO PER RIPARAZIONE N. BAGNI DP PALERMO - UT PA2</t>
  </si>
  <si>
    <t xml:space="preserve">EDILIZIA SEIDITA SRL (CF: 05411920829)
</t>
  </si>
  <si>
    <t>EDILIZIA SEIDITA SRL (CF: 05411920829)</t>
  </si>
  <si>
    <t>FORNITURA GASOLIO PER RISCALDAMENTO - UPT MESSINA -</t>
  </si>
  <si>
    <t>26-AFFIDAMENTO DIRETTO IN ADESIONE AD ACCORDO QUADRO/CONVENZIONE</t>
  </si>
  <si>
    <t xml:space="preserve">Q8 Quaser srl (CF: 06543251000)
</t>
  </si>
  <si>
    <t>Q8 Quaser srl (CF: 06543251000)</t>
  </si>
  <si>
    <t>FORNITURA BUSTE BIANCHE - DP CALTANISSETTA</t>
  </si>
  <si>
    <t xml:space="preserve">Corporate Express srl (CF: 13303580156)
</t>
  </si>
  <si>
    <t>Corporate Express srl (CF: 13303580156)</t>
  </si>
  <si>
    <t xml:space="preserve">FORNITURA PACCHI MEDICAZIONI - DP CALTANISSETTA </t>
  </si>
  <si>
    <t>RIPARAZIONE ALLARME - DP TP SPORTELLO ALCAMO -</t>
  </si>
  <si>
    <t>FORNITURA TONER - UPT CALTANISSETTA</t>
  </si>
  <si>
    <t xml:space="preserve">INFORMATICA.NET S.R.L. (CF: 04654610874)
</t>
  </si>
  <si>
    <t>INFORMATICA.NET S.R.L. (CF: 04654610874)</t>
  </si>
  <si>
    <t>FORNITURA E  POSA IN OPERA DI STRISCE ANTISCIVOLO DP PALERMO</t>
  </si>
  <si>
    <t xml:space="preserve">CE.AS.T (CF: 03006480820)
DITTA DARIO CIULLA (CF: 06016180827)
DRAGOTTO ANTONINO (CF: 03194070821)
G.B.C. SISTEMI SocietÃ  Coop. (CF: 05138680821)
TALLILLI SALVATORE (CF: TLLSVT53D18G273O)
</t>
  </si>
  <si>
    <t>G.B.C. SISTEMI SocietÃ  Coop. (CF: 05138680821)</t>
  </si>
  <si>
    <t>RIPARAZIONE N. 10 PORTE INTERNE - DP MESSINA</t>
  </si>
  <si>
    <t>MANUTENZIONE STRAORDINARIA IMPIANTO DI RISCALDAMENTO CENTRALIZZATO</t>
  </si>
  <si>
    <t xml:space="preserve">MANGIONE GIUSEPPE (CF: MNGGPP58C19B429V)
</t>
  </si>
  <si>
    <t>MANGIONE GIUSEPPE (CF: MNGGPP58C19B429V)</t>
  </si>
  <si>
    <t>POTENZIAMENTO VIDEOSORVEGLIANZA E MANUTENZIONE UT BARCELLONA P.G.</t>
  </si>
  <si>
    <t xml:space="preserve">CIEMME SERVICE (CF: 02855340838)
DUAL POWER IMPIANTI (CF: 02846350839)
MEDITEL DATA SRL (CF: 05543100829)
SECURITY &amp; PHONE S.N.C. (CF: 03949780872)
VECAR SRL (CF: 01644680835)
</t>
  </si>
  <si>
    <t>MEDITEL DATA SRL (CF: 05543100829)</t>
  </si>
  <si>
    <t>FORNITURA ED INSTALLAZIONE CARTELLONISTICA DP CATANIA  UT CALTAGIRONE UPT AGRIGENTO</t>
  </si>
  <si>
    <t xml:space="preserve">cartoleria Crisci (CF: 03981780822)
DITTA BELLA SALVATORE (CF: BLLSVT48H16B537Q)
GRASSO FORNITURE SRL (CF: 04872170875)
SIR FORNITURE S.R.L. (CF: 00943150896)
SMIT DI TORRETTA GIUSEPPE (CF: TRRGPP35L06F845F)
</t>
  </si>
  <si>
    <t>adesione alla convenzione gasolio x riscaldamento lotto 13</t>
  </si>
  <si>
    <t>RIPARAZIONE SISTEMA DI ALLARME - UPT MESSINA SEDE DI VIA GARIBALDI</t>
  </si>
  <si>
    <t xml:space="preserve">MEGA SISTEM DI MANCUSO FRANCESCO (CF: 01215560838)
</t>
  </si>
  <si>
    <t>MEGA SISTEM DI MANCUSO FRANCESCO (CF: 01215560838)</t>
  </si>
  <si>
    <t>FORNITURA N. 10 CALCOLATRICI - DP ENNA</t>
  </si>
  <si>
    <t xml:space="preserve">neapolis informatica (CF: 07708230631)
</t>
  </si>
  <si>
    <t>neapolis informatica (CF: 07708230631)</t>
  </si>
  <si>
    <t>SEMINARIO LEGALITA' NEGLI APPALTI</t>
  </si>
  <si>
    <t xml:space="preserve">CEIDA CENTRO ITALIANO DI DIREZIONE AZIENDALE (CF: 85002540582)
</t>
  </si>
  <si>
    <t>CEIDA CENTRO ITALIANO DI DIREZIONE AZIENDALE (CF: 85002540582)</t>
  </si>
  <si>
    <t>RIPRISTINO PAVIMENTAZIONE DANNEGGIATA E FORNITURA ED INSTALLAZIONE DI N. 7 BATTENTI - DP AGRIGENTO</t>
  </si>
  <si>
    <t xml:space="preserve">CARONIA (CF: 05633230825)
DEBOLE GAETANO (CF: DBLGTN82A30E536C)
EDIL STORE SRL (CF: 05449130821)
IMPRESA EDILE ROMANO ANTONIO (CF: RMNNTN65S19H148I)
TECNODUE IMPIANTI (CF: 05218310828)
</t>
  </si>
  <si>
    <t>IMPRESA EDILE ROMANO ANTONIO (CF: RMNNTN65S19H148I)</t>
  </si>
  <si>
    <t>INTERVENTO FRONT-OFFICE DP MESSINA</t>
  </si>
  <si>
    <t>MANUTENZIONE PORTA REI - UPT AGRIGENTO</t>
  </si>
  <si>
    <t xml:space="preserve">RIVOLO FRANCESCO (CF: RVLFNC48C11G273C)
</t>
  </si>
  <si>
    <t>RIVOLO FRANCESCO (CF: RVLFNC48C11G273C)</t>
  </si>
  <si>
    <t>ACQUISTO MATERIALE IGIENICO - UPT MESSINA</t>
  </si>
  <si>
    <t xml:space="preserve">NASTA E C CARTA E IMBALLAGGI (CF: 00088990825)
</t>
  </si>
  <si>
    <t>NASTA E C CARTA E IMBALLAGGI (CF: 00088990825)</t>
  </si>
  <si>
    <t>RIMOZIONE OSTRUZIONI POZZETTI ACQUE PIOVANE - DP SIRACUSA</t>
  </si>
  <si>
    <t xml:space="preserve">NEW TECHNOLOGY SOC COOP ARL (CF: 04862130871)
</t>
  </si>
  <si>
    <t>NEW TECHNOLOGY SOC COOP ARL (CF: 04862130871)</t>
  </si>
  <si>
    <t>FORNITURA MATERIALE IGIENICO SANITARIO - UPT PALERMO</t>
  </si>
  <si>
    <t>SPOSTAMENTO TORRETTA E CAVI - DR SICILIA</t>
  </si>
  <si>
    <t xml:space="preserve">A.B.C. TECNOIMPIANTI (CF: 06066860823)
</t>
  </si>
  <si>
    <t>A.B.C. TECNOIMPIANTI (CF: 06066860823)</t>
  </si>
  <si>
    <t>FORNITURA TIMBRI VARI UFFICI</t>
  </si>
  <si>
    <t>RIPRISTINO FUNZIONALITA' ARMADI E SERRATURE - DR SICILIA</t>
  </si>
  <si>
    <t xml:space="preserve">TALLILLI SALVATORE (CF: TLLSVT53D18G273O)
</t>
  </si>
  <si>
    <t>TALLILLI SALVATORE (CF: TLLSVT53D18G273O)</t>
  </si>
  <si>
    <t>ACQUISTO ASTE E BANDIERE - DR SICILIA</t>
  </si>
  <si>
    <t xml:space="preserve">Centro forniture Snc di Costa M. e Scaliati G (CF: 04960590653)
</t>
  </si>
  <si>
    <t>Centro forniture Snc di Costa M. e Scaliati G (CF: 04960590653)</t>
  </si>
  <si>
    <t>ACQUISTO N. 2 FAX CANON - DP ENNA</t>
  </si>
  <si>
    <t xml:space="preserve">GIANNONE COMPUTERS SAS (CF: 01170160889)
</t>
  </si>
  <si>
    <t>GIANNONE COMPUTERS SAS (CF: 01170160889)</t>
  </si>
  <si>
    <t>TRADUZIONE ATTI FISCALI - DP ME UT SANT'AGATA DI MILITELLO</t>
  </si>
  <si>
    <t xml:space="preserve">INTERMEDIATE SRL (CF: 09229211009)
</t>
  </si>
  <si>
    <t>INTERMEDIATE SRL (CF: 09229211009)</t>
  </si>
  <si>
    <t>RITIRO, CARICO, TRASPORTO DISTRUZIONE CONFERIMENTO A DISCARICA BENI DISMESSI - UPT PALERMO</t>
  </si>
  <si>
    <t xml:space="preserve">CAMPAGNA FILIPPO NERI (CF: CMPFPP86H13L112G)
CARPA SERVIZI SOC. COOP (CF: 02929070833)
CASAMENTO SALVATORE (CF: CSMSVT65D08H797C)
CO.MI SRL (CF: 05631620829)
S.E.A. S.R.L. (CF: 05558350822)
</t>
  </si>
  <si>
    <t>S.E.A. S.R.L. (CF: 05558350822)</t>
  </si>
  <si>
    <t>Lavori per Combinatore e collegamento rilevazione fumo - UPT CATANIA</t>
  </si>
  <si>
    <t>NOLEGGIO 12 FOTOCOPIATORI CONSIP - MESI 60</t>
  </si>
  <si>
    <t xml:space="preserve">OLIVETTI SPA (CF: 02298700010)
</t>
  </si>
  <si>
    <t>OLIVETTI SPA (CF: 02298700010)</t>
  </si>
  <si>
    <t>RIPARAZIONE IMPIANTO IDRICO DEI BAGNI PIANO PRIMO - UP AGRIGRNTO</t>
  </si>
  <si>
    <t xml:space="preserve">IMPRESA EDILE ROMANO ANTONIO (CF: RMNNTN65S19H148I)
MANITAL S.C.P.A.-CONSORZIO STABILE (CF: 06466050017)
</t>
  </si>
  <si>
    <t>INTERVENTO TECNICO PER RIPRISTINARE LA FUNZIONALITA' DELL'IMP. DI VIDEOSORVEGLIANZA - DR SICILIA</t>
  </si>
  <si>
    <t>MANUTENZIONE ALLARME E PUNTI RETE - UFFICI DELLA SICILIA</t>
  </si>
  <si>
    <t>RISANAMENTO DI UNA PARTE DEL PARAPETTO DELLA TERRAZZA E SVUOTAMENTO DI ACQUA DAL TETTO  MEDIANTE ELETTROPOMPA - DP TRAPANI</t>
  </si>
  <si>
    <t xml:space="preserve">EUREKA STUDIO DI ASTA FRANCESCO (CF: STAFNC82A11G273D)
</t>
  </si>
  <si>
    <t>EUREKA STUDIO DI ASTA FRANCESCO (CF: STAFNC82A11G273D)</t>
  </si>
  <si>
    <t>RIPARAZIONE CASSETTA DI SCARICO E SISTEMAZIONE LAMIERE TETTO - DR SICILIA</t>
  </si>
  <si>
    <t>COPERTURA IN PLEXGLASS  DEL CORRIDOIO DELLA DR SICILIA</t>
  </si>
  <si>
    <t>RIPARAZIONE MANIGLIONE ANTIPANICO - DP MESSINA</t>
  </si>
  <si>
    <t>INTERVENTO SU SISTEMA DI ALLARME - DP MESSINA</t>
  </si>
  <si>
    <t>FORNITURA TIMBRI VARI UFFICI DELLA SICILIA</t>
  </si>
  <si>
    <t>PULIZIA PLUVIALI E CADITOIE PRESSO LA DP CALTANISSETTA</t>
  </si>
  <si>
    <t xml:space="preserve">GEPA S.R.L. (CF: 01156340851)
</t>
  </si>
  <si>
    <t>GEPA S.R.L. (CF: 01156340851)</t>
  </si>
  <si>
    <t>ACQUISTO CANCELLERIA - DR SICILIA</t>
  </si>
  <si>
    <t xml:space="preserve">cartoleria Crisci (CF: 03981780822)
</t>
  </si>
  <si>
    <t>cartoleria Crisci (CF: 03981780822)</t>
  </si>
  <si>
    <t>RIMOZIONE FORNITURA E INSTALLAZIONE DI LAMPADE DI EMERGENZA PRESSO UPT SIRACUSA</t>
  </si>
  <si>
    <t xml:space="preserve">EN-SIT (CF: 01100350865)
GRASSO FORNITURE SRL (CF: 04872170875)
L.B. CLIMA DI LO PORTO FRANCESCO E C. S.n.C. (CF: 04102680826)
MEDITEL DATA SRL (CF: 05543100829)
RIVOLO FRANCESCO (CF: RVLFNC48C11G273C)
</t>
  </si>
  <si>
    <t>RIPARAZIONE TENDE - DP PALERMO</t>
  </si>
  <si>
    <t>ACQUISTO  8 RILEVATORI BANCONOTE FALSE</t>
  </si>
  <si>
    <t>VARI INTERVENTI SU ALLARME-LETTORE BADGE-TORRETTA UFFICI DELLA SICILIA</t>
  </si>
  <si>
    <t>SOSTITUZIONE SERRATURE - DR SICILIA</t>
  </si>
  <si>
    <t>Ritiro,carico,trasporto,conferimento a discarica e distruzione carta - Sportello di CORLEONE DP PALERMO</t>
  </si>
  <si>
    <t xml:space="preserve">A.S.I.F. S.R.L. (CF: 04881220828)
CASAMENTO SALVATORE (CF: 04310880820)
CO.MI SRL (CF: 05631620829)
EMMERRE SERVIZI PER L'AMBIENTE (CF: 05907210826)
MERAT S.A.S. DI SPARACELLO SALVATORE (CF: 05176380821)
S.E.A. S.R.L. (CF: 05558350822)
SOCIETA' COOPERATIVA LA NATURA (CF: 03856260827)
</t>
  </si>
  <si>
    <t>CO.MI SRL (CF: 05631620829)</t>
  </si>
  <si>
    <t>RIPARAZIONE FOTOCOPIATORI OLIVETTI PRESSO DP CATANIA E ENNA - UT ACIREALE -</t>
  </si>
  <si>
    <t xml:space="preserve">COMIS SRL (CF: 03797260878)
</t>
  </si>
  <si>
    <t>COMIS SRL (CF: 03797260878)</t>
  </si>
  <si>
    <t>FORNITURA E POSA IN OPERA DI SEGNALETICA STRADALE- DP CALTANISSETTA-</t>
  </si>
  <si>
    <t xml:space="preserve">INTERGREEN (CF: 01482190855)
LINEA UFFICIO S.A.S. DI DIPRIMA PAOLO (CF: 01209300852)
MASTER MEDIA SRL (CF: 01718130857)
SERVIZI E ASSISTENZA SRL (CF: 01888890850)
SMIT DI TORRETTA GIUSEPPE (CF: TRRGPP35L06F845F)
</t>
  </si>
  <si>
    <t>MESSA IN SICUREZZA DELLA PORTA D'INGRESSO DI NEMERGENZA DP TRAPANI</t>
  </si>
  <si>
    <t xml:space="preserve">  CORRAO FELICE ROBERTO (CF: 01898390818)
GRASSO FORNITURE SRL (CF: 04872170875)
NEW SYSTEM SERVICE SOC. CONS. A R.L. (CF: 01972700817)
SIR FORNITURE S.R.L. (CF: 00943150896)
TALLILLI SALVATORE (CF: TLLSVT53D18G273O)
</t>
  </si>
  <si>
    <t>RIPRISTINO ALLARME - DP MESSINA UT TAORMINA</t>
  </si>
  <si>
    <t>INTERVENTO TECNICO SU CONTROLLO IMPIANTO ELETTRICO - DP PA UT PA2 PAF CORLEONE</t>
  </si>
  <si>
    <t>FORNITURA MATERIALE IGIENICO-SANITARIO  UPT CATANIA</t>
  </si>
  <si>
    <t>LAVORI PRESSO LA SEDE DI VIALE CAMPANIA - DP PALERMO</t>
  </si>
  <si>
    <t>RINNOVO ABBONAMENTO " AMBIENTE E LAVORO " - DR SICILIA</t>
  </si>
  <si>
    <t xml:space="preserve">ASSOCIAZIONE AMBIENTE E LAVORO (CF: 00923870968)
</t>
  </si>
  <si>
    <t>ASSOCIAZIONE AMBIENTE E LAVORO (CF: 00923870968)</t>
  </si>
  <si>
    <t>LAVORI DI MESSA IN SICUREZZA DI TRAVI E PILASTRI - VIA GARIBALDI 120 UPT MESSINA</t>
  </si>
  <si>
    <t xml:space="preserve">TECNIMPIANTI DI MINISSALE COSIMO (CF: MNSCSM51C16F158D)
</t>
  </si>
  <si>
    <t>TECNIMPIANTI DI MINISSALE COSIMO (CF: MNSCSM51C16F158D)</t>
  </si>
  <si>
    <t>INSTALLAZIONE PUNTI RETE - DP SIRACUSA</t>
  </si>
  <si>
    <t xml:space="preserve">AURORA IMPIANTI S.R.L. (CF: 01519140899)
</t>
  </si>
  <si>
    <t>AURORA IMPIANTI S.R.L. (CF: 01519140899)</t>
  </si>
  <si>
    <t>MANUTENZIONE IMPIANTO ANTINTRUSIONE ED AMPLIAMENTO IMPIANTO DI VIDEOSORVEGLIANZA  UPT ENNA</t>
  </si>
  <si>
    <t xml:space="preserve">GRASSO FORNITURE SRL (CF: 04872170875)
IMPRESA CANNISTRACI SALVASTORE (CF: CNNSVT63C25F158W)
MEDITEL DATA SRL (CF: 05543100829)
RIVOLO FRANCESCO (CF: RVLFNC48C11G273C)
SECURITY &amp; PHONE S.N.C. (CF: 03949780872)
</t>
  </si>
  <si>
    <t>FORNITURA, INSTALLAZIONE, COLLAUDO RITIRO E SMALTIMENTO ESTINTORI PRESSO ALCUNE SEDI  DR SICILIA</t>
  </si>
  <si>
    <t xml:space="preserve">AIR FIRE SPA (CF: 06305150580)
ITALFIRE SISTEMI ANTINCENDIO SRL (CF: 04980670824)
MANITALIDEA SPA (CF: 07124210019)
NOFIRE (CF: 03809020823)
T.S.E SRL (CF: 01177890868)
</t>
  </si>
  <si>
    <t>ITALFIRE SISTEMI ANTINCENDIO SRL (CF: 04980670824)</t>
  </si>
  <si>
    <t xml:space="preserve">fornitura toner e fusori upt siracusa </t>
  </si>
  <si>
    <t xml:space="preserve">UFFICIO E INFORMATICA di Fabio Giarratana (CF: 01492470891)
</t>
  </si>
  <si>
    <t>UFFICIO E INFORMATICA di Fabio Giarratana (CF: 01492470891)</t>
  </si>
  <si>
    <t>DERATTIZZAZIONE ARCHIVIO - DP MESSINA</t>
  </si>
  <si>
    <t xml:space="preserve">ZENITH SERVICES GROUP SRL  (CF: 02816130831)
</t>
  </si>
  <si>
    <t>ZENITH SERVICES GROUP SRL  (CF: 02816130831)</t>
  </si>
  <si>
    <t>CARTA ELIMINACODE - DP CT UT ACIREALE</t>
  </si>
  <si>
    <t>FORNITURA CARTA ELIMINACODE - VARI UFFICI DELLA SICILIA</t>
  </si>
  <si>
    <t>INTERVENTO SPURGO TOMBINO UT GELA</t>
  </si>
  <si>
    <t xml:space="preserve">SICILIANA PULIZIE E SERVIZI DI INFURNA (CF: NFRCGR74S28A089V)
</t>
  </si>
  <si>
    <t>SICILIANA PULIZIE E SERVIZI DI INFURNA (CF: NFRCGR74S28A089V)</t>
  </si>
  <si>
    <t>RIPARAZIONE E MANUTENZIONE IMPIANTO ANTINTRUSIONE - UT SCIACCA</t>
  </si>
  <si>
    <t xml:space="preserve">ALVA SYSTEM SAS DI SULFARO SANTI &amp;C (CF: 02235010846)
HAPPENING COPRPORATION SRL (CF: 02426680845)
INNOBE S.R.L.S. (CF: 06309710827)
MEDITEL DATA SRL (CF: 05543100829)
RIVOLO FRANCESCO (CF: RVLFNC48C11G273C)
</t>
  </si>
  <si>
    <t xml:space="preserve">FORNITURA TONER E DRUM - DP ENNA UT GELA </t>
  </si>
  <si>
    <t xml:space="preserve">ALEX OFFICE &amp; BUSINESS DI CARMINE AVERSANO (CF: VRSCMN80T31A783K)
</t>
  </si>
  <si>
    <t>ALEX OFFICE &amp; BUSINESS DI CARMINE AVERSANO (CF: VRSCMN80T31A783K)</t>
  </si>
  <si>
    <t>FORNITURA TIMBRI - VARI UFFICI DELLA SICILIA</t>
  </si>
  <si>
    <t>RIMOZIONE FORNITURA INSTALLAZIONE LAMPADE DI EMERGENZA  UPT PALERMO</t>
  </si>
  <si>
    <t xml:space="preserve">CLIMA POINT DI BONSIGNORE ALESSANDRO (CF: BNSLSN71T14G273Y)
EDIL MULTIIMPIANTI (CF: 04774490827)
L.B. CLIMA DI LO PORTO FRANCESCO E C. S.n.C. (CF: 04102680826)
LA ROCCA MAURIZIO S.R.L. (CF: 02337130815)
MEDITEL DATA SRL (CF: 05543100829)
RIVOLO FRANCESCO (CF: RVLFNC48C11G273C)
</t>
  </si>
  <si>
    <t>INTERVENTO PORTE BLINDATE INGRESSO DR SICILIA</t>
  </si>
  <si>
    <t>SPOSTAMENTO TORRETTE - DR SICILIA</t>
  </si>
  <si>
    <t>ACQUISTO FOTO PRESIDENTE DELLA REPUBBLICA - DR SICILIA</t>
  </si>
  <si>
    <t>RIMOZIONE FORNITURA ED INSTALLAZIONE DI 12 SPLIT PRESSO ALCUNE SEDI DELLA DRE SICILIA</t>
  </si>
  <si>
    <t xml:space="preserve">CLIMA POINT DI BONSIGNORE ALESSANDRO (CF: BNSLSN71T14G273Y)
DIPA SERVIZI (CF: 03822150821)
L.B. CLIMA DI LO PORTO FRANCESCO E C. S.n.C. (CF: 04102680826)
MANGIONE GIUSEPPE (CF: MNGGPP58C19B429V)
TECNODUE IMPIANTI (CF: 05218310828)
</t>
  </si>
  <si>
    <t>CLIMA POINT DI BONSIGNORE ALESSANDRO (CF: BNSLSN71T14G273Y)</t>
  </si>
  <si>
    <t>COMPLETAMENTO LAVORI IMPIANTO ANTINTRUSIONE - UT SCIACCA</t>
  </si>
  <si>
    <t xml:space="preserve">MEDITEL DATA SRL (CF: 05543100829)
</t>
  </si>
  <si>
    <t>SERVIZIO URBANO DI RITIRO E CONSEGNA CORRISPONDENZA PUNTO PUNTO TRA LE DUE SEDI DELL'UP DI MESSINA - TERRITORIO</t>
  </si>
  <si>
    <t xml:space="preserve">SDA Express courier Spa (CF: 02335990541)
ZANCLEPOST SAS (CF: 02974510832)
</t>
  </si>
  <si>
    <t>ZANCLEPOST SAS (CF: 02974510832)</t>
  </si>
  <si>
    <t>ALLARME ANTINTRUSIONE VARI UFFICI DELLA SICILIA</t>
  </si>
  <si>
    <t>VERIFICA STRAORDINARIA ASCENSORI - UPT TRAPANI</t>
  </si>
  <si>
    <t xml:space="preserve">ASP PALERMO (CF: 05841760829)
</t>
  </si>
  <si>
    <t>ASP PALERMO (CF: 05841760829)</t>
  </si>
  <si>
    <t>FORNITURA E INSTALLAZIONE DI VIDEOCAMERE PER IMPIANTO DI VIDEOSORVEGLIANZA - UPT CATANIA</t>
  </si>
  <si>
    <t xml:space="preserve">SPINA ROSARIO (CF: 02643510874)
</t>
  </si>
  <si>
    <t>SPINA ROSARIO (CF: 02643510874)</t>
  </si>
  <si>
    <t>SERVIZI DI DECESPUGLIAMENTO E GIARDINAGGIO UPT AGRIGENTO</t>
  </si>
  <si>
    <t xml:space="preserve">CARPA SERVIZI SOC. COOP (CF: 02929070833)
EN-SIT (CF: 01100350865)
FLORA SOC COOP (CF: 00635200868)
LAURA RYOLO (CF: RYLLRA40L60F206W)
SIKANIA SERVICE SOCIETA' COOPERATIVA (CF: 01556140851)
</t>
  </si>
  <si>
    <t>SIKANIA SERVICE SOCIETA' COOPERATIVA (CF: 01556140851)</t>
  </si>
  <si>
    <t>FORNITURA E INSTALLAZIONE DI UN SISTEMA DI CONTROLLO ACCESSI MEDIANTE LETTORE DI PROSSIMITA'</t>
  </si>
  <si>
    <t xml:space="preserve">GRASSO FORNITURE SRL (CF: 04872170875)
MASTER MEDIA SRL (CF: 01718130857)
MEDITEL DATA SRL (CF: 05543100829)
RIVOLO FRANCESCO (CF: RVLFNC48C11G273C)
SECURITY &amp; PHONE S.N.C. (CF: 03949780872)
</t>
  </si>
  <si>
    <t>SOSTITUZIONE DI N. 2 VENTILCONVETTORI ED OPERE VARIE - UPT SIRACUSA</t>
  </si>
  <si>
    <t xml:space="preserve">AURORA IMPIANTI S.R.L. (CF: 01519140899)
CLIMA POINT DI BONSIGNORE ALESSANDRO (CF: BNSLSN71T14G273Y)
L.B. CLIMA DI LO PORTO FRANCESCO E C. S.n.C. (CF: 04102680826)
RI.CO.S.   IMPIANTI (CF: 03958920872)
TECNODUE IMPIANTI (CF: 05218310828)
</t>
  </si>
  <si>
    <t>RI.CO.S.   IMPIANTI (CF: 03958920872)</t>
  </si>
  <si>
    <t>RIPARAZIONE SERRATURE - DR SICILIA</t>
  </si>
  <si>
    <t>INTERVENTO SU PORTA AUTOMATICA - UPT CATANIA</t>
  </si>
  <si>
    <t>REVISIONE ARMADI COMPATTATI - UPT TRAPANI</t>
  </si>
  <si>
    <t xml:space="preserve">BARRECA GIUSEPPE &amp; C (CF: 00096340898)
CYBER ENGINEERING SRL (CF: 00807770383)
GRASSO FORNITURE SRL (CF: 04872170875)
IDEA UFFICIO S.A.S.DI LO PRESTI FABIOLA &amp; C (CF: 00624490868)
LINEA 4 (CF: VSSMNT75A44G173W)
SIR FORNITURE S.R.L. (CF: 00943150896)
TALLILLI SALVATORE (CF: TLLSVT53D18G273O)
</t>
  </si>
  <si>
    <t>ACQUISTO ETICHETTE - DR SICILIA</t>
  </si>
  <si>
    <t xml:space="preserve">CLICK UFFICIO SRL (CF: 06067681004)
</t>
  </si>
  <si>
    <t>CLICK UFFICIO SRL (CF: 06067681004)</t>
  </si>
  <si>
    <t>SERVIZI DI MANUTENZIONE  DEGLI IMPIANTI ANTINCENDIO - UPT CATANIA</t>
  </si>
  <si>
    <t xml:space="preserve">MECCIO WALTER (CF: MCCWTR80E23C351Z)
</t>
  </si>
  <si>
    <t>MECCIO WALTER (CF: MCCWTR80E23C351Z)</t>
  </si>
  <si>
    <t>SERVIZIO DI VIGILANZA SALTUARIA NOTTURNA CON COLLEGAMENTO TELEFONICO ALLA CENTRALE OPERATIVA h24 - UT MODICA</t>
  </si>
  <si>
    <t xml:space="preserve">LA VIGILE SRL (CF: 00635540883)
</t>
  </si>
  <si>
    <t>LA VIGILE SRL (CF: 00635540883)</t>
  </si>
  <si>
    <t>FORNITURA-SOSTITUZIONE-RIPARAZIONE E POSA IN OPERA DI TENDE - DP PALERMO</t>
  </si>
  <si>
    <t xml:space="preserve">ARREDITALIA  (CF: 02513430823)
DUEMME (CF: 01492870892)
GRASSO FORNITURE SRL (CF: 04872170875)
RESCAFF COMMERCIALE s.r.l. (CF: 04759650825)
SIR FORNITURE S.R.L. (CF: 00943150896)
TALLILLI SALVATORE (CF: TLLSVT53D18G273O)
</t>
  </si>
  <si>
    <t>ARREDITALIA  (CF: 02513430823)</t>
  </si>
  <si>
    <t>ASSISTENZA TECNICA E RIPARAZIONE ARMADI COMPATTATI UPT SIRACUSA</t>
  </si>
  <si>
    <t xml:space="preserve">TALLILLI SRL (CF: 06387860825)
</t>
  </si>
  <si>
    <t>TALLILLI SRL (CF: 06387860825)</t>
  </si>
  <si>
    <t>RIMOZIONE FORNITURA E INSTALLAZIONE DI 2 SPLIT AUTONOMI - UPT CALTANISSETTA</t>
  </si>
  <si>
    <t xml:space="preserve">AURORA IMPIANTI S.R.L. (CF: 01519140899)
CLIMA SERVICE DI RUSSELLO PAOLO (CF: 01131650861)
EN-SIT (CF: 01100350865)
LA ROCCA MAURIZIO S.R.L. (CF: 02337130815)
TECNO IMPIANTI BARONE SRL (CF: 01777580851)
TECNODUE IMPIANTI (CF: 05218310828)
</t>
  </si>
  <si>
    <t>FORNITURA TIMBRI - DP ME UT PATTI</t>
  </si>
  <si>
    <t xml:space="preserve">ARTI GRAFICHE PANTA SRL (CF: 02600250837)
</t>
  </si>
  <si>
    <t>ARTI GRAFICHE PANTA SRL (CF: 02600250837)</t>
  </si>
  <si>
    <t>INTERVENTO DI DERATTIZZAZIONE - DP PA UT PA2</t>
  </si>
  <si>
    <t>RIPARAZIONE IMPIANTO ANTINTRUSIONE UPT AGRIGENTO</t>
  </si>
  <si>
    <t xml:space="preserve">HAPPENING COPRPORATION SRL (CF: 02426680845)
LA ROCCA MAURIZIO S.R.L. (CF: 02337130815)
MEDITEL DATA SRL (CF: 05543100829)
RIVOLO FRANCESCO (CF: RVLFNC48C11G273C)
TECHNOLOGY SYSTEM (CF: 05130931214)
</t>
  </si>
  <si>
    <t>SOSTITUZIONE RUBINETTO MONOCOMANDO DRE SICILIA</t>
  </si>
  <si>
    <t xml:space="preserve">ARREDITALIA  (CF: 02513430823)
</t>
  </si>
  <si>
    <t>COMPLETAMENTO LAVORI ANTINTRUSIONE UPT MESSINA</t>
  </si>
  <si>
    <t>DRUM SAMSUNG ML 5010</t>
  </si>
  <si>
    <t xml:space="preserve">LINEA DATA (CF: 03242680829)
</t>
  </si>
  <si>
    <t>LINEA DATA (CF: 03242680829)</t>
  </si>
  <si>
    <t xml:space="preserve">INTERVENTO DI DISINFESTAZIONE </t>
  </si>
  <si>
    <t>INTERVENTI DI DISINFESTAZIONE DP AGRIGENTO</t>
  </si>
  <si>
    <t>REVISIONE-FORNITURA RITIRO E SMALTIMENTO ESTINTORI VARI UFFICI DELLA DRE SICILIA</t>
  </si>
  <si>
    <t xml:space="preserve">AIR FIRE SPA (CF: 06305150580)
IMPRESA CANNISTRACI SALVASTORE (CF: CNNSVT63C25F158W)
ITALFIRE SISTEMI ANTINCENDIO SRL (CF: 04980670824)
MARCONI ENERGIE (CF: 03116230834)
MARCONI IMPIANTI (CF: 01977190832)
MECCIO WALTER (CF: MCCWTR80E23C351Z)
RIVOLO FRANCESCO (CF: RVLFNC48C11G273C)
SECURITY &amp; PHONE S.N.C. (CF: 03949780872)
TECNIMPIANTI DI MINISSALE COSIMO (CF: MNSCSM51C16F158D)
</t>
  </si>
  <si>
    <t>RIMOZIONE, FORNITURA ED INSTALLAZIONE DI 5 SPLIT PRESSO ALCUNE SEDI DELLA DRE SICILIA</t>
  </si>
  <si>
    <t xml:space="preserve">BERICOR DI BERTULLA GIUSEPPE (CF: BRTGPP47A12F158D)
CLIMA POINT DI BONSIGNORE ALESSANDRO (CF: BNSLSN71T14G273Y)
DIPA SERVIZI (CF: 03822150821)
L.B. CLIMA DI LO PORTO FRANCESCO E C. S.n.C. (CF: 04102680826)
MARCONI ENERGIE (CF: 03116230834)
</t>
  </si>
  <si>
    <t xml:space="preserve">intervento di derattizzazione  e disifestazione </t>
  </si>
  <si>
    <t xml:space="preserve">TONER SAMSUNG  3310 </t>
  </si>
  <si>
    <t>FORNITURA CARTA A/4 VARI UFFICI DELLA SICILIA</t>
  </si>
  <si>
    <t xml:space="preserve">A.C. ESSE S.R.L. (CF: 05371121004)
CARTOIDEE DI CULTRARO VASTA GIUSEPPE (CF: 04406950875)
CORPORATE EXPRESS SRL (CF: 00936630151)
DUBINI S.R.L. (CF: 06262520155)
ERREBIAN SPA (CF: 08397890586)
</t>
  </si>
  <si>
    <t>DUBINI S.R.L. (CF: 06262520155)</t>
  </si>
  <si>
    <t>TRANSENNE DI SICUREZZA E PASSERELLE PER DISABILI  DP AGRIGENTO</t>
  </si>
  <si>
    <t xml:space="preserve">CAMPAGNA FILIPPO NERI (CF: CMPFPP86H13L112G)
EDILRAPPA (CF: 03859960829)
GEPA S.R.L. (CF: 01156340851)
PERFECTPOLI DI CAVALLINO GIOVANNI (CF: CVLGNN71S06C654P)
TECNIMPIANTI DI MINISSALE COSIMO (CF: MNSCSM51C16F158D)
</t>
  </si>
  <si>
    <t>PERFECTPOLI DI CAVALLINO GIOVANNI (CF: CVLGNN71S06C654P)</t>
  </si>
  <si>
    <t>INTERVENTO SU SISTEMA DI ALLARME - UPT PALERMO - VIALE LAZIO N. 117 -</t>
  </si>
  <si>
    <t>FORNITURA N. 8 VERIFICATORI DI BANCONOTE - UPT AGRIGENTO</t>
  </si>
  <si>
    <t xml:space="preserve">MEMOGRAPH impresa individuale (CF: PNRGNN63P67B111F)
</t>
  </si>
  <si>
    <t>MEMOGRAPH impresa individuale (CF: PNRGNN63P67B111F)</t>
  </si>
  <si>
    <t>INTERVENTO DI DERATTIZZAZIONE - UPT AGRIGENTO</t>
  </si>
  <si>
    <t>FORNITURA ED INSTALLAZIONE DI UNA PIASTRA CUCINA MENSA - DR SICILIA</t>
  </si>
  <si>
    <t>FORNITURA N. 50 MANIFESTI - DR SICILIA</t>
  </si>
  <si>
    <t>DISINFESTAZIONE ARCHIVI - DP CATANIA</t>
  </si>
  <si>
    <t xml:space="preserve">ARA DI MASCAGNI ROSA (CF: MSCRSO57M61C351M)
</t>
  </si>
  <si>
    <t>LINEA TELEFONICA FAX - DR SICILIA</t>
  </si>
  <si>
    <t>RIPARAZIONE CANCELLO INGRESSO - DP AG UT SCIACCA</t>
  </si>
  <si>
    <t xml:space="preserve">A.C. ESSE S.R.L. (CF: 05371121004)
CLICK UFFICIO SRL (CF: 06067681004)
CORPORATE EXPRESS SRL (CF: 00936630151)
DUBINI S.R.L. (CF: 06262520155)
ERREBIAN SPA (CF: 08397890586)
</t>
  </si>
  <si>
    <t>ERREBIAN SPA (CF: 08397890586)</t>
  </si>
  <si>
    <t>FORNITURA CARTA ELIMINACODE - DP CT E UT GIARRE</t>
  </si>
  <si>
    <t>INTERVENTO SISTEMA DI ALLARME - DP ME UT TAORMINA</t>
  </si>
  <si>
    <t>INTERVENTO SU IMPIANTO DI ALLARME - DP CT  UT ACIREALE</t>
  </si>
  <si>
    <t>RIPARAZIONE PORTA E FORNITURA BATTERIA DA 5000W</t>
  </si>
  <si>
    <t xml:space="preserve">MARCONI ENERGIE (CF: 03116230834)
</t>
  </si>
  <si>
    <t>MARCONI ENERGIE (CF: 03116230834)</t>
  </si>
  <si>
    <t>TRADUZIONE ATTO FISCALE ITALIANO-FRANCESE  DR SICILIA</t>
  </si>
  <si>
    <t>Noleggio Fotocopiatore x 24 mesi - UT MARSALA</t>
  </si>
  <si>
    <t xml:space="preserve">LA ROSA ORNELLA (CF: 05452830820)
</t>
  </si>
  <si>
    <t>LA ROSA ORNELLA (CF: 05452830820)</t>
  </si>
  <si>
    <t>RIPARAZIONE IMPIANTO VIDEOSORVEGLIANZA - DP PA UT TEMINI IMERESE</t>
  </si>
  <si>
    <t>INTERVENTO DI DERATTIZZAZIONE - DR SICILA</t>
  </si>
  <si>
    <t>FORNITURA BUSTE VARIE MISURE - DP CATANIE E UT ACIREALE</t>
  </si>
  <si>
    <t xml:space="preserve">CORPORATE EXPRESS SRL (CF: 00936630151)
</t>
  </si>
  <si>
    <t>CORPORATE EXPRESS SRL (CF: 00936630151)</t>
  </si>
  <si>
    <t>MANUTENZIONE IMP. ANTINTRUSIONE - UT GIARRE</t>
  </si>
  <si>
    <t>FORNITURA TONER - DP AGRIGENTO</t>
  </si>
  <si>
    <t>RIPARAZIONE ELETTROSERRATURA - DP CALTANISSETTA</t>
  </si>
  <si>
    <t xml:space="preserve">ELETTRONICA MODERNA DI TRAMONTANA &amp; C. SAS (CF: 01354470856)
</t>
  </si>
  <si>
    <t>ELETTRONICA MODERNA DI TRAMONTANA &amp; C. SAS (CF: 01354470856)</t>
  </si>
  <si>
    <t>MALFUNZIONAMENTO SISTEMA ANTINTRUSIONE - DP ENNA</t>
  </si>
  <si>
    <t xml:space="preserve">DITTA AMATO GIUSEPPE (CF: 00072620867)
</t>
  </si>
  <si>
    <t>DITTA AMATO GIUSEPPE (CF: 00072620867)</t>
  </si>
  <si>
    <t>TINTEGGIATURA LOCALI PORTINERIA - DR SICILIA</t>
  </si>
  <si>
    <t xml:space="preserve">CASAMENTO SALVATORE (CF: 04310880820)
ECO-SYSTEM di TERMINI ALFREDO (CF: 04801280829)
EDILIZIA SEIDITA SRL (CF: 05411920829)
EDILRAPPA (CF: 03859960829)
PERFECTPOLI DI CAVALLINO GIOVANNI (CF: CVLGNN71S06C654P)
</t>
  </si>
  <si>
    <t>ECO-SYSTEM di TERMINI ALFREDO (CF: 04801280829)</t>
  </si>
  <si>
    <t>VERNICIATURA RINGHIERA E CANCELLATA IN FERRO DP PALERMO</t>
  </si>
  <si>
    <t xml:space="preserve">CAMPAGNA FILIPPO NERI (CF: CMPFPP86H13L112G)
CARPA SERVIZI SOC. COOP (CF: 02929070833)
CO.MI SRL (CF: 05631620829)
EDILRAPPA (CF: 03859960829)
TECNIMPIANTI DI MINISSALE COSIMO (CF: MNSCSM51C16F158D)
</t>
  </si>
  <si>
    <t>EDILRAPPA (CF: 03859960829)</t>
  </si>
  <si>
    <t>INTERVENTI DI FALEGNAMERIA PRESSO LA DR SICILIA</t>
  </si>
  <si>
    <t>FORNITURA APRIPORTA CON LETTORE - DP PA UT TERMINI IMERESE</t>
  </si>
  <si>
    <t>NOLEGGIO BANCHETTI COMPLETI DI SEDIE PER LA DR SICILIA (CONCORSO)</t>
  </si>
  <si>
    <t xml:space="preserve">EXPOSISTEM ALLESTIMENTI SRL (CF: 02896790876)
</t>
  </si>
  <si>
    <t>EXPOSISTEM ALLESTIMENTI SRL (CF: 02896790876)</t>
  </si>
  <si>
    <t>FORNITURA BANDIERE ITALIANE E KIT DI BANDIERE - DR SICILIA</t>
  </si>
  <si>
    <t>DISINFESTAZIONE LOCALI DI PALAZZO DELLE FINANZE - DP MESSINA</t>
  </si>
  <si>
    <t>PULIZIA STRAORDINARIA DA MATERIALE EDILE - DP TRAPANI</t>
  </si>
  <si>
    <t xml:space="preserve">TRAPANI SPURGHI S.N.C. (CF: 02376180812)
</t>
  </si>
  <si>
    <t>TRAPANI SPURGHI S.N.C. (CF: 02376180812)</t>
  </si>
  <si>
    <t>RIPARAZ. IMPIANTO ANTINTRUSIONE - DP RAGUSA -</t>
  </si>
  <si>
    <t xml:space="preserve">AURORA IMPIANTI S.R.L. (CF: 01519140899)
Elettrica 2000 S.r.l. (CF: 07512540720)
MEDITEL DATA SRL (CF: 05543100829)
NOVA QUADRI S.R.L.  (CF: 01473720884)
RIVOLO FRANCESCO (CF: RVLFNC48C11G273C)
SECURITY &amp; PHONE S.N.C. (CF: 03949780872)
</t>
  </si>
  <si>
    <t>FORNITURA DI COMBINATORE GSM E VERIFICA IMP RILEV FUMI UPT ENNA</t>
  </si>
  <si>
    <t>INTERV. SU IMP. DI VIDEOSORVEGLIANZA E CHIUSURA A MOLLE PER PORTA - UPT PALERMO E UT TERMINI IMERESE</t>
  </si>
  <si>
    <t>DISINFESTAZIONE CONTENITORE D'ACQUA - DP PA UT TERMINI IMERESE</t>
  </si>
  <si>
    <t xml:space="preserve">FUTURO 2000 S.R.L. (CF: 04939070829)
</t>
  </si>
  <si>
    <t>FUTURO 2000 S.R.L. (CF: 04939070829)</t>
  </si>
  <si>
    <t>INTERVENTO SU IMP. VIDEOSORVEGLIANZA - UT VITTORIA E UT TAORMINA</t>
  </si>
  <si>
    <t xml:space="preserve">BQS S.r.L. (CF: 05499940822)
</t>
  </si>
  <si>
    <t>BQS S.r.L. (CF: 05499940822)</t>
  </si>
  <si>
    <t>DISINFESTAZIONE LOCALI FRONT-OFFICE  DP MESSINA</t>
  </si>
  <si>
    <t>DISINFESTAZIONE UT MILAZZO</t>
  </si>
  <si>
    <t>INTERV. SU SISTEMA ANTINTRUSIONE - PUNTI RETE - DP TRAPANI</t>
  </si>
  <si>
    <t xml:space="preserve">LA ROCCA MAURIZIO S.R.L. (CF: 02337130815)
</t>
  </si>
  <si>
    <t>LA ROCCA MAURIZIO S.R.L. (CF: 02337130815)</t>
  </si>
  <si>
    <t xml:space="preserve">SOSTITUZIONE COMBINATORE TELEFONICO - DP TRAPANI </t>
  </si>
  <si>
    <t>FORNITURE BUSTE BIANCHE - DP PA UTPA2</t>
  </si>
  <si>
    <t xml:space="preserve">ECO LASER INFORMATICA SRL  (CF: 04427081007)
</t>
  </si>
  <si>
    <t>ECO LASER INFORMATICA SRL  (CF: 04427081007)</t>
  </si>
  <si>
    <t>SOSTITUZIONE COMBINATORE+PROGRAMMAZIONE+COLLEGAMENTI  DP TP UT CASTELVETRANO</t>
  </si>
  <si>
    <t>IMP. VIDEOSRVEGLIANZA E INSTALL. ELIMINACODE - DP E UPT SIRACUSA</t>
  </si>
  <si>
    <t>INSTALL. PUNTI RETE - DP SIRACUSA</t>
  </si>
  <si>
    <t>FORNITURE BUSTE VARIE DIMENSIONI - DP PALERMO</t>
  </si>
  <si>
    <t xml:space="preserve">DUBINI S.R.L. (CF: 06262520155)
</t>
  </si>
  <si>
    <t>RIPARAZIONE IMP. DI VIDEOSORVEGLIANZA - DP SIRACUSA</t>
  </si>
  <si>
    <t>ROTOLI CARTA TERMICA ELIMINACODE - UPT SIRACUSA</t>
  </si>
  <si>
    <t>VARI INTERVENTI  DI MANUTENZIONE ELETTRICA - DP CT E UPT SR</t>
  </si>
  <si>
    <t>SOSTITUZIONE N. 2 BATTERIE E SIRENA ALLARME - UPT CALTANISSETTA</t>
  </si>
  <si>
    <t xml:space="preserve">MASTER MEDIA SRL (CF: 01718130857)
</t>
  </si>
  <si>
    <t>MASTER MEDIA SRL (CF: 01718130857)</t>
  </si>
  <si>
    <t>FORNITURA TESTI TRIBUTARI E LEGALI - DR SICILIA</t>
  </si>
  <si>
    <t xml:space="preserve">WOLTERS KLUWER ITALIA SRL (CF: 10209790152)
</t>
  </si>
  <si>
    <t>WOLTERS KLUWER ITALIA SRL (CF: 10209790152)</t>
  </si>
  <si>
    <t>FORNITURA TONER - DR SICILIA</t>
  </si>
  <si>
    <t>FORNITURA TONER - UPT SIRACUSA</t>
  </si>
  <si>
    <t xml:space="preserve">GILLIAM DI GILLIAM MICHELE &amp; C. SAS (CF: 02486390301)
</t>
  </si>
  <si>
    <t>GILLIAM DI GILLIAM MICHELE &amp; C. SAS (CF: 02486390301)</t>
  </si>
  <si>
    <t xml:space="preserve">C2 SRL (CF: 01121130197)
</t>
  </si>
  <si>
    <t>C2 SRL (CF: 01121130197)</t>
  </si>
  <si>
    <t>FORNITURA TONER E DRUM - UPT AGRIGENTO</t>
  </si>
  <si>
    <t xml:space="preserve">EMPORIUM SRL (CF: 01524840087)
</t>
  </si>
  <si>
    <t>EMPORIUM SRL (CF: 01524840087)</t>
  </si>
  <si>
    <t xml:space="preserve">FORNITURA DRUM E TONER - UPT AGRIGENTO </t>
  </si>
  <si>
    <t xml:space="preserve">CARTOIDEE DI CULTRARO VASTA GIUSEPPE (CF: 04406950875)
</t>
  </si>
  <si>
    <t>CARTOIDEE DI CULTRARO VASTA GIUSEPPE (CF: 04406950875)</t>
  </si>
  <si>
    <t>FORNITURA GASOLIO PER RISCALDAMENTO - UPT MESSINA</t>
  </si>
  <si>
    <t>FORNITURA TONER - UPT MESSINA</t>
  </si>
  <si>
    <t>FORNITURA TONER - UPT ENNA</t>
  </si>
  <si>
    <t xml:space="preserve">IDEA UFFICIO S.A.S.DI LO PRESTI FABIOLA &amp; C (CF: 00624490868)
</t>
  </si>
  <si>
    <t>IDEA UFFICIO S.A.S.DI LO PRESTI FABIOLA &amp; C (CF: 00624490868)</t>
  </si>
  <si>
    <t>FORNITURA TONER SAMSUNG - DP AG UT SCIACCA -</t>
  </si>
  <si>
    <t>FORNITURA TONER LEXMARK W840 - UPT SIRACUSA</t>
  </si>
  <si>
    <t>DISINFESTAZIONE E DERATTIZZAZIONE - DP SIRACUSA</t>
  </si>
  <si>
    <t>RIPRISTINO FUNZIONALITA' SISTEMA DI ALLARME - DP SR UT NOTO</t>
  </si>
  <si>
    <t>SOSTITUZIONE SERRATURA PORTA DI ACCESSO - UPT CATANIA</t>
  </si>
  <si>
    <t>DISINFESTAZIONE - UPT MESSINA</t>
  </si>
  <si>
    <t>FORNITURA ASTE - PORTABANDIERE - BANDIERE - UPT CATANIA - UPT AGRIGENTO - UPT SIRACUSA</t>
  </si>
  <si>
    <t>BOLLITORE ACQUA PER MENSA-DRE-</t>
  </si>
  <si>
    <t xml:space="preserve">CATANESE FORNITURE E MOBILI DI CATANESE PIETRO (CF: 03869620827)
DAFNE LIFE SRL (CF: 06106230821)
DRAGOTTO ANTONINO (CF: 03194070821)
RIVOLO FRANCESCO (CF: RVLFNC48C11G273C)
VIRTUAL LOGIC SRL (CF: 03878640238)
</t>
  </si>
  <si>
    <t>CATANESE FORNITURE E MOBILI DI CATANESE PIETRO (CF: 03869620827)</t>
  </si>
  <si>
    <t>FORNITURA DI CAVI ANTITACCHEGGIO - DR E DP SIRACUSA-</t>
  </si>
  <si>
    <t xml:space="preserve">CENTRO INFORMATICA 2000 (CF: 01279040818)
GRASSO FORNITURE SRL (CF: 04872170875)
KORA SISTEMI INFORMATICI SRL (CF: 02048930206)
L'INFORMATICA S.A.S. DI ANDREA DI FRANCESCO &amp; C. (CF: 02198930840)
RIVOLO FRANCESCO (CF: RVLFNC48C11G273C)
</t>
  </si>
  <si>
    <t>KORA SISTEMI INFORMATICI SRL (CF: 02048930206)</t>
  </si>
  <si>
    <t>FORNITURA DRUM - UPT CATANIA</t>
  </si>
  <si>
    <t>FORNITURA DRUM - DP RAGUSA</t>
  </si>
  <si>
    <t>FORNITURA DRUM - UPT MESSINA</t>
  </si>
  <si>
    <t>FORNITURA DRUM - DP MESSINA</t>
  </si>
  <si>
    <t>FORNITURA DRUM SAMSUNG - DR SICILIA</t>
  </si>
  <si>
    <t>FORNITURA DRUM - UPT SIRACUSA</t>
  </si>
  <si>
    <t>FORNITURA DRUM SAMSUNG - DP PALERMO</t>
  </si>
  <si>
    <t xml:space="preserve">CARTO COPY SERVICE (CF: 04864781002)
</t>
  </si>
  <si>
    <t>CARTO COPY SERVICE (CF: 04864781002)</t>
  </si>
  <si>
    <t>FORNITURA FOTOCONDUTTORI - UPT AGRIGENTO</t>
  </si>
  <si>
    <t>FORNITURA CARTA A/3 - UFFICI DELLA SICILIA</t>
  </si>
  <si>
    <t xml:space="preserve">A.C. ESSE S.R.L. (CF: 05371121004)
CARTOIDEE DI CULTRARO VASTA GIUSEPPE (CF: 04406950875)
CLICK UFFICIO SRL (CF: 06067681004)
Corporate Express srl (CF: 13303580156)
DUBINI S.R.L. (CF: 06262520155)
ERREBIAN SPA (CF: 08397890586)
FELIAN (CF: 00991131004)
</t>
  </si>
  <si>
    <t xml:space="preserve">ACQUISTO 30 ROTOLI CARTA ELIMINACODE </t>
  </si>
  <si>
    <t>FORNITURA SEGNALETICA - DP CATANIA</t>
  </si>
  <si>
    <t xml:space="preserve">CENTRO AUTOMAZIONE UFFICI (CF: 01695550812)
</t>
  </si>
  <si>
    <t>CENTRO AUTOMAZIONE UFFICI (CF: 01695550812)</t>
  </si>
  <si>
    <t>Intervento tecnico riparazione Fotocopiatrice Olivetti - DP ENNA</t>
  </si>
  <si>
    <t>ACQUISTO n. 5 Fax - Vari Uffici della Sicilia</t>
  </si>
  <si>
    <t>DECESPUGLIAMENTO E POTATURA ESSENZE VEGETALI-UPT MESSINA-DP E UPT SIRACUSA-</t>
  </si>
  <si>
    <t xml:space="preserve">CARPA SERVIZI SOC. COOP (CF: 02929070833)
CASSARO SERVIZI (CF: 02052690845)
FLORA SOC COOP (CF: 00635200868)
LAURA RYOLO (CF: RYLLRA40L60F206W)
SIKANIA SERVICE SOCIETA' COOPERATIVA (CF: 01556140851)
</t>
  </si>
  <si>
    <t>LAURA RYOLO (CF: RYLLRA40L60F206W)</t>
  </si>
  <si>
    <t>FORNITURA ED INSTALLAZIONE RINGHIERE CON CORRIMANO E TENDE-UPT TRAPANI-</t>
  </si>
  <si>
    <t xml:space="preserve">  CORRAO FELICE ROBERTO (CF: 01898390818)
RESCAFF COMMERCIALE s.r.l. (CF: 04759650825)
RIVOLO FRANCESCO (CF: RVLFNC48C11G273C)
SIR FORNITURE S.R.L. (CF: 00943150896)
TALLILLI SALVATORE (CF: TLLSVT53D18G273O)
</t>
  </si>
  <si>
    <t>FORNITURA ED INSTALLAZIONE DI PELLICOLE DI SICUREZZA E TENDE-UPT ENNA-</t>
  </si>
  <si>
    <t xml:space="preserve">GRASSO FORNITURE SRL (CF: 04872170875)
GZ TENDE (CF: ZNCGPP72P06G273X)
MASTER MEDIA SRL (CF: 01718130857)
RIVOLO FRANCESCO (CF: RVLFNC48C11G273C)
TALLILLI SALVATORE (CF: TLLSVT53D18G273O)
</t>
  </si>
  <si>
    <t>Fornitura e posa in opera di strisce antiscivolo- DP Agrigento-</t>
  </si>
  <si>
    <t xml:space="preserve">AIRONE  SRL (CF: 04964220828)
BONASERA GIUSEPPE (CF: 01059230860)
GEPA S.R.L. (CF: 01156340851)
PULISERVICE SRL (CF: 01110140868)
SIKANIA SERVICE SOCIETA' COOPERATIVA (CF: 01556140851)
</t>
  </si>
  <si>
    <t>INTERVENTO TECNICO SU IMP DI ALLARME - UT ACIREALE E UT TAORMINA</t>
  </si>
  <si>
    <t>RIPARAZIONE AUTOCLAVE- ELETTROPOMPA-CONTROLLO LIVELLO</t>
  </si>
  <si>
    <t>PULITURA TENDE -DRE SICILIA-</t>
  </si>
  <si>
    <t>FORNITURA ROTOLI ELIMINACODE - UPT PALERMO</t>
  </si>
  <si>
    <t xml:space="preserve">RIPARAZIONE PORTA INGRESSO DIPENDENTI - DP ME UT BARCELLONA P.G. </t>
  </si>
  <si>
    <t>RIPARAZIONE PORTE - DP E UPT MESSINA</t>
  </si>
  <si>
    <t>SOSTITUZ. VETRO-SERRATURE-MANIGLIE  RIP. TAPPARELLE - UPT MESSINA</t>
  </si>
  <si>
    <t>ACQUISTO N. 1 PLASTIFICATRICE - UPT CATANIA</t>
  </si>
  <si>
    <t xml:space="preserve">ERREBIAN SPA (CF: 08397890586)
</t>
  </si>
  <si>
    <t xml:space="preserve">RIPARAZIONE IMPIANTO FOGNARIO - UT BARCELLONA P.G. </t>
  </si>
  <si>
    <t>INCARICO SERVIZIO INTERPRETARIATO LIS - DP ENNA</t>
  </si>
  <si>
    <t xml:space="preserve">GILIBERTO SANTA (CF: GLBSNT58S43G267F)
</t>
  </si>
  <si>
    <t>GILIBERTO SANTA (CF: GLBSNT58S43G267F)</t>
  </si>
  <si>
    <t>SCERBATURA DELLE ERBE INFESTANTI E ROVI- UT BARCELLONA P. DI GOTTO-</t>
  </si>
  <si>
    <t xml:space="preserve">CARPA SERVIZI SOC. COOP (CF: 02929070833)
EN-SIT (CF: 01100350865)
LAURA RYOLO (CF: RYLLRA40L60F206W)
NEW SYSTEM SERVICE SOC. CONS. A R.L. (CF: 01972700817)
SIKANIA SERVICE SOCIETA' COOPERATIVA (CF: 01556140851)
</t>
  </si>
  <si>
    <t>CARPA SERVIZI SOC. COOP (CF: 02929070833)</t>
  </si>
  <si>
    <t>RIPARAZIONE SERRAMENTI ESTERNI E CANCELLO - UPT AGRIGENTO</t>
  </si>
  <si>
    <t xml:space="preserve">ADAMO VINCENZO (CF: 01920530845)
</t>
  </si>
  <si>
    <t>ADAMO VINCENZO (CF: 01920530845)</t>
  </si>
  <si>
    <t>FORNITURA TESTI TRIBUTARI E LEGALI - DP PALERMO</t>
  </si>
  <si>
    <t>PULIZIA GRONDAIE OTTURATE - DP e UPT SIRACUSA</t>
  </si>
  <si>
    <t xml:space="preserve">A. AGRICOLA ISOLA VERDE 2011 (CF: 01287520892)
</t>
  </si>
  <si>
    <t>A. AGRICOLA ISOLA VERDE 2011 (CF: 01287520892)</t>
  </si>
  <si>
    <t>RIPARAZIONE CANCELLO AUTOMATICO - DP CT UT ACIREALE</t>
  </si>
  <si>
    <t>FORNITURA DI UN SISTEMA DI CONTROLLO ACCESSI MEDIANTE LETTORE DI SCHEDE DI PROSSIMITA'</t>
  </si>
  <si>
    <t xml:space="preserve">INNOBE S.R.L.S. (CF: 06309710827)
MASTER MEDIA SRL (CF: 01718130857)
MEDITEL DATA SRL (CF: 05543100829)
PANTEL IMPIANTI DI RIZZO SALVATORE (CF: 01652100817)
RIVOLO FRANCESCO (CF: RVLFNC48C11G273C)
</t>
  </si>
  <si>
    <t>FORNITURA ARMADIETTI PRONTO SOCCORSO - DP SR E DP TP</t>
  </si>
  <si>
    <t>DERATTIZZAZIONE ARCHIVIO E STANZE ADIACENTI - DP AG UT CANICATTI'</t>
  </si>
  <si>
    <t>FORNITURA ROTOLI CARTA ELIMINACODE ARGO - DP CALTANISSETTA</t>
  </si>
  <si>
    <t>FORNITURA KIT MANUTENZIONE XEROX PHASER 5500 - UPT CALTANISSETTA</t>
  </si>
  <si>
    <t>FORNITURA CARTA TERMICA ELISA - UPT CATANIA</t>
  </si>
  <si>
    <t>FORNITURA GASOLIO PER RISCALDAMENTO - DP ME SPORTELLO DI LIPARI</t>
  </si>
  <si>
    <t xml:space="preserve">SALMOTOR SNC di Salvatore Saltalamacchia (CF: 01234040838)
</t>
  </si>
  <si>
    <t>SALMOTOR SNC di Salvatore Saltalamacchia (CF: 01234040838)</t>
  </si>
  <si>
    <t>ACQUISTO CARTA TERMICA ARGO - DP MESSINA</t>
  </si>
  <si>
    <t>RIPARAZIONE SISTEMA ALLARME - DP PA UT BAGHERIA</t>
  </si>
  <si>
    <t>FORNITURA CARTA ELIMINACODE - UPT SIRACUSA</t>
  </si>
  <si>
    <t>RIPARAZIONE CANCELLO - DP TRAPANI</t>
  </si>
  <si>
    <t xml:space="preserve">EDIL CASE SICILIA SRL (CF: 05975230821)
</t>
  </si>
  <si>
    <t>EDIL CASE SICILIA SRL (CF: 05975230821)</t>
  </si>
  <si>
    <t>FORNITURA TONER STAMPANTE EPSON - DR SICILIA</t>
  </si>
  <si>
    <t>RIPARAZIONE VIDEOSORVEGLIANZA - DP MESSINA</t>
  </si>
  <si>
    <t>RIPARAZIONE ARMADI COMPATTATI ARCHIVIO - DR SICILIA</t>
  </si>
  <si>
    <t>ACQUISTO MOBILI A NORMA (IN CONVENZIONE) - DP e UPT CATANIA</t>
  </si>
  <si>
    <t xml:space="preserve">ALEA (CF: 00076440932)
</t>
  </si>
  <si>
    <t>ALEA (CF: 00076440932)</t>
  </si>
  <si>
    <t>RIPRISTINO PAVIMENTAZIONE DANNEGGIATA UPT TRAPANI</t>
  </si>
  <si>
    <t xml:space="preserve">EUREKA STUDIO DI ASTA FRANCESCO (CF: STAFNC82A11G273D)
NOVA DOMUS DI CANNAS VANESSA (CF: CNNVSS72R48B354F)
</t>
  </si>
  <si>
    <t>Sostituzione del soffitto in doghe metalliche</t>
  </si>
  <si>
    <t xml:space="preserve">EDIL CASE SICILIA SRL (CF: 05975230821)
EDILTUSA SRL (CF: 05683890825)
EUREKA STUDIO DI ASTA FRANCESCO (CF: STAFNC82A11G273D)
FERRANTE SALVATORE (CF: FRRSVT53S25H933K)
GUIDA AGOSTINO (CF: 04631670827)
</t>
  </si>
  <si>
    <t>FORNITURA FUSORI SAMSUNG - DR SICILIA -</t>
  </si>
  <si>
    <t xml:space="preserve">CENTRO UFFICIO SERVICE SOC. COOP. (CF: 09156181001)
</t>
  </si>
  <si>
    <t>CENTRO UFFICIO SERVICE SOC. COOP. (CF: 09156181001)</t>
  </si>
  <si>
    <t>MONTAGGIO SERRATURA ELETTRICA SU PORTA REI - UPT PALERMO</t>
  </si>
  <si>
    <t xml:space="preserve">BN SERVICE SRL (CF: 05531210820)
</t>
  </si>
  <si>
    <t>BN SERVICE SRL (CF: 05531210820)</t>
  </si>
  <si>
    <t>MANUTENZIONE STRAORDINARIE SERRATURE E PORTE INTERNE -UPT TRAPANI-</t>
  </si>
  <si>
    <t xml:space="preserve">AURORA IMPIANTI S.R.L. (CF: 01519140899)
BN SERVICE SRL (CF: 05531210820)
GRASSO FORNITURE SRL (CF: 04872170875)
T.S.E SRL (CF: 01177890868)
TALLILLI SRL (CF: 06387860825)
</t>
  </si>
  <si>
    <t>DISINFESTAZIONE INTERNA ED ESTERNA - UPT PALERMO</t>
  </si>
  <si>
    <t>FORNITURA TONER BROTHER - DR SICILIA</t>
  </si>
  <si>
    <t>Manutenzione impianto idrico sanitario-UPT SIRACUSA-</t>
  </si>
  <si>
    <t xml:space="preserve">AURORA IMPIANTI S.R.L. (CF: 01519140899)
ELETTROIBLEA SAS (CF: 00851870881)
GC TECHNICAL SERVICE SRL (CF: 01698410899)
LUCIANO CATANIA SRL (CF: 01600610891)
NEW TECHNOLOGY SOC COOP ARL (CF: 04862130871)
</t>
  </si>
  <si>
    <t>FORNITURA N. 4 TAMBURI DCP9270 - DR SICILIA</t>
  </si>
  <si>
    <t xml:space="preserve">TROST SPA (CF: 01348470301)
</t>
  </si>
  <si>
    <t>TROST SPA (CF: 01348470301)</t>
  </si>
  <si>
    <t>Ripristino degli impianti antincendio- UPT SIRACUSA-</t>
  </si>
  <si>
    <t xml:space="preserve">AIR FIRE SPA (CF: 06305150580)
AURORA IMPIANTI S.R.L. (CF: 01519140899)
BN SERVICE SRL (CF: 05531210820)
MEGA SISTEM DI MANCUSO FRANCESCO (CF: 01215560838)
SECURITY &amp; PHONE S.N.C. (CF: 03949780872)
</t>
  </si>
  <si>
    <t>SERVIZIO DI PUBBLICITA' PER ESTRATTO DEL BANDO DI GARA DI RICERCA IMMOBILI SUI QUOTIDIANI "LA REPUBBLICA" E "LA REPUBBLICA PALERMO EDIZIONE" - PER L'IMMOBILE DI UT ACIREALE</t>
  </si>
  <si>
    <t xml:space="preserve">A. MANZONI &amp; C. S.p.a. (CF: 04705810150)
</t>
  </si>
  <si>
    <t>A. MANZONI &amp; C. S.p.a. (CF: 04705810150)</t>
  </si>
  <si>
    <t>FORNITURA TONER E DRUM - DR SICILIA</t>
  </si>
  <si>
    <t xml:space="preserve">Tecno Office snc (CF: 01259150553)
</t>
  </si>
  <si>
    <t>Tecno Office snc (CF: 01259150553)</t>
  </si>
  <si>
    <t>FORNITURA, INSTALLAZIONE E MANUTENZIONE DI UN SISTEMA DI CONTROLLI ACCESSI - DP RAGUSA</t>
  </si>
  <si>
    <t xml:space="preserve">MARCONI ENERGIE (CF: 03116230834)
MARCONI IMPIANTI (CF: 01977190832)
MEDITEL DATA SRL (CF: 05543100829)
METROSERVICE SRL  (CF: 06748221006)
RIVOLO FRANCESCO (CF: RVLFNC48C11G273C)
</t>
  </si>
  <si>
    <t>RIMOZIONE E FORNITURA DI N. 2 CENTRALI DI RILEVAZIONE INCENDI- UPT ENNA UPT CALTANISSETTA-</t>
  </si>
  <si>
    <t xml:space="preserve">COSTA ESTINTORI SRL (CF: 01145500862)
PIXEL  S.R.L. (CF: 04220350872)
RIVOLO FRANCESCO (CF: RVLFNC48C11G273C)
SECURITY &amp; PHONE S.N.C. (CF: 03949780872)
T.S.E SRL (CF: 01177890868)
</t>
  </si>
  <si>
    <t>MANUTENZIONE STRAORDINARIA ASCENSORE - UPT AGRIGENTO</t>
  </si>
  <si>
    <t xml:space="preserve">EDIL IMPIANTI 2000 (CF: 06843821007)
GIELLE ELEVATORI (CF: 10259741006)
KONE SPA (CF: 05069070158)
VECAR SRL (CF: 01644680835)
VOIMAR DI VOLPE PIETRO (CF: 04267300822)
</t>
  </si>
  <si>
    <t>VOIMAR DI VOLPE PIETRO (CF: 04267300822)</t>
  </si>
  <si>
    <t>SERVIZIO DI RILEGATURA E RESTAURO VOLUMI CONSERVATORIA SEDI SICILIA</t>
  </si>
  <si>
    <t xml:space="preserve">IMAGE DESIGN (CF: 04811610874)
TIPOGRAFIA GUTENBERG (CF: 02473550826)
TIPOGRAFIA ZANGARA SOC. COOP A RL (CF: 05963850820)
TIPOLITOGRAFIA LUXOGRAPH (CF: 04574400828)
TIPOLITOGRAFIA PARUZZO DI PARUZZO MARIO &amp; C. SNC (CF: 01163030859)
</t>
  </si>
  <si>
    <t>TIPOGRAFIA ZANGARA SOC. COOP A RL (CF: 05963850820)</t>
  </si>
  <si>
    <t>RIMOZIONE FORNITURA INSTALLAZIONE E SMALTIMENTO DI PORTE REI  VARI UFFICI TERRITORIO</t>
  </si>
  <si>
    <t xml:space="preserve">ALVA SYSTEM SAS DI SULFARO SANTI &amp;C (CF: 02235010846)
BN SERVICE SRL (CF: 05531210820)
CLIMA POINT DI BONSIGNORE ALESSANDRO (CF: BNSLSN71T14G273Y)
EDIL MULTIIMPIANTI (CF: 04774490827)
IBLEA ANTINCENDIO SRL (CF: 00738990886)
LA ROCCA MAURIZIO S.R.L. (CF: 02337130815)
</t>
  </si>
  <si>
    <t>RIPARAZIONE EROGATORE ACQUA MENSA DELLA DR SICILIA</t>
  </si>
  <si>
    <t>Servizio di fornitura gasolio Sportello di LIPARI (ME)</t>
  </si>
  <si>
    <t>ACQUISTO TESTI TRIBUTARI - VARI UFFICI DELLA SICILIA</t>
  </si>
  <si>
    <t xml:space="preserve">INTERVENTO MALFUNZIONAMENTO PORTA AUTOMATICA </t>
  </si>
  <si>
    <t>RIPARAZIONE DI ALCUNI INFISSI ESTERNI -UPT AGRIGENTO</t>
  </si>
  <si>
    <t xml:space="preserve">DITTA BELLA SALVATORE (CF: BLLSVT48H16B537Q)
G.B.C. SISTEMI SocietÃ  Coop. (CF: 05138680821)
GRASSO FORNITURE SRL (CF: 04872170875)
NEW SERVICE DI LA PORTA SALVATORE (CF: LPRSVT68T16A089B)
SIR FORNITURE S.R.L. (CF: 00943150896)
TALLILLI SALVATORE (CF: TLLSVT53D18G273O)
</t>
  </si>
  <si>
    <t>CARTELLI E PALI PER PARCHEGGIO DISABILI - DR SICILIA</t>
  </si>
  <si>
    <t xml:space="preserve">ARREDITALIA  (CF: 02513430823)
arredotech 4 srls (CF: 06312710822)
ING.RINO DI STEFANO (CF: 01203780877)
SMIT DI TORRETTA GIUSEPPE (CF: TRRGPP35L06F845F)
TALLILLI SRL (CF: 06387860825)
</t>
  </si>
  <si>
    <t>VALUTAZIONE PREVENTIVA PROGETTO ANTINCENDI- BONIFICO ALLA TESORERIA PROVINCIALE DELLO STATO DI AGRIGENTO E CALTANISSETTA</t>
  </si>
  <si>
    <t xml:space="preserve">COMANDO DEI VIGILI DEL FUOCO DI CALTANISSETTA (CF: 80001830852)
</t>
  </si>
  <si>
    <t>COMANDO DEI VIGILI DEL FUOCO DI CALTANISSETTA (CF: 80001830852)</t>
  </si>
  <si>
    <t>INTERVENTO SU IMPIANTO IDRICO SANITARIO - DP PALERMO</t>
  </si>
  <si>
    <t>MANUTENZIONE SERRAMENTI PORTE INTERNE UPT PALERMO</t>
  </si>
  <si>
    <t xml:space="preserve">G.B.C. SISTEMI SocietÃ  Coop. (CF: 05138680821)
GRASSO FORNITURE SRL (CF: 04872170875)
ING.RINO DI STEFANO (CF: 01203780877)
SIR FORNITURE S.R.L. (CF: 00943150896)
TALLILLI SALVATORE (CF: TLLSVT53D18G273O)
</t>
  </si>
  <si>
    <t>SOSTITUZIONE COMBINATORE TELEFONICO GSM IN IMPIANTO ELEVATORE  UT PA2</t>
  </si>
  <si>
    <t xml:space="preserve">KONE SPA (CF: 05069070158)
marrocco elevators srl (CF: 03986821001)
OTIS SERVIZI SRL (CF: 01729590032)
SCHINDLER SPA (CF: 00842990152)
VO.I.M.A.R. (CF: VLPPTR52S20G273V)
</t>
  </si>
  <si>
    <t>SCHINDLER SPA (CF: 00842990152)</t>
  </si>
  <si>
    <t>PULIZIA CANALE DI GRONDA E DISOSTRUZIONE DI UN PLUVIALE  UPT ENNA</t>
  </si>
  <si>
    <t xml:space="preserve">BONASERA GIUSEPPE (CF: 01059230860)
CAMPAGNA FILIPPO NERI (CF: CMPFPP86H13L112G)
CO.MI SRL (CF: 05631620829)
GEPA S.R.L. (CF: 01156340851)
PULISERVICE SRL (CF: 01110140868)
SIKANIA SERVICE SOCIETA' COOPERATIVA (CF: 01556140851)
</t>
  </si>
  <si>
    <t>PUBBLICAZIONE PER ESTRATTO DEL BANDO DI GARA DI RICERCA IMMOBILI SU QUOTIDIANI</t>
  </si>
  <si>
    <t xml:space="preserve">A. MANZONI &amp; C. S.p.a. (CF: 04705810150)
GDS MEDIA &amp; COMMUNICATION SRL (CF: 06263430826)
</t>
  </si>
  <si>
    <t>GDS MEDIA &amp; COMMUNICATION SRL (CF: 06263430826)</t>
  </si>
  <si>
    <t>PULIZIA STRAORDINARIA INFISSI ESTERNI E VETRI PRESSO DP RAGUSA E UT MODICA</t>
  </si>
  <si>
    <t xml:space="preserve">General Service Srl (CF: 04377830759)
IBLEA DISINFESTAZIONE S.R.L.  (CF: 00843330887)
MEGA SERVICE SRL (CF: 01624090898)
MONDO PULITO DI DINO SOPPRIMERE (CF: 01384770895)
SIKANIA SERVICE SOCIETA' COOPERATIVA (CF: 01556140851)
</t>
  </si>
  <si>
    <t>IBLEA DISINFESTAZIONE S.R.L.  (CF: 00843330887)</t>
  </si>
  <si>
    <t>ACQUISIZIONE IN FORMATO DIGITALE DEI FOGLI DI MAPPA -VARIE SEDI-</t>
  </si>
  <si>
    <t xml:space="preserve">D.A.BI.MUS. S.R.L. (CF: 07078270720)
EUROGED (CF: 08085660010)
M.I.D.A. INFORMATICA (CF: 02758170167)
MAGGIOLI S.P.A. (CF: 06188330150)
VANZOTECH SRL (CF: VNZCST69D05H294X)
</t>
  </si>
  <si>
    <t>VANZOTECH SRL (CF: VNZCST69D05H294X)</t>
  </si>
  <si>
    <t>SOSTITUZIONE CORPI ILLUMINANTI GUASTI-UPT MESSINA VIA GARIBALDI-</t>
  </si>
  <si>
    <t xml:space="preserve">CLIMA POINT DI BONSIGNORE ALESSANDRO (CF: BNSLSN71T14G273Y)
GRASSO FORNITURE SRL (CF: 04872170875)
LA ROCCA MAURIZIO S.R.L. (CF: 02337130815)
MEDITEL DATA SRL (CF: 05543100829)
RIVOLO FRANCESCO (CF: RVLFNC48C11G273C)
</t>
  </si>
  <si>
    <t>VERIFICHE PERIODICHE BIENNALI ASCENSORI DRE SICILIA E 1 ASCENSORE UPT TRAPANI</t>
  </si>
  <si>
    <t>MANUTENZIONE PORTE REI PRESSO UPT PALERMO</t>
  </si>
  <si>
    <t>FORNITURA N.53 ESTINTORI - UPT CALTANISSETTA-</t>
  </si>
  <si>
    <t xml:space="preserve">CLIMA POINT DI BONSIGNORE ALESSANDRO (CF: BNSLSN71T14G273Y)
EDIL MULTIIMPIANTI (CF: 04774490827)
ITALFIRE SISTEMI ANTINCENDIO SRL (CF: 04980670824)
LA ROCCA MAURIZIO S.R.L. (CF: 02337130815)
T.S.E SRL (CF: 01177890868)
</t>
  </si>
  <si>
    <t>T.S.E SRL (CF: 01177890868)</t>
  </si>
  <si>
    <t>FORNITURA TESTO LEGALE - DR SICILIA</t>
  </si>
  <si>
    <t xml:space="preserve">MAGGIOLI S.P.A. (CF: 06188330150)
</t>
  </si>
  <si>
    <t>MAGGIOLI S.P.A. (CF: 06188330150)</t>
  </si>
  <si>
    <t>Ripristino dell'intonaco interno e di una porzione dell'intonaco esterno presso la DP e l'UPT di Caltanissetta</t>
  </si>
  <si>
    <t>08-AFFIDAMENTO IN ECONOMIA - COTTIMO FIDUCIARIO</t>
  </si>
  <si>
    <t xml:space="preserve">DEBOLE GAETANO (CF: DBLGTN82A30E536C)
DECORSTILE SNC (CF: 01140880863)
FLORA SOC COOP (CF: 00635200868)
I.M.I.E.T. DI LA PORTA SALVATORE (CF: LPRSVT61E14H269S)
IMPRECAP SRL (CF: 01850920859)
</t>
  </si>
  <si>
    <t>LAVORI PER LA RIMOZIONE DELLE CAUSE D'INFILTRAZIONE DI ACQUE PIOVANE ALL'INTERNO DELL'IMMOBILE DENOMINATO " PALAZZO DEGLI UFFICI  FINANZIARI " - UPT CALTANISSETTA</t>
  </si>
  <si>
    <t xml:space="preserve">DECORSTILE SNC (CF: 01140880863)
FERRANTE SALVATORE (CF: FRRSVT53S25H933K)
FLORA SOC COOP (CF: 00635200868)
I.M.I.E.T. DI LA PORTA SALVATORE (CF: LPRSVT61E14H269S)
IMPRECAP SRL (CF: 01850920859)
</t>
  </si>
  <si>
    <t>I.M.I.E.T. DI LA PORTA SALVATORE (CF: LPRSVT61E14H269S)</t>
  </si>
  <si>
    <t>PROVE CONOSCITIVE DEL TIPO NON DISTRUTTIVE E PROVE DI CARICO VOLTE A DETERMINARE IL CARICO AMMISSIBILE PER GLI AMBIENTI ADIBITI AD ARCHIVIO SITI AL P.T. DELL'UPT DI MESSINA - Via Fratelli bandiera,2 - MESSINA</t>
  </si>
  <si>
    <t xml:space="preserve">CIMIENTO SRL (CF: 05848290820)
Dismat srl (CF: 04534491008)
METRALAB SUD SRL (CF: 02920090830)
SERVICE ENTERPRISES di Domenico Strangi (CF: 00137560801)
SIDERCEM SRL (CF: 01479620856)
</t>
  </si>
  <si>
    <t>CIMIENTO SRL (CF: 05848290820)</t>
  </si>
  <si>
    <t xml:space="preserve">RIPRISTINO DELL'ESTRADOSSO DEL SOLAIO DI UN LOCALE AL PIANO INTERRATO - UPT MESSINA locale di Via Garibaldi,120 MESSINA </t>
  </si>
  <si>
    <t xml:space="preserve">ALBERTI COSTRUZIONI SRL (CF: 02674230830)
ANTIUM COSTRUZIONI (CF: 03517171009)
FARANDA PIETRO (CF: 03618360873)
SO.GE.MAN. S.R.L. (CF: 02682610833)
TECNIMPIANTI DI MINISSALE COSIMO (CF: MNSCSM51C16F158D)
</t>
  </si>
  <si>
    <t>RIMOZIONE-FORNITURA E INSTALLAZIONE DI 3 SPLIT AUTONOMO - UT CASTELVETRANO-UT SCIACCA-DP AGRIGENTO</t>
  </si>
  <si>
    <t xml:space="preserve">AURORA IMPIANTI S.R.L. (CF: 01519140899)
CLIMA POINT DI BONSIGNORE ALESSANDRO (CF: BNSLSN71T14G273Y)
DIPA SERVIZI (CF: 03822150821)
IDROCLIMA SERVICE DI LO PORTO ANTONINO (CF: LPRNNN59R22G273F)
LA ROCCA MAURIZIO S.R.L. (CF: 02337130815)
</t>
  </si>
  <si>
    <t>IDROCLIMA SERVICE DI LO PORTO ANTONINO (CF: LPRNNN59R22G273F)</t>
  </si>
  <si>
    <t>FORNITURA ED INSTALLAZIONE DI N.4 SPLIT UPT MESSINA VIA GARIBALDI</t>
  </si>
  <si>
    <t xml:space="preserve">BERICOR DI BERTULLA GIUSEPPE (CF: BRTGPP47A12F158D)
MARCONI ENERGIE (CF: 03116230834)
MARCONI IMPIANTI (CF: 01977190832)
PIXEL  S.R.L. (CF: 04220350872)
VECAR SRL (CF: 01644680835)
</t>
  </si>
  <si>
    <t>servizio di teleallarme telefonico e vigilanza saltuaria notturna - dp ragusa</t>
  </si>
  <si>
    <t xml:space="preserve">ISTITUTO DI VIGILANZA LA TORRE SRL (CF: 00864610886)
LA RONDA 1 SRL (CF: 01320060880)
LA VIGILE SRL (CF: 00635540883)
MONDIALPOL RAGUSA SRL (CF: 01363160888)
O.C.T. SECURITY DI MEZZASALMA ROSARIO (CF: MZZRSR66L24M088G)
</t>
  </si>
  <si>
    <t>MONDIALPOL RAGUSA SRL (CF: 01363160888)</t>
  </si>
  <si>
    <t>DERATTIZZAZIONE N. 8 INTERVENTI E DISINFESTAZION3 3 INTERVENTI - DURATA CONTRATTO UN ANNO - DR SICILIA</t>
  </si>
  <si>
    <t xml:space="preserve">A.FR.A.M. SRL (CF: 02084990817)
ANTICIMEX S.R.L. (CF: 08046760966)
CO.MI SRL (CF: 05631620829)
ECOL.GROUP (CF: 05574840822)
IBLEA DISINFESTAZIONE S.R.L.  (CF: 00843330887)
MULTISERVICE S.R.L. (CF: 04109410821)
RI.FRA. SRL   (CF: 01366080818)
ZENITH SERVICES GROUP SRL  (CF: 02816130831)
</t>
  </si>
  <si>
    <t>ECOL.GROUP (CF: 05574840822)</t>
  </si>
  <si>
    <t>Lavori di messa in sicurezza del sottoscala del piano seminterrato della sede dell'UPT di Messina</t>
  </si>
  <si>
    <t xml:space="preserve">DITTA TECNOIMPIANTI di MINISSALE COSIMO (CF: 01936400833)
</t>
  </si>
  <si>
    <t>DITTA TECNOIMPIANTI di MINISSALE COSIMO (CF: 01936400833)</t>
  </si>
  <si>
    <t>GESTIONE IMPIANTO ANTINTRUSIONE DA CENTRALE OPERATIVA - MESI OTTOBRE - DICEMBRE 2015 - UPT SIRACUSA</t>
  </si>
  <si>
    <t xml:space="preserve">METROSERVICE SRL (CF: 01341310892)
</t>
  </si>
  <si>
    <t>METROSERVICE SRL (CF: 01341310892)</t>
  </si>
  <si>
    <t>REVISIONE ARMADI MOBILI COMPATTATI - UPT TRAPANI</t>
  </si>
  <si>
    <t xml:space="preserve">ADAMO VINCENZO (CF: 01920530845)
CYBER ENGINEERING SRL (CF: 00807770383)
NEW SYSTEM SERVICE SOC. CONS. A R.L. (CF: 01972700817)
PANTEL IMPIANTI DI RIZZO SALVATORE (CF: 01652100817)
PLANET S.R.L (CF: 03133720718)
TALLILLI SRL (CF: 06387860825)
</t>
  </si>
  <si>
    <t xml:space="preserve">Convenzione Consip energia elettrica Sicilia Entrate dal 01/05/2015 </t>
  </si>
  <si>
    <t xml:space="preserve">GALA SPA (CF: 06832931007)
</t>
  </si>
  <si>
    <t>GALA SPA (CF: 06832931007)</t>
  </si>
  <si>
    <t>Lavori di messa in sicurezza e ripristino di parte dell'intonaco esterno ammalorato nel prospetto principale UPT Enna</t>
  </si>
  <si>
    <t xml:space="preserve">IMPRECAP SRL (CF: 01850920859)
IMPRESA  EDILE NOVEMBRE SALVATORE (CF: NVMSVT60S10C351T)
IMPRESA EDILE NICOLETTI SALVATORE (CF: 01094000864)
</t>
  </si>
  <si>
    <t>IMPRESA  EDILE NOVEMBRE SALVATORE (CF: NVMSVT60S10C351T)</t>
  </si>
  <si>
    <t>FORNITURA STAMPATI - DR SICILIA</t>
  </si>
  <si>
    <t>RIPARAZIONE FOTOCOPIATORI</t>
  </si>
  <si>
    <t>RIPARAZIONE FOTOCOPIATORI - DR SICILIA</t>
  </si>
  <si>
    <t xml:space="preserve">ELETTRONICA ALOISIO SRL (CF: 00638670828)
</t>
  </si>
  <si>
    <t>ELETTRONICA ALOISIO SRL (CF: 00638670828)</t>
  </si>
  <si>
    <t>RIPARAZIONE FOTOCOPIATORI - DP CATANIA</t>
  </si>
  <si>
    <t>Intervento tecnico per riparazione fotocopiatori DP CATANIA</t>
  </si>
  <si>
    <t>RIPARAZIONE MULTIFUNZIONE DP PALERMO</t>
  </si>
  <si>
    <t xml:space="preserve">MASSARA MANLIO  (CF: 03092070824)
</t>
  </si>
  <si>
    <t>MASSARA MANLIO  (CF: 03092070824)</t>
  </si>
  <si>
    <t>RIPARAZIONE FOTOCOPIATORI - UPT CALTANISSETTA</t>
  </si>
  <si>
    <t xml:space="preserve">LINEA UFFICIO S.A.S. DI DIPRIMA PAOLO (CF: 01209300852)
</t>
  </si>
  <si>
    <t>LINEA UFFICIO S.A.S. DI DIPRIMA PAOLO (CF: 01209300852)</t>
  </si>
  <si>
    <t xml:space="preserve">FORNITURA COLONNINE A NASTRO </t>
  </si>
  <si>
    <t>LAVORI IDRAULICI PRESSO LA DP DI TRAPANI</t>
  </si>
  <si>
    <t xml:space="preserve">NOVA DOMUS DI CANNAS VANESSA (CF: CNNVSS72R48B354F)
</t>
  </si>
  <si>
    <t>NOVA DOMUS DI CANNAS VANESSA (CF: CNNVSS72R48B354F)</t>
  </si>
  <si>
    <t>ACQUISTO MOBILI A NORMA ( IN CONVENZIONE ) - DP TRAPANI</t>
  </si>
  <si>
    <t>FORNITURA MOBILI A NORMA - CONVENZIONE CONSIP "ARREDI PER UFFICIO 6 " - DR SICILIA</t>
  </si>
  <si>
    <t>Acquisto sedute da lavoro a norma - DP CATANIA-</t>
  </si>
  <si>
    <t xml:space="preserve">ALEA (CF: 00076440932)
arredotech 4 srls (CF: 06312710822)
DITTA BELLA SALVATORE (CF: BLLSVT48H16B537Q)
INFORMATICA.NET S.R.L. (CF: 04654610874)
MEDIMED SRL (CF: 04430900870)
</t>
  </si>
  <si>
    <t>INTERVENTO PER INFILTRAZIONE ACQUA - RIP.NE SERRATURE E MANIGLIE - DR SICILIA</t>
  </si>
  <si>
    <t>FORNITURA PEZZI MOBILI PER TIMBRO METALLICO A CALENDARIO - ANNO 2016 - DR SICILIA</t>
  </si>
  <si>
    <t xml:space="preserve">Istituto Poligrafico e Zecca dello Stato  (CF: 00399810589)
</t>
  </si>
  <si>
    <t>Istituto Poligrafico e Zecca dello Stato  (CF: 00399810589)</t>
  </si>
  <si>
    <t>VERIFICA PERIODICA ASCENSORI - UPT E DP AGRIGENTO e UT SCIACCA</t>
  </si>
  <si>
    <t>ACQUISTO MONITOR DI SALA - LCD - DP TP-UT PA1-DP CT</t>
  </si>
  <si>
    <t>FORNITURA AUTOCISTERNA PIENA DI ACQUA - DP TRAPANI</t>
  </si>
  <si>
    <t>PROROGA CONTRATTO NOLEGGIO N. 4 FOTOCOPIATORI dal 06/05/2015 al 05/05/2016 - DP CATANIA</t>
  </si>
  <si>
    <t>VERIFICA PERIODICA N. 2 ASCENSORI - UPT MESSINA</t>
  </si>
  <si>
    <t xml:space="preserve"> ASP DI MESSINA (CF: 03051870834)
</t>
  </si>
  <si>
    <t xml:space="preserve"> ASP DI MESSINA (CF: 03051870834)</t>
  </si>
  <si>
    <t>NOLEGGIO FOTOCOPIATORI - CONVENZIONE CONSIP 24 - LOTTO 2 DR SICILIA</t>
  </si>
  <si>
    <t xml:space="preserve">KYOCERA DOCUMENT SOLUTION ITALIA SPA (CF: 01788080156)
</t>
  </si>
  <si>
    <t>KYOCERA DOCUMENT SOLUTION ITALIA SPA (CF: 01788080156)</t>
  </si>
  <si>
    <t>NOLEGGIO NR. 15 FOTOCOPIATRICI KYOCERA</t>
  </si>
  <si>
    <t>Noleggio  n. 46 Fotocopiatori Olivetti - Uffici Agenzia Entrate Sicilia</t>
  </si>
  <si>
    <t>FORNITURA TIMBRI A TESTO FISSO PER TUTTI GLI UFFICI DELLA SICILIA</t>
  </si>
  <si>
    <t xml:space="preserve">CARTOIDEE DI CULTRARO VASTA GIUSEPPE (CF: 04406950875)
cartoleria Crisci (CF: 03981780822)
LA GALA ROSARIO (CF: LGLRSR73M29M052O)
TIPOGRAFIA GUTENBERG (CF: 02473550826)
TIPOGRAFIA ZANGARA SOC. COOP A RL (CF: 05963850820)
</t>
  </si>
  <si>
    <t>Giardinaggio presso DRE SICILIA</t>
  </si>
  <si>
    <t xml:space="preserve">PERFECTPOLI DI CAVALLINO GIOVANNI (CF: CVLGNN71S06C654P)
</t>
  </si>
  <si>
    <t>ACQUISTO SEGNALETICA - DR SICILIA</t>
  </si>
  <si>
    <t>NOLEGGIO FOTOCOPIATORI - CONVENZIONE CONSIP - DR SICILIA</t>
  </si>
  <si>
    <t xml:space="preserve">KYOCERA SPA (CF: 02973040963)
</t>
  </si>
  <si>
    <t>KYOCERA SPA (CF: 02973040963)</t>
  </si>
  <si>
    <t>FORNITURA TONER E DRUM - UFFICI DELLA SICILIA</t>
  </si>
  <si>
    <t xml:space="preserve">A.C. ESSE S.R.L. (CF: 05371121004)
cartoleria Crisci (CF: 03981780822)
ECOTONER SRL (CF: 11483751001)
ERREBIAN SPA (CF: 08397890586)
FELIAN (CF: 00991131004)
G.C.SERVICE WORLDS.R.L. (CF: 03155690831)
GILLIAM DI GILLIAM MICHELE &amp; C. SAS (CF: 02486390301)
</t>
  </si>
  <si>
    <t>VERIFICA APPARECCHIATURA A PRESSIONE - DR SICILIA</t>
  </si>
  <si>
    <t>FORNITURA N. 17 ALLUNGHI SCRIVANIE A NORMA E N. 4 PARETINE DIVISORIE  - DP PALERMO</t>
  </si>
  <si>
    <t xml:space="preserve">QUADRIFOGLIO SISTEMI D'ARREDO SPA (CF: 02301560260)
</t>
  </si>
  <si>
    <t>QUADRIFOGLIO SISTEMI D'ARREDO SPA (CF: 02301560260)</t>
  </si>
  <si>
    <t>MANUTENZIONE ARREDI - UPT CATANIA</t>
  </si>
  <si>
    <t xml:space="preserve">GRASSO FORNITURE SRL (CF: 04872170875)
</t>
  </si>
  <si>
    <t>GRASSO FORNITURE SRL (CF: 04872170875)</t>
  </si>
  <si>
    <t>SOSTITUZIONE TELECAMERA - UPT PALERMO VIALE LAZIO,117</t>
  </si>
  <si>
    <t>FORNITURA CANCELLERIA UFFICI DELLA SICILIA</t>
  </si>
  <si>
    <t xml:space="preserve">CARTOIDEE DI CULTRARO VASTA GIUSEPPE (CF: 04406950875)
CLICK UFFICIO SRL (CF: 06067681004)
ERREBIAN SPA (CF: 08397890586)
FELIAN (CF: 00991131004)
OFFICE DEPOT ITALIA SRL (CF: 03675290286)
</t>
  </si>
  <si>
    <t>SOSTITUZIONE N. 3 SERRATURE E MANIGLIE - DP AG UT SCIACCA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</si>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</sst>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4"/>
  <sheetViews>
    <sheetView tabSelected="1" workbookViewId="0">
      <selection activeCell="E5" sqref="E5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667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"Z54121FC48"</f>
        <v>Z54121FC48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1305.8499999999999</v>
      </c>
      <c r="I3" s="2">
        <v>42017</v>
      </c>
      <c r="J3" s="2">
        <v>42020</v>
      </c>
      <c r="K3">
        <v>1305.8499999999999</v>
      </c>
    </row>
    <row r="4" spans="1:11" x14ac:dyDescent="0.25">
      <c r="A4" t="str">
        <f>"Z5B12A6456"</f>
        <v>Z5B12A6456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885</v>
      </c>
      <c r="I4" s="2">
        <v>42017</v>
      </c>
      <c r="J4" s="2">
        <v>42039</v>
      </c>
      <c r="K4">
        <v>885</v>
      </c>
    </row>
    <row r="5" spans="1:11" x14ac:dyDescent="0.25">
      <c r="A5" t="str">
        <f>"Z8912A5643"</f>
        <v>Z8912A5643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426</v>
      </c>
      <c r="I5" s="2">
        <v>42017</v>
      </c>
      <c r="J5" s="2">
        <v>42032</v>
      </c>
      <c r="K5">
        <v>426</v>
      </c>
    </row>
    <row r="6" spans="1:11" x14ac:dyDescent="0.25">
      <c r="A6" t="str">
        <f>"ZDC12A551A"</f>
        <v>ZDC12A551A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393</v>
      </c>
      <c r="I6" s="2">
        <v>42018</v>
      </c>
      <c r="J6" s="2">
        <v>42032</v>
      </c>
      <c r="K6">
        <v>393</v>
      </c>
    </row>
    <row r="7" spans="1:11" x14ac:dyDescent="0.25">
      <c r="A7" t="str">
        <f>"ZC812A549D"</f>
        <v>ZC812A549D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400</v>
      </c>
      <c r="I7" s="2">
        <v>42017</v>
      </c>
      <c r="J7" s="2">
        <v>42289</v>
      </c>
      <c r="K7">
        <v>400</v>
      </c>
    </row>
    <row r="8" spans="1:11" x14ac:dyDescent="0.25">
      <c r="A8" t="str">
        <f>"ZF912A5418"</f>
        <v>ZF912A5418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30</v>
      </c>
      <c r="G8" t="s">
        <v>31</v>
      </c>
      <c r="H8">
        <v>150</v>
      </c>
      <c r="I8" s="2">
        <v>42019</v>
      </c>
      <c r="J8" s="2">
        <v>42034</v>
      </c>
      <c r="K8">
        <v>150</v>
      </c>
    </row>
    <row r="9" spans="1:11" x14ac:dyDescent="0.25">
      <c r="A9" t="str">
        <f>"ZCA12A513B"</f>
        <v>ZCA12A513B</v>
      </c>
      <c r="B9" t="str">
        <f t="shared" si="0"/>
        <v>06363391001</v>
      </c>
      <c r="C9" t="s">
        <v>15</v>
      </c>
      <c r="D9" t="s">
        <v>33</v>
      </c>
      <c r="E9" t="s">
        <v>17</v>
      </c>
      <c r="F9" s="1" t="s">
        <v>34</v>
      </c>
      <c r="G9" t="s">
        <v>35</v>
      </c>
      <c r="H9">
        <v>250</v>
      </c>
      <c r="I9" s="2">
        <v>42017</v>
      </c>
      <c r="J9" s="2">
        <v>42026</v>
      </c>
      <c r="K9">
        <v>250</v>
      </c>
    </row>
    <row r="10" spans="1:11" x14ac:dyDescent="0.25">
      <c r="A10" t="str">
        <f>"ZED12A4EE6"</f>
        <v>ZED12A4EE6</v>
      </c>
      <c r="B10" t="str">
        <f t="shared" si="0"/>
        <v>06363391001</v>
      </c>
      <c r="C10" t="s">
        <v>15</v>
      </c>
      <c r="D10" t="s">
        <v>36</v>
      </c>
      <c r="E10" t="s">
        <v>17</v>
      </c>
      <c r="F10" s="1" t="s">
        <v>37</v>
      </c>
      <c r="G10" t="s">
        <v>38</v>
      </c>
      <c r="H10">
        <v>1008</v>
      </c>
      <c r="I10" s="2">
        <v>42017</v>
      </c>
      <c r="J10" s="2">
        <v>42030</v>
      </c>
      <c r="K10">
        <v>1008</v>
      </c>
    </row>
    <row r="11" spans="1:11" x14ac:dyDescent="0.25">
      <c r="A11" t="str">
        <f>"Z8112C763A"</f>
        <v>Z8112C763A</v>
      </c>
      <c r="B11" t="str">
        <f t="shared" si="0"/>
        <v>06363391001</v>
      </c>
      <c r="C11" t="s">
        <v>15</v>
      </c>
      <c r="D11" t="s">
        <v>39</v>
      </c>
      <c r="E11" t="s">
        <v>17</v>
      </c>
      <c r="F11" s="1" t="s">
        <v>37</v>
      </c>
      <c r="G11" t="s">
        <v>38</v>
      </c>
      <c r="H11">
        <v>340</v>
      </c>
      <c r="I11" s="2">
        <v>42017</v>
      </c>
      <c r="J11" s="2">
        <v>42026</v>
      </c>
      <c r="K11">
        <v>340</v>
      </c>
    </row>
    <row r="12" spans="1:11" x14ac:dyDescent="0.25">
      <c r="A12" t="str">
        <f>"ZE31569949"</f>
        <v>ZE31569949</v>
      </c>
      <c r="B12" t="str">
        <f t="shared" si="0"/>
        <v>06363391001</v>
      </c>
      <c r="C12" t="s">
        <v>15</v>
      </c>
      <c r="D12" t="s">
        <v>40</v>
      </c>
      <c r="E12" t="s">
        <v>41</v>
      </c>
      <c r="F12" s="1" t="s">
        <v>42</v>
      </c>
      <c r="G12" t="s">
        <v>43</v>
      </c>
      <c r="H12">
        <v>1350</v>
      </c>
      <c r="I12" s="2">
        <v>42205</v>
      </c>
      <c r="J12" s="2">
        <v>42223</v>
      </c>
      <c r="K12">
        <v>1350</v>
      </c>
    </row>
    <row r="13" spans="1:11" x14ac:dyDescent="0.25">
      <c r="A13" t="str">
        <f>"ZF412F5438"</f>
        <v>ZF412F5438</v>
      </c>
      <c r="B13" t="str">
        <f t="shared" si="0"/>
        <v>06363391001</v>
      </c>
      <c r="C13" t="s">
        <v>15</v>
      </c>
      <c r="D13" t="s">
        <v>44</v>
      </c>
      <c r="E13" t="s">
        <v>17</v>
      </c>
      <c r="F13" s="1" t="s">
        <v>45</v>
      </c>
      <c r="G13" t="s">
        <v>46</v>
      </c>
      <c r="H13">
        <v>613.5</v>
      </c>
      <c r="I13" s="2">
        <v>42044</v>
      </c>
      <c r="J13" s="2">
        <v>42062</v>
      </c>
      <c r="K13">
        <v>613.5</v>
      </c>
    </row>
    <row r="14" spans="1:11" x14ac:dyDescent="0.25">
      <c r="A14" t="str">
        <f>"ZD812F6725"</f>
        <v>ZD812F6725</v>
      </c>
      <c r="B14" t="str">
        <f t="shared" si="0"/>
        <v>06363391001</v>
      </c>
      <c r="C14" t="s">
        <v>15</v>
      </c>
      <c r="D14" t="s">
        <v>47</v>
      </c>
      <c r="E14" t="s">
        <v>17</v>
      </c>
      <c r="F14" s="1" t="s">
        <v>34</v>
      </c>
      <c r="G14" t="s">
        <v>35</v>
      </c>
      <c r="H14">
        <v>500</v>
      </c>
      <c r="I14" s="2">
        <v>42044</v>
      </c>
      <c r="J14" s="2">
        <v>42048</v>
      </c>
      <c r="K14">
        <v>500</v>
      </c>
    </row>
    <row r="15" spans="1:11" x14ac:dyDescent="0.25">
      <c r="A15" t="str">
        <f>"Z8912F6962"</f>
        <v>Z8912F6962</v>
      </c>
      <c r="B15" t="str">
        <f t="shared" si="0"/>
        <v>06363391001</v>
      </c>
      <c r="C15" t="s">
        <v>15</v>
      </c>
      <c r="D15" t="s">
        <v>48</v>
      </c>
      <c r="E15" t="s">
        <v>17</v>
      </c>
      <c r="F15" s="1" t="s">
        <v>49</v>
      </c>
      <c r="G15" t="s">
        <v>50</v>
      </c>
      <c r="H15">
        <v>200</v>
      </c>
      <c r="I15" s="2">
        <v>42044</v>
      </c>
      <c r="J15" s="2">
        <v>42062</v>
      </c>
      <c r="K15">
        <v>200</v>
      </c>
    </row>
    <row r="16" spans="1:11" x14ac:dyDescent="0.25">
      <c r="A16" t="str">
        <f>"Z8812F6A18"</f>
        <v>Z8812F6A18</v>
      </c>
      <c r="B16" t="str">
        <f t="shared" si="0"/>
        <v>06363391001</v>
      </c>
      <c r="C16" t="s">
        <v>15</v>
      </c>
      <c r="D16" t="s">
        <v>51</v>
      </c>
      <c r="E16" t="s">
        <v>17</v>
      </c>
      <c r="F16" s="1" t="s">
        <v>52</v>
      </c>
      <c r="G16" t="s">
        <v>53</v>
      </c>
      <c r="H16">
        <v>655</v>
      </c>
      <c r="I16" s="2">
        <v>42044</v>
      </c>
      <c r="J16" s="2">
        <v>42048</v>
      </c>
      <c r="K16">
        <v>655</v>
      </c>
    </row>
    <row r="17" spans="1:11" x14ac:dyDescent="0.25">
      <c r="A17" t="str">
        <f>"Z0612F6C50"</f>
        <v>Z0612F6C50</v>
      </c>
      <c r="B17" t="str">
        <f t="shared" si="0"/>
        <v>06363391001</v>
      </c>
      <c r="C17" t="s">
        <v>15</v>
      </c>
      <c r="D17" t="s">
        <v>54</v>
      </c>
      <c r="E17" t="s">
        <v>17</v>
      </c>
      <c r="F17" s="1" t="s">
        <v>55</v>
      </c>
      <c r="G17" t="s">
        <v>56</v>
      </c>
      <c r="H17">
        <v>390</v>
      </c>
      <c r="I17" s="2">
        <v>42044</v>
      </c>
      <c r="J17" s="2">
        <v>42055</v>
      </c>
      <c r="K17">
        <v>390</v>
      </c>
    </row>
    <row r="18" spans="1:11" x14ac:dyDescent="0.25">
      <c r="A18" t="str">
        <f>"Z521303920"</f>
        <v>Z521303920</v>
      </c>
      <c r="B18" t="str">
        <f t="shared" si="0"/>
        <v>06363391001</v>
      </c>
      <c r="C18" t="s">
        <v>15</v>
      </c>
      <c r="D18" t="s">
        <v>57</v>
      </c>
      <c r="E18" t="s">
        <v>17</v>
      </c>
      <c r="F18" s="1" t="s">
        <v>58</v>
      </c>
      <c r="G18" t="s">
        <v>59</v>
      </c>
      <c r="H18">
        <v>1400</v>
      </c>
      <c r="I18" s="2">
        <v>42044</v>
      </c>
      <c r="J18" s="2">
        <v>42048</v>
      </c>
      <c r="K18">
        <v>1400</v>
      </c>
    </row>
    <row r="19" spans="1:11" x14ac:dyDescent="0.25">
      <c r="A19" t="str">
        <f>"ZAD12F53B6"</f>
        <v>ZAD12F53B6</v>
      </c>
      <c r="B19" t="str">
        <f t="shared" si="0"/>
        <v>06363391001</v>
      </c>
      <c r="C19" t="s">
        <v>15</v>
      </c>
      <c r="D19" t="s">
        <v>60</v>
      </c>
      <c r="E19" t="s">
        <v>17</v>
      </c>
      <c r="F19" s="1" t="s">
        <v>61</v>
      </c>
      <c r="G19" t="s">
        <v>62</v>
      </c>
      <c r="H19">
        <v>480</v>
      </c>
      <c r="I19" s="2">
        <v>42044</v>
      </c>
      <c r="J19" s="2">
        <v>42061</v>
      </c>
      <c r="K19">
        <v>480</v>
      </c>
    </row>
    <row r="20" spans="1:11" x14ac:dyDescent="0.25">
      <c r="A20" t="str">
        <f>"Z5012F5328"</f>
        <v>Z5012F5328</v>
      </c>
      <c r="B20" t="str">
        <f t="shared" si="0"/>
        <v>06363391001</v>
      </c>
      <c r="C20" t="s">
        <v>15</v>
      </c>
      <c r="D20" t="s">
        <v>63</v>
      </c>
      <c r="E20" t="s">
        <v>17</v>
      </c>
      <c r="F20" s="1" t="s">
        <v>64</v>
      </c>
      <c r="G20" t="s">
        <v>65</v>
      </c>
      <c r="H20">
        <v>650</v>
      </c>
      <c r="I20" s="2">
        <v>42041</v>
      </c>
      <c r="J20" s="2">
        <v>42041</v>
      </c>
      <c r="K20">
        <v>650</v>
      </c>
    </row>
    <row r="21" spans="1:11" x14ac:dyDescent="0.25">
      <c r="A21" t="str">
        <f>"Z3112F6641"</f>
        <v>Z3112F6641</v>
      </c>
      <c r="B21" t="str">
        <f t="shared" si="0"/>
        <v>06363391001</v>
      </c>
      <c r="C21" t="s">
        <v>15</v>
      </c>
      <c r="D21" t="s">
        <v>66</v>
      </c>
      <c r="E21" t="s">
        <v>17</v>
      </c>
      <c r="F21" s="1" t="s">
        <v>67</v>
      </c>
      <c r="G21" t="s">
        <v>43</v>
      </c>
      <c r="H21">
        <v>480</v>
      </c>
      <c r="I21" s="2">
        <v>42044</v>
      </c>
      <c r="J21" s="2">
        <v>42048</v>
      </c>
      <c r="K21">
        <v>480</v>
      </c>
    </row>
    <row r="22" spans="1:11" x14ac:dyDescent="0.25">
      <c r="A22" t="str">
        <f>"Z8612A537E"</f>
        <v>Z8612A537E</v>
      </c>
      <c r="B22" t="str">
        <f t="shared" si="0"/>
        <v>06363391001</v>
      </c>
      <c r="C22" t="s">
        <v>15</v>
      </c>
      <c r="D22" t="s">
        <v>68</v>
      </c>
      <c r="E22" t="s">
        <v>17</v>
      </c>
      <c r="F22" s="1" t="s">
        <v>45</v>
      </c>
      <c r="G22" t="s">
        <v>46</v>
      </c>
      <c r="H22">
        <v>515.6</v>
      </c>
      <c r="I22" s="2">
        <v>42017</v>
      </c>
      <c r="J22" s="2">
        <v>42032</v>
      </c>
      <c r="K22">
        <v>515.6</v>
      </c>
    </row>
    <row r="23" spans="1:11" x14ac:dyDescent="0.25">
      <c r="A23" t="str">
        <f>"Z0B12F5526"</f>
        <v>Z0B12F5526</v>
      </c>
      <c r="B23" t="str">
        <f t="shared" si="0"/>
        <v>06363391001</v>
      </c>
      <c r="C23" t="s">
        <v>15</v>
      </c>
      <c r="D23" t="s">
        <v>69</v>
      </c>
      <c r="E23" t="s">
        <v>17</v>
      </c>
      <c r="F23" s="1" t="s">
        <v>70</v>
      </c>
      <c r="G23" t="s">
        <v>71</v>
      </c>
      <c r="H23">
        <v>250</v>
      </c>
      <c r="I23" s="2">
        <v>42044</v>
      </c>
      <c r="J23" s="2">
        <v>42048</v>
      </c>
      <c r="K23">
        <v>250</v>
      </c>
    </row>
    <row r="24" spans="1:11" x14ac:dyDescent="0.25">
      <c r="A24" t="str">
        <f>"Z0112E9F07"</f>
        <v>Z0112E9F07</v>
      </c>
      <c r="B24" t="str">
        <f t="shared" si="0"/>
        <v>06363391001</v>
      </c>
      <c r="C24" t="s">
        <v>15</v>
      </c>
      <c r="D24" t="s">
        <v>72</v>
      </c>
      <c r="E24" t="s">
        <v>17</v>
      </c>
      <c r="F24" s="1" t="s">
        <v>73</v>
      </c>
      <c r="G24" t="s">
        <v>74</v>
      </c>
      <c r="H24">
        <v>320</v>
      </c>
      <c r="I24" s="2">
        <v>42033</v>
      </c>
      <c r="J24" s="2">
        <v>42033</v>
      </c>
      <c r="K24">
        <v>320</v>
      </c>
    </row>
    <row r="25" spans="1:11" x14ac:dyDescent="0.25">
      <c r="A25" t="str">
        <f>"Z0C132107E"</f>
        <v>Z0C132107E</v>
      </c>
      <c r="B25" t="str">
        <f t="shared" si="0"/>
        <v>06363391001</v>
      </c>
      <c r="C25" t="s">
        <v>15</v>
      </c>
      <c r="D25" t="s">
        <v>75</v>
      </c>
      <c r="E25" t="s">
        <v>17</v>
      </c>
      <c r="F25" s="1" t="s">
        <v>76</v>
      </c>
      <c r="G25" t="s">
        <v>77</v>
      </c>
      <c r="H25">
        <v>184.38</v>
      </c>
      <c r="I25" s="2">
        <v>42051</v>
      </c>
      <c r="J25" s="2">
        <v>42055</v>
      </c>
      <c r="K25">
        <v>184.38</v>
      </c>
    </row>
    <row r="26" spans="1:11" x14ac:dyDescent="0.25">
      <c r="A26" t="str">
        <f>"ZE71320EBB"</f>
        <v>ZE71320EBB</v>
      </c>
      <c r="B26" t="str">
        <f t="shared" si="0"/>
        <v>06363391001</v>
      </c>
      <c r="C26" t="s">
        <v>15</v>
      </c>
      <c r="D26" t="s">
        <v>78</v>
      </c>
      <c r="E26" t="s">
        <v>17</v>
      </c>
      <c r="F26" s="1" t="s">
        <v>79</v>
      </c>
      <c r="G26" t="s">
        <v>80</v>
      </c>
      <c r="H26">
        <v>695</v>
      </c>
      <c r="I26" s="2">
        <v>42052</v>
      </c>
      <c r="J26" s="2">
        <v>42052</v>
      </c>
      <c r="K26">
        <v>695</v>
      </c>
    </row>
    <row r="27" spans="1:11" x14ac:dyDescent="0.25">
      <c r="A27" t="str">
        <f>"Z4612B55C1"</f>
        <v>Z4612B55C1</v>
      </c>
      <c r="B27" t="str">
        <f t="shared" si="0"/>
        <v>06363391001</v>
      </c>
      <c r="C27" t="s">
        <v>15</v>
      </c>
      <c r="D27" t="s">
        <v>81</v>
      </c>
      <c r="E27" t="s">
        <v>41</v>
      </c>
      <c r="F27" s="1" t="s">
        <v>82</v>
      </c>
      <c r="G27" t="s">
        <v>83</v>
      </c>
      <c r="H27">
        <v>790</v>
      </c>
      <c r="I27" s="2">
        <v>42040</v>
      </c>
      <c r="J27" s="2">
        <v>42551</v>
      </c>
      <c r="K27">
        <v>790</v>
      </c>
    </row>
    <row r="28" spans="1:11" x14ac:dyDescent="0.25">
      <c r="A28" t="str">
        <f>"Z5412B50B4"</f>
        <v>Z5412B50B4</v>
      </c>
      <c r="B28" t="str">
        <f t="shared" si="0"/>
        <v>06363391001</v>
      </c>
      <c r="C28" t="s">
        <v>15</v>
      </c>
      <c r="D28" t="s">
        <v>84</v>
      </c>
      <c r="E28" t="s">
        <v>41</v>
      </c>
      <c r="F28" s="1" t="s">
        <v>85</v>
      </c>
      <c r="G28" t="s">
        <v>86</v>
      </c>
      <c r="H28">
        <v>2121.75</v>
      </c>
      <c r="I28" s="2">
        <v>42036</v>
      </c>
      <c r="J28" s="2">
        <v>42400</v>
      </c>
      <c r="K28">
        <v>2121.7399999999998</v>
      </c>
    </row>
    <row r="29" spans="1:11" x14ac:dyDescent="0.25">
      <c r="A29" t="str">
        <f>"Z901310EE9"</f>
        <v>Z901310EE9</v>
      </c>
      <c r="B29" t="str">
        <f t="shared" si="0"/>
        <v>06363391001</v>
      </c>
      <c r="C29" t="s">
        <v>15</v>
      </c>
      <c r="D29" t="s">
        <v>87</v>
      </c>
      <c r="E29" t="s">
        <v>17</v>
      </c>
      <c r="F29" s="1" t="s">
        <v>88</v>
      </c>
      <c r="G29" t="s">
        <v>89</v>
      </c>
      <c r="H29">
        <v>4700</v>
      </c>
      <c r="I29" s="2">
        <v>42047</v>
      </c>
      <c r="J29" s="2">
        <v>42058</v>
      </c>
      <c r="K29">
        <v>4700</v>
      </c>
    </row>
    <row r="30" spans="1:11" x14ac:dyDescent="0.25">
      <c r="A30" t="str">
        <f>"Z8A13509F6"</f>
        <v>Z8A13509F6</v>
      </c>
      <c r="B30" t="str">
        <f t="shared" si="0"/>
        <v>06363391001</v>
      </c>
      <c r="C30" t="s">
        <v>15</v>
      </c>
      <c r="D30" t="s">
        <v>90</v>
      </c>
      <c r="E30" t="s">
        <v>17</v>
      </c>
      <c r="F30" s="1" t="s">
        <v>91</v>
      </c>
      <c r="G30" t="s">
        <v>92</v>
      </c>
      <c r="H30">
        <v>192</v>
      </c>
      <c r="I30" s="2">
        <v>42059</v>
      </c>
      <c r="J30" s="2">
        <v>42059</v>
      </c>
      <c r="K30">
        <v>192</v>
      </c>
    </row>
    <row r="31" spans="1:11" x14ac:dyDescent="0.25">
      <c r="A31" t="str">
        <f>"ZF11321268"</f>
        <v>ZF11321268</v>
      </c>
      <c r="B31" t="str">
        <f t="shared" si="0"/>
        <v>06363391001</v>
      </c>
      <c r="C31" t="s">
        <v>15</v>
      </c>
      <c r="D31" t="s">
        <v>93</v>
      </c>
      <c r="E31" t="s">
        <v>94</v>
      </c>
      <c r="F31" s="1" t="s">
        <v>95</v>
      </c>
      <c r="G31" t="s">
        <v>96</v>
      </c>
      <c r="H31">
        <v>0</v>
      </c>
      <c r="I31" s="2">
        <v>42051</v>
      </c>
      <c r="J31" s="2">
        <v>42060</v>
      </c>
      <c r="K31">
        <v>5598.18</v>
      </c>
    </row>
    <row r="32" spans="1:11" x14ac:dyDescent="0.25">
      <c r="A32" t="str">
        <f>"Z4D135083A"</f>
        <v>Z4D135083A</v>
      </c>
      <c r="B32" t="str">
        <f t="shared" si="0"/>
        <v>06363391001</v>
      </c>
      <c r="C32" t="s">
        <v>15</v>
      </c>
      <c r="D32" t="s">
        <v>97</v>
      </c>
      <c r="E32" t="s">
        <v>17</v>
      </c>
      <c r="F32" s="1" t="s">
        <v>98</v>
      </c>
      <c r="G32" t="s">
        <v>99</v>
      </c>
      <c r="H32">
        <v>460</v>
      </c>
      <c r="I32" s="2">
        <v>42059</v>
      </c>
      <c r="J32" s="2">
        <v>42059</v>
      </c>
      <c r="K32">
        <v>460</v>
      </c>
    </row>
    <row r="33" spans="1:11" x14ac:dyDescent="0.25">
      <c r="A33" t="str">
        <f>"Z7F13508F5"</f>
        <v>Z7F13508F5</v>
      </c>
      <c r="B33" t="str">
        <f t="shared" si="0"/>
        <v>06363391001</v>
      </c>
      <c r="C33" t="s">
        <v>15</v>
      </c>
      <c r="D33" t="s">
        <v>100</v>
      </c>
      <c r="E33" t="s">
        <v>17</v>
      </c>
      <c r="F33" s="1" t="s">
        <v>45</v>
      </c>
      <c r="G33" t="s">
        <v>46</v>
      </c>
      <c r="H33">
        <v>490.8</v>
      </c>
      <c r="I33" s="2">
        <v>42052</v>
      </c>
      <c r="J33" s="2">
        <v>42061</v>
      </c>
      <c r="K33">
        <v>490.8</v>
      </c>
    </row>
    <row r="34" spans="1:11" x14ac:dyDescent="0.25">
      <c r="A34" t="str">
        <f>"Z2B1320F0B"</f>
        <v>Z2B1320F0B</v>
      </c>
      <c r="B34" t="str">
        <f t="shared" si="0"/>
        <v>06363391001</v>
      </c>
      <c r="C34" t="s">
        <v>15</v>
      </c>
      <c r="D34" t="s">
        <v>101</v>
      </c>
      <c r="E34" t="s">
        <v>17</v>
      </c>
      <c r="F34" s="1" t="s">
        <v>67</v>
      </c>
      <c r="G34" t="s">
        <v>43</v>
      </c>
      <c r="H34">
        <v>900</v>
      </c>
      <c r="I34" s="2">
        <v>42051</v>
      </c>
      <c r="J34" s="2">
        <v>42083</v>
      </c>
      <c r="K34">
        <v>900</v>
      </c>
    </row>
    <row r="35" spans="1:11" x14ac:dyDescent="0.25">
      <c r="A35" t="str">
        <f>"Z981320FFD"</f>
        <v>Z981320FFD</v>
      </c>
      <c r="B35" t="str">
        <f t="shared" si="0"/>
        <v>06363391001</v>
      </c>
      <c r="C35" t="s">
        <v>15</v>
      </c>
      <c r="D35" t="s">
        <v>102</v>
      </c>
      <c r="E35" t="s">
        <v>17</v>
      </c>
      <c r="F35" s="1" t="s">
        <v>103</v>
      </c>
      <c r="G35" t="s">
        <v>104</v>
      </c>
      <c r="H35">
        <v>1051.3699999999999</v>
      </c>
      <c r="I35" s="2">
        <v>42051</v>
      </c>
      <c r="J35" s="2">
        <v>42053</v>
      </c>
      <c r="K35">
        <v>1051.3699999999999</v>
      </c>
    </row>
    <row r="36" spans="1:11" x14ac:dyDescent="0.25">
      <c r="A36" t="str">
        <f>"ZA1134A83B"</f>
        <v>ZA1134A83B</v>
      </c>
      <c r="B36" t="str">
        <f t="shared" si="0"/>
        <v>06363391001</v>
      </c>
      <c r="C36" t="s">
        <v>15</v>
      </c>
      <c r="D36" t="s">
        <v>105</v>
      </c>
      <c r="E36" t="s">
        <v>41</v>
      </c>
      <c r="F36" s="1" t="s">
        <v>106</v>
      </c>
      <c r="G36" t="s">
        <v>107</v>
      </c>
      <c r="H36">
        <v>900</v>
      </c>
      <c r="I36" s="2">
        <v>42051</v>
      </c>
      <c r="J36" s="2">
        <v>42074</v>
      </c>
      <c r="K36">
        <v>900</v>
      </c>
    </row>
    <row r="37" spans="1:11" x14ac:dyDescent="0.25">
      <c r="A37" t="str">
        <f>"Z261320DB2"</f>
        <v>Z261320DB2</v>
      </c>
      <c r="B37" t="str">
        <f t="shared" si="0"/>
        <v>06363391001</v>
      </c>
      <c r="C37" t="s">
        <v>15</v>
      </c>
      <c r="D37" t="s">
        <v>108</v>
      </c>
      <c r="E37" t="s">
        <v>17</v>
      </c>
      <c r="F37" s="1" t="s">
        <v>52</v>
      </c>
      <c r="G37" t="s">
        <v>53</v>
      </c>
      <c r="H37">
        <v>1380</v>
      </c>
      <c r="I37" s="2">
        <v>42048</v>
      </c>
      <c r="J37" s="2">
        <v>42055</v>
      </c>
      <c r="K37">
        <v>1380</v>
      </c>
    </row>
    <row r="38" spans="1:11" x14ac:dyDescent="0.25">
      <c r="A38" t="str">
        <f>"Z521303920"</f>
        <v>Z521303920</v>
      </c>
      <c r="B38" t="str">
        <f t="shared" si="0"/>
        <v>06363391001</v>
      </c>
      <c r="C38" t="s">
        <v>15</v>
      </c>
      <c r="D38" t="s">
        <v>109</v>
      </c>
      <c r="E38" t="s">
        <v>17</v>
      </c>
      <c r="F38" s="1" t="s">
        <v>110</v>
      </c>
      <c r="G38" t="s">
        <v>111</v>
      </c>
      <c r="H38">
        <v>300</v>
      </c>
      <c r="I38" s="2">
        <v>42044</v>
      </c>
      <c r="J38" s="2">
        <v>42052</v>
      </c>
      <c r="K38">
        <v>300</v>
      </c>
    </row>
    <row r="39" spans="1:11" x14ac:dyDescent="0.25">
      <c r="A39" t="str">
        <f>"Z6A12B7311"</f>
        <v>Z6A12B7311</v>
      </c>
      <c r="B39" t="str">
        <f t="shared" si="0"/>
        <v>06363391001</v>
      </c>
      <c r="C39" t="s">
        <v>15</v>
      </c>
      <c r="D39" t="s">
        <v>112</v>
      </c>
      <c r="E39" t="s">
        <v>41</v>
      </c>
      <c r="F39" s="1" t="s">
        <v>113</v>
      </c>
      <c r="G39" t="s">
        <v>114</v>
      </c>
      <c r="H39">
        <v>5850</v>
      </c>
      <c r="I39" s="2">
        <v>42082</v>
      </c>
      <c r="J39" s="2">
        <v>42448</v>
      </c>
      <c r="K39">
        <v>5850</v>
      </c>
    </row>
    <row r="40" spans="1:11" x14ac:dyDescent="0.25">
      <c r="A40" t="str">
        <f>"Z9412B739A"</f>
        <v>Z9412B739A</v>
      </c>
      <c r="B40" t="str">
        <f t="shared" si="0"/>
        <v>06363391001</v>
      </c>
      <c r="C40" t="s">
        <v>15</v>
      </c>
      <c r="D40" t="s">
        <v>115</v>
      </c>
      <c r="E40" t="s">
        <v>41</v>
      </c>
      <c r="F40" s="1" t="s">
        <v>116</v>
      </c>
      <c r="G40" t="s">
        <v>71</v>
      </c>
      <c r="H40">
        <v>1690</v>
      </c>
      <c r="I40" s="2">
        <v>42082</v>
      </c>
      <c r="J40" s="2">
        <v>42082</v>
      </c>
      <c r="K40">
        <v>1690</v>
      </c>
    </row>
    <row r="41" spans="1:11" x14ac:dyDescent="0.25">
      <c r="A41" t="str">
        <f>"ZD41194CC3"</f>
        <v>ZD41194CC3</v>
      </c>
      <c r="B41" t="str">
        <f t="shared" si="0"/>
        <v>06363391001</v>
      </c>
      <c r="C41" t="s">
        <v>15</v>
      </c>
      <c r="D41" t="s">
        <v>117</v>
      </c>
      <c r="E41" t="s">
        <v>94</v>
      </c>
      <c r="F41" s="1" t="s">
        <v>95</v>
      </c>
      <c r="G41" t="s">
        <v>96</v>
      </c>
      <c r="H41">
        <v>0</v>
      </c>
      <c r="I41" s="2">
        <v>42011</v>
      </c>
      <c r="J41" s="2">
        <v>42026</v>
      </c>
      <c r="K41">
        <v>5034.75</v>
      </c>
    </row>
    <row r="42" spans="1:11" x14ac:dyDescent="0.25">
      <c r="A42" t="str">
        <f>"ZE81320E05"</f>
        <v>ZE81320E05</v>
      </c>
      <c r="B42" t="str">
        <f t="shared" si="0"/>
        <v>06363391001</v>
      </c>
      <c r="C42" t="s">
        <v>15</v>
      </c>
      <c r="D42" t="s">
        <v>118</v>
      </c>
      <c r="E42" t="s">
        <v>17</v>
      </c>
      <c r="F42" s="1" t="s">
        <v>119</v>
      </c>
      <c r="G42" t="s">
        <v>120</v>
      </c>
      <c r="H42">
        <v>770</v>
      </c>
      <c r="I42" s="2">
        <v>42051</v>
      </c>
      <c r="J42" s="2">
        <v>42053</v>
      </c>
      <c r="K42">
        <v>768.46</v>
      </c>
    </row>
    <row r="43" spans="1:11" x14ac:dyDescent="0.25">
      <c r="A43" t="str">
        <f>"Z4C1350AE6"</f>
        <v>Z4C1350AE6</v>
      </c>
      <c r="B43" t="str">
        <f t="shared" si="0"/>
        <v>06363391001</v>
      </c>
      <c r="C43" t="s">
        <v>15</v>
      </c>
      <c r="D43" t="s">
        <v>121</v>
      </c>
      <c r="E43" t="s">
        <v>17</v>
      </c>
      <c r="F43" s="1" t="s">
        <v>122</v>
      </c>
      <c r="G43" t="s">
        <v>123</v>
      </c>
      <c r="H43">
        <v>465</v>
      </c>
      <c r="I43" s="2">
        <v>42059</v>
      </c>
      <c r="J43" s="2">
        <v>42062</v>
      </c>
      <c r="K43">
        <v>465</v>
      </c>
    </row>
    <row r="44" spans="1:11" x14ac:dyDescent="0.25">
      <c r="A44" t="str">
        <f>"Z0812D5C61"</f>
        <v>Z0812D5C61</v>
      </c>
      <c r="B44" t="str">
        <f t="shared" si="0"/>
        <v>06363391001</v>
      </c>
      <c r="C44" t="s">
        <v>15</v>
      </c>
      <c r="D44" t="s">
        <v>124</v>
      </c>
      <c r="E44" t="s">
        <v>17</v>
      </c>
      <c r="F44" s="1" t="s">
        <v>125</v>
      </c>
      <c r="G44" t="s">
        <v>126</v>
      </c>
      <c r="H44">
        <v>1200</v>
      </c>
      <c r="I44" s="2">
        <v>42051</v>
      </c>
      <c r="J44" s="2">
        <v>42076</v>
      </c>
      <c r="K44">
        <v>400</v>
      </c>
    </row>
    <row r="45" spans="1:11" x14ac:dyDescent="0.25">
      <c r="A45" t="str">
        <f>"Z5C11F28E4"</f>
        <v>Z5C11F28E4</v>
      </c>
      <c r="B45" t="str">
        <f t="shared" si="0"/>
        <v>06363391001</v>
      </c>
      <c r="C45" t="s">
        <v>15</v>
      </c>
      <c r="D45" t="s">
        <v>127</v>
      </c>
      <c r="E45" t="s">
        <v>17</v>
      </c>
      <c r="F45" s="1" t="s">
        <v>128</v>
      </c>
      <c r="G45" t="s">
        <v>129</v>
      </c>
      <c r="H45">
        <v>2770</v>
      </c>
      <c r="I45" s="2">
        <v>42063</v>
      </c>
      <c r="J45" s="2">
        <v>42063</v>
      </c>
      <c r="K45">
        <v>2770</v>
      </c>
    </row>
    <row r="46" spans="1:11" x14ac:dyDescent="0.25">
      <c r="A46" t="str">
        <f>"ZBE13C36AB"</f>
        <v>ZBE13C36AB</v>
      </c>
      <c r="B46" t="str">
        <f t="shared" si="0"/>
        <v>06363391001</v>
      </c>
      <c r="C46" t="s">
        <v>15</v>
      </c>
      <c r="D46" t="s">
        <v>130</v>
      </c>
      <c r="E46" t="s">
        <v>17</v>
      </c>
      <c r="F46" s="1" t="s">
        <v>52</v>
      </c>
      <c r="G46" t="s">
        <v>53</v>
      </c>
      <c r="H46">
        <v>564</v>
      </c>
      <c r="I46" s="2">
        <v>42089</v>
      </c>
      <c r="J46" s="2">
        <v>42094</v>
      </c>
      <c r="K46">
        <v>564</v>
      </c>
    </row>
    <row r="47" spans="1:11" x14ac:dyDescent="0.25">
      <c r="A47" t="str">
        <f>"Z0113C3B9D"</f>
        <v>Z0113C3B9D</v>
      </c>
      <c r="B47" t="str">
        <f t="shared" si="0"/>
        <v>06363391001</v>
      </c>
      <c r="C47" t="s">
        <v>15</v>
      </c>
      <c r="D47" t="s">
        <v>131</v>
      </c>
      <c r="E47" t="s">
        <v>17</v>
      </c>
      <c r="F47" s="1" t="s">
        <v>132</v>
      </c>
      <c r="G47" t="s">
        <v>133</v>
      </c>
      <c r="H47">
        <v>480</v>
      </c>
      <c r="I47" s="2">
        <v>42093</v>
      </c>
      <c r="J47" s="2">
        <v>42107</v>
      </c>
      <c r="K47">
        <v>480</v>
      </c>
    </row>
    <row r="48" spans="1:11" x14ac:dyDescent="0.25">
      <c r="A48" t="str">
        <f>"Z3A13C53CD"</f>
        <v>Z3A13C53CD</v>
      </c>
      <c r="B48" t="str">
        <f t="shared" si="0"/>
        <v>06363391001</v>
      </c>
      <c r="C48" t="s">
        <v>15</v>
      </c>
      <c r="D48" t="s">
        <v>134</v>
      </c>
      <c r="E48" t="s">
        <v>17</v>
      </c>
      <c r="F48" s="1" t="s">
        <v>135</v>
      </c>
      <c r="G48" t="s">
        <v>136</v>
      </c>
      <c r="H48">
        <v>590</v>
      </c>
      <c r="I48" s="2">
        <v>42093</v>
      </c>
      <c r="J48" s="2">
        <v>42068</v>
      </c>
      <c r="K48">
        <v>590</v>
      </c>
    </row>
    <row r="49" spans="1:11" x14ac:dyDescent="0.25">
      <c r="A49" t="str">
        <f>"Z9413C3C04"</f>
        <v>Z9413C3C04</v>
      </c>
      <c r="B49" t="str">
        <f t="shared" si="0"/>
        <v>06363391001</v>
      </c>
      <c r="C49" t="s">
        <v>15</v>
      </c>
      <c r="D49" t="s">
        <v>137</v>
      </c>
      <c r="E49" t="s">
        <v>17</v>
      </c>
      <c r="F49" s="1" t="s">
        <v>138</v>
      </c>
      <c r="G49" t="s">
        <v>139</v>
      </c>
      <c r="H49">
        <v>720.02</v>
      </c>
      <c r="I49" s="2">
        <v>42088</v>
      </c>
      <c r="J49" s="2">
        <v>42089</v>
      </c>
      <c r="K49">
        <v>720.02</v>
      </c>
    </row>
    <row r="50" spans="1:11" x14ac:dyDescent="0.25">
      <c r="A50" t="str">
        <f>"ZAF13C52FB"</f>
        <v>ZAF13C52FB</v>
      </c>
      <c r="B50" t="str">
        <f t="shared" si="0"/>
        <v>06363391001</v>
      </c>
      <c r="C50" t="s">
        <v>15</v>
      </c>
      <c r="D50" t="s">
        <v>140</v>
      </c>
      <c r="E50" t="s">
        <v>17</v>
      </c>
      <c r="F50" s="1" t="s">
        <v>135</v>
      </c>
      <c r="G50" t="s">
        <v>136</v>
      </c>
      <c r="H50">
        <v>489</v>
      </c>
      <c r="I50" s="2">
        <v>42093</v>
      </c>
      <c r="J50" s="2">
        <v>42067</v>
      </c>
      <c r="K50">
        <v>489</v>
      </c>
    </row>
    <row r="51" spans="1:11" x14ac:dyDescent="0.25">
      <c r="A51" t="str">
        <f>"ZE213C3D6E"</f>
        <v>ZE213C3D6E</v>
      </c>
      <c r="B51" t="str">
        <f t="shared" si="0"/>
        <v>06363391001</v>
      </c>
      <c r="C51" t="s">
        <v>15</v>
      </c>
      <c r="D51" t="s">
        <v>141</v>
      </c>
      <c r="E51" t="s">
        <v>17</v>
      </c>
      <c r="F51" s="1" t="s">
        <v>142</v>
      </c>
      <c r="G51" t="s">
        <v>143</v>
      </c>
      <c r="H51">
        <v>540</v>
      </c>
      <c r="I51" s="2">
        <v>42093</v>
      </c>
      <c r="J51" s="2">
        <v>42097</v>
      </c>
      <c r="K51">
        <v>540</v>
      </c>
    </row>
    <row r="52" spans="1:11" x14ac:dyDescent="0.25">
      <c r="A52" t="str">
        <f>"ZC613C3CBF"</f>
        <v>ZC613C3CBF</v>
      </c>
      <c r="B52" t="str">
        <f t="shared" si="0"/>
        <v>06363391001</v>
      </c>
      <c r="C52" t="s">
        <v>15</v>
      </c>
      <c r="D52" t="s">
        <v>144</v>
      </c>
      <c r="E52" t="s">
        <v>17</v>
      </c>
      <c r="F52" s="1" t="s">
        <v>37</v>
      </c>
      <c r="G52" t="s">
        <v>38</v>
      </c>
      <c r="H52">
        <v>598</v>
      </c>
      <c r="I52" s="2">
        <v>42090</v>
      </c>
      <c r="J52" s="2">
        <v>42090</v>
      </c>
      <c r="K52">
        <v>598</v>
      </c>
    </row>
    <row r="53" spans="1:11" x14ac:dyDescent="0.25">
      <c r="A53" t="str">
        <f>"Z2013C3E16"</f>
        <v>Z2013C3E16</v>
      </c>
      <c r="B53" t="str">
        <f t="shared" si="0"/>
        <v>06363391001</v>
      </c>
      <c r="C53" t="s">
        <v>15</v>
      </c>
      <c r="D53" t="s">
        <v>145</v>
      </c>
      <c r="E53" t="s">
        <v>17</v>
      </c>
      <c r="F53" s="1" t="s">
        <v>146</v>
      </c>
      <c r="G53" t="s">
        <v>147</v>
      </c>
      <c r="H53">
        <v>475.13</v>
      </c>
      <c r="I53" s="2">
        <v>42093</v>
      </c>
      <c r="J53" s="2">
        <v>42104</v>
      </c>
      <c r="K53">
        <v>475.13</v>
      </c>
    </row>
    <row r="54" spans="1:11" x14ac:dyDescent="0.25">
      <c r="A54" t="str">
        <f>"Z6E13C3F80"</f>
        <v>Z6E13C3F80</v>
      </c>
      <c r="B54" t="str">
        <f t="shared" si="0"/>
        <v>06363391001</v>
      </c>
      <c r="C54" t="s">
        <v>15</v>
      </c>
      <c r="D54" t="s">
        <v>148</v>
      </c>
      <c r="E54" t="s">
        <v>17</v>
      </c>
      <c r="F54" s="1" t="s">
        <v>149</v>
      </c>
      <c r="G54" t="s">
        <v>150</v>
      </c>
      <c r="H54">
        <v>834</v>
      </c>
      <c r="I54" s="2">
        <v>42089</v>
      </c>
      <c r="J54" s="2">
        <v>42090</v>
      </c>
      <c r="K54">
        <v>834</v>
      </c>
    </row>
    <row r="55" spans="1:11" x14ac:dyDescent="0.25">
      <c r="A55" t="str">
        <f>"ZF11350B40"</f>
        <v>ZF11350B40</v>
      </c>
      <c r="B55" t="str">
        <f t="shared" si="0"/>
        <v>06363391001</v>
      </c>
      <c r="C55" t="s">
        <v>15</v>
      </c>
      <c r="D55" t="s">
        <v>151</v>
      </c>
      <c r="E55" t="s">
        <v>17</v>
      </c>
      <c r="F55" s="1" t="s">
        <v>152</v>
      </c>
      <c r="G55" t="s">
        <v>153</v>
      </c>
      <c r="H55">
        <v>257</v>
      </c>
      <c r="I55" s="2">
        <v>42059</v>
      </c>
      <c r="J55" s="2">
        <v>42061</v>
      </c>
      <c r="K55">
        <v>257</v>
      </c>
    </row>
    <row r="56" spans="1:11" x14ac:dyDescent="0.25">
      <c r="A56" t="str">
        <f>"Z7713211E1"</f>
        <v>Z7713211E1</v>
      </c>
      <c r="B56" t="str">
        <f t="shared" si="0"/>
        <v>06363391001</v>
      </c>
      <c r="C56" t="s">
        <v>15</v>
      </c>
      <c r="D56" t="s">
        <v>154</v>
      </c>
      <c r="E56" t="s">
        <v>17</v>
      </c>
      <c r="F56" s="1" t="s">
        <v>155</v>
      </c>
      <c r="G56" t="s">
        <v>156</v>
      </c>
      <c r="H56">
        <v>520</v>
      </c>
      <c r="I56" s="2">
        <v>42047</v>
      </c>
      <c r="J56" s="2">
        <v>42048</v>
      </c>
      <c r="K56">
        <v>520</v>
      </c>
    </row>
    <row r="57" spans="1:11" x14ac:dyDescent="0.25">
      <c r="A57" t="str">
        <f>"Z6A1324352"</f>
        <v>Z6A1324352</v>
      </c>
      <c r="B57" t="str">
        <f t="shared" si="0"/>
        <v>06363391001</v>
      </c>
      <c r="C57" t="s">
        <v>15</v>
      </c>
      <c r="D57" t="s">
        <v>157</v>
      </c>
      <c r="E57" t="s">
        <v>41</v>
      </c>
      <c r="F57" s="1" t="s">
        <v>158</v>
      </c>
      <c r="G57" t="s">
        <v>159</v>
      </c>
      <c r="H57">
        <v>732</v>
      </c>
      <c r="I57" s="2">
        <v>42097</v>
      </c>
      <c r="J57" s="2">
        <v>42097</v>
      </c>
      <c r="K57">
        <v>732</v>
      </c>
    </row>
    <row r="58" spans="1:11" x14ac:dyDescent="0.25">
      <c r="A58" t="str">
        <f>"ZD71320F52"</f>
        <v>ZD71320F52</v>
      </c>
      <c r="B58" t="str">
        <f t="shared" si="0"/>
        <v>06363391001</v>
      </c>
      <c r="C58" t="s">
        <v>15</v>
      </c>
      <c r="D58" t="s">
        <v>160</v>
      </c>
      <c r="E58" t="s">
        <v>17</v>
      </c>
      <c r="F58" s="1" t="s">
        <v>55</v>
      </c>
      <c r="G58" t="s">
        <v>56</v>
      </c>
      <c r="H58">
        <v>1220</v>
      </c>
      <c r="I58" s="2">
        <v>42051</v>
      </c>
      <c r="J58" s="2">
        <v>42062</v>
      </c>
      <c r="K58">
        <v>1220</v>
      </c>
    </row>
    <row r="59" spans="1:11" x14ac:dyDescent="0.25">
      <c r="A59" t="str">
        <f>"6107545991"</f>
        <v>6107545991</v>
      </c>
      <c r="B59" t="str">
        <f t="shared" si="0"/>
        <v>06363391001</v>
      </c>
      <c r="C59" t="s">
        <v>15</v>
      </c>
      <c r="D59" t="s">
        <v>161</v>
      </c>
      <c r="E59" t="s">
        <v>94</v>
      </c>
      <c r="F59" s="1" t="s">
        <v>162</v>
      </c>
      <c r="G59" t="s">
        <v>163</v>
      </c>
      <c r="H59">
        <v>64080</v>
      </c>
      <c r="I59" s="2">
        <v>42034</v>
      </c>
      <c r="J59" s="2">
        <v>43913</v>
      </c>
      <c r="K59">
        <v>43481.58</v>
      </c>
    </row>
    <row r="60" spans="1:11" x14ac:dyDescent="0.25">
      <c r="A60" t="str">
        <f>"Z681452D51"</f>
        <v>Z681452D51</v>
      </c>
      <c r="B60" t="str">
        <f t="shared" si="0"/>
        <v>06363391001</v>
      </c>
      <c r="C60" t="s">
        <v>15</v>
      </c>
      <c r="D60" t="s">
        <v>164</v>
      </c>
      <c r="E60" t="s">
        <v>17</v>
      </c>
      <c r="F60" s="1" t="s">
        <v>165</v>
      </c>
      <c r="G60" t="s">
        <v>129</v>
      </c>
      <c r="H60">
        <v>930</v>
      </c>
      <c r="I60" s="2">
        <v>42124</v>
      </c>
      <c r="J60" s="2">
        <v>42137</v>
      </c>
      <c r="K60">
        <v>0</v>
      </c>
    </row>
    <row r="61" spans="1:11" x14ac:dyDescent="0.25">
      <c r="A61" t="str">
        <f>"Z671429254"</f>
        <v>Z671429254</v>
      </c>
      <c r="B61" t="str">
        <f t="shared" si="0"/>
        <v>06363391001</v>
      </c>
      <c r="C61" t="s">
        <v>15</v>
      </c>
      <c r="D61" t="s">
        <v>166</v>
      </c>
      <c r="E61" t="s">
        <v>17</v>
      </c>
      <c r="F61" s="1" t="s">
        <v>61</v>
      </c>
      <c r="G61" t="s">
        <v>62</v>
      </c>
      <c r="H61">
        <v>520</v>
      </c>
      <c r="I61" s="2">
        <v>42122</v>
      </c>
      <c r="J61" s="2">
        <v>42122</v>
      </c>
      <c r="K61">
        <v>520</v>
      </c>
    </row>
    <row r="62" spans="1:11" x14ac:dyDescent="0.25">
      <c r="A62" t="str">
        <f>"Z2E1445A92"</f>
        <v>Z2E1445A92</v>
      </c>
      <c r="B62" t="str">
        <f t="shared" si="0"/>
        <v>06363391001</v>
      </c>
      <c r="C62" t="s">
        <v>15</v>
      </c>
      <c r="D62" t="s">
        <v>167</v>
      </c>
      <c r="E62" t="s">
        <v>17</v>
      </c>
      <c r="F62" s="1" t="s">
        <v>55</v>
      </c>
      <c r="G62" t="s">
        <v>56</v>
      </c>
      <c r="H62">
        <v>620</v>
      </c>
      <c r="I62" s="2">
        <v>42123</v>
      </c>
      <c r="J62" s="2">
        <v>42132</v>
      </c>
      <c r="K62">
        <v>620</v>
      </c>
    </row>
    <row r="63" spans="1:11" x14ac:dyDescent="0.25">
      <c r="A63" t="str">
        <f>"ZE513D655C"</f>
        <v>ZE513D655C</v>
      </c>
      <c r="B63" t="str">
        <f t="shared" si="0"/>
        <v>06363391001</v>
      </c>
      <c r="C63" t="s">
        <v>15</v>
      </c>
      <c r="D63" t="s">
        <v>168</v>
      </c>
      <c r="E63" t="s">
        <v>17</v>
      </c>
      <c r="F63" s="1" t="s">
        <v>169</v>
      </c>
      <c r="G63" t="s">
        <v>170</v>
      </c>
      <c r="H63">
        <v>4240</v>
      </c>
      <c r="I63" s="2">
        <v>42089</v>
      </c>
      <c r="J63" s="2">
        <v>42114</v>
      </c>
      <c r="K63">
        <v>4240</v>
      </c>
    </row>
    <row r="64" spans="1:11" x14ac:dyDescent="0.25">
      <c r="A64" t="str">
        <f>"Z931445F3E"</f>
        <v>Z931445F3E</v>
      </c>
      <c r="B64" t="str">
        <f t="shared" si="0"/>
        <v>06363391001</v>
      </c>
      <c r="C64" t="s">
        <v>15</v>
      </c>
      <c r="D64" t="s">
        <v>171</v>
      </c>
      <c r="E64" t="s">
        <v>17</v>
      </c>
      <c r="F64" s="1" t="s">
        <v>91</v>
      </c>
      <c r="G64" t="s">
        <v>92</v>
      </c>
      <c r="H64">
        <v>830</v>
      </c>
      <c r="I64" s="2">
        <v>42123</v>
      </c>
      <c r="J64" s="2">
        <v>42124</v>
      </c>
      <c r="K64">
        <v>830</v>
      </c>
    </row>
    <row r="65" spans="1:11" x14ac:dyDescent="0.25">
      <c r="A65" t="str">
        <f>"Z671445B3A"</f>
        <v>Z671445B3A</v>
      </c>
      <c r="B65" t="str">
        <f t="shared" si="0"/>
        <v>06363391001</v>
      </c>
      <c r="C65" t="s">
        <v>15</v>
      </c>
      <c r="D65" t="s">
        <v>172</v>
      </c>
      <c r="E65" t="s">
        <v>17</v>
      </c>
      <c r="F65" s="1" t="s">
        <v>146</v>
      </c>
      <c r="G65" t="s">
        <v>147</v>
      </c>
      <c r="H65">
        <v>947.61</v>
      </c>
      <c r="I65" s="2">
        <v>42123</v>
      </c>
      <c r="J65" s="2">
        <v>42129</v>
      </c>
      <c r="K65">
        <v>947.61</v>
      </c>
    </row>
    <row r="66" spans="1:11" x14ac:dyDescent="0.25">
      <c r="A66" t="str">
        <f>"Z7314291A4"</f>
        <v>Z7314291A4</v>
      </c>
      <c r="B66" t="str">
        <f t="shared" si="0"/>
        <v>06363391001</v>
      </c>
      <c r="C66" t="s">
        <v>15</v>
      </c>
      <c r="D66" t="s">
        <v>173</v>
      </c>
      <c r="E66" t="s">
        <v>17</v>
      </c>
      <c r="F66" s="1" t="s">
        <v>52</v>
      </c>
      <c r="G66" t="s">
        <v>53</v>
      </c>
      <c r="H66">
        <v>475</v>
      </c>
      <c r="I66" s="2">
        <v>42123</v>
      </c>
      <c r="J66" s="2">
        <v>42128</v>
      </c>
      <c r="K66">
        <v>475</v>
      </c>
    </row>
    <row r="67" spans="1:11" x14ac:dyDescent="0.25">
      <c r="A67" t="str">
        <f>"ZE41445C90"</f>
        <v>ZE41445C90</v>
      </c>
      <c r="B67" t="str">
        <f t="shared" ref="B67:B130" si="1">"06363391001"</f>
        <v>06363391001</v>
      </c>
      <c r="C67" t="s">
        <v>15</v>
      </c>
      <c r="D67" t="s">
        <v>174</v>
      </c>
      <c r="E67" t="s">
        <v>17</v>
      </c>
      <c r="F67" s="1" t="s">
        <v>52</v>
      </c>
      <c r="G67" t="s">
        <v>53</v>
      </c>
      <c r="H67">
        <v>400</v>
      </c>
      <c r="I67" s="2">
        <v>42123</v>
      </c>
      <c r="J67" s="2">
        <v>42129</v>
      </c>
      <c r="K67">
        <v>400</v>
      </c>
    </row>
    <row r="68" spans="1:11" x14ac:dyDescent="0.25">
      <c r="A68" t="str">
        <f>"Z35142938F"</f>
        <v>Z35142938F</v>
      </c>
      <c r="B68" t="str">
        <f t="shared" si="1"/>
        <v>06363391001</v>
      </c>
      <c r="C68" t="s">
        <v>15</v>
      </c>
      <c r="D68" t="s">
        <v>175</v>
      </c>
      <c r="E68" t="s">
        <v>17</v>
      </c>
      <c r="F68" s="1" t="s">
        <v>37</v>
      </c>
      <c r="G68" t="s">
        <v>38</v>
      </c>
      <c r="H68">
        <v>495.1</v>
      </c>
      <c r="I68" s="2">
        <v>42122</v>
      </c>
      <c r="J68" s="2">
        <v>42123</v>
      </c>
      <c r="K68">
        <v>495.1</v>
      </c>
    </row>
    <row r="69" spans="1:11" x14ac:dyDescent="0.25">
      <c r="A69" t="str">
        <f>"Z3E134C95B"</f>
        <v>Z3E134C95B</v>
      </c>
      <c r="B69" t="str">
        <f t="shared" si="1"/>
        <v>06363391001</v>
      </c>
      <c r="C69" t="s">
        <v>15</v>
      </c>
      <c r="D69" t="s">
        <v>176</v>
      </c>
      <c r="E69" t="s">
        <v>17</v>
      </c>
      <c r="F69" s="1" t="s">
        <v>177</v>
      </c>
      <c r="G69" t="s">
        <v>178</v>
      </c>
      <c r="H69">
        <v>867.24</v>
      </c>
      <c r="I69" s="2">
        <v>42058</v>
      </c>
      <c r="J69" s="2">
        <v>42058</v>
      </c>
      <c r="K69">
        <v>867.24</v>
      </c>
    </row>
    <row r="70" spans="1:11" x14ac:dyDescent="0.25">
      <c r="A70" t="str">
        <f>"ZOA13C3B19"</f>
        <v>ZOA13C3B19</v>
      </c>
      <c r="B70" t="str">
        <f t="shared" si="1"/>
        <v>06363391001</v>
      </c>
      <c r="C70" t="s">
        <v>15</v>
      </c>
      <c r="D70" t="s">
        <v>179</v>
      </c>
      <c r="E70" t="s">
        <v>17</v>
      </c>
      <c r="F70" s="1" t="s">
        <v>180</v>
      </c>
      <c r="G70" t="s">
        <v>181</v>
      </c>
      <c r="H70">
        <v>411.05</v>
      </c>
      <c r="I70" s="2">
        <v>42089</v>
      </c>
      <c r="J70" s="2">
        <v>42090</v>
      </c>
      <c r="K70">
        <v>411.04</v>
      </c>
    </row>
    <row r="71" spans="1:11" x14ac:dyDescent="0.25">
      <c r="A71" t="str">
        <f>"Z5A1361766"</f>
        <v>Z5A1361766</v>
      </c>
      <c r="B71" t="str">
        <f t="shared" si="1"/>
        <v>06363391001</v>
      </c>
      <c r="C71" t="s">
        <v>15</v>
      </c>
      <c r="D71" t="s">
        <v>182</v>
      </c>
      <c r="E71" t="s">
        <v>41</v>
      </c>
      <c r="F71" s="1" t="s">
        <v>183</v>
      </c>
      <c r="G71" t="s">
        <v>133</v>
      </c>
      <c r="H71">
        <v>5099</v>
      </c>
      <c r="I71" s="2">
        <v>42039</v>
      </c>
      <c r="J71" s="2">
        <v>42052</v>
      </c>
      <c r="K71">
        <v>5099</v>
      </c>
    </row>
    <row r="72" spans="1:11" x14ac:dyDescent="0.25">
      <c r="A72" t="str">
        <f>"Z7E13210D3"</f>
        <v>Z7E13210D3</v>
      </c>
      <c r="B72" t="str">
        <f t="shared" si="1"/>
        <v>06363391001</v>
      </c>
      <c r="C72" t="s">
        <v>15</v>
      </c>
      <c r="D72" t="s">
        <v>184</v>
      </c>
      <c r="E72" t="s">
        <v>17</v>
      </c>
      <c r="F72" s="1" t="s">
        <v>146</v>
      </c>
      <c r="G72" t="s">
        <v>147</v>
      </c>
      <c r="H72">
        <v>914.61</v>
      </c>
      <c r="I72" s="2">
        <v>42048</v>
      </c>
      <c r="J72" s="2">
        <v>42051</v>
      </c>
      <c r="K72">
        <v>914.61</v>
      </c>
    </row>
    <row r="73" spans="1:11" x14ac:dyDescent="0.25">
      <c r="A73" t="str">
        <f>"ZEC1451320"</f>
        <v>ZEC1451320</v>
      </c>
      <c r="B73" t="str">
        <f t="shared" si="1"/>
        <v>06363391001</v>
      </c>
      <c r="C73" t="s">
        <v>15</v>
      </c>
      <c r="D73" t="s">
        <v>185</v>
      </c>
      <c r="E73" t="s">
        <v>17</v>
      </c>
      <c r="F73" s="1" t="s">
        <v>103</v>
      </c>
      <c r="G73" t="s">
        <v>104</v>
      </c>
      <c r="H73">
        <v>432.8</v>
      </c>
      <c r="I73" s="2">
        <v>42125</v>
      </c>
      <c r="J73" s="2">
        <v>42142</v>
      </c>
      <c r="K73">
        <v>432.8</v>
      </c>
    </row>
    <row r="74" spans="1:11" x14ac:dyDescent="0.25">
      <c r="A74" t="str">
        <f>"ZB31466F84"</f>
        <v>ZB31466F84</v>
      </c>
      <c r="B74" t="str">
        <f t="shared" si="1"/>
        <v>06363391001</v>
      </c>
      <c r="C74" t="s">
        <v>15</v>
      </c>
      <c r="D74" t="s">
        <v>186</v>
      </c>
      <c r="E74" t="s">
        <v>17</v>
      </c>
      <c r="F74" s="1" t="s">
        <v>61</v>
      </c>
      <c r="G74" t="s">
        <v>62</v>
      </c>
      <c r="H74">
        <v>332</v>
      </c>
      <c r="I74" s="2">
        <v>42131</v>
      </c>
      <c r="J74" s="2">
        <v>42135</v>
      </c>
      <c r="K74">
        <v>332</v>
      </c>
    </row>
    <row r="75" spans="1:11" x14ac:dyDescent="0.25">
      <c r="A75" t="str">
        <f>"Z481467112"</f>
        <v>Z481467112</v>
      </c>
      <c r="B75" t="str">
        <f t="shared" si="1"/>
        <v>06363391001</v>
      </c>
      <c r="C75" t="s">
        <v>15</v>
      </c>
      <c r="D75" t="s">
        <v>187</v>
      </c>
      <c r="E75" t="s">
        <v>17</v>
      </c>
      <c r="F75" s="1" t="s">
        <v>146</v>
      </c>
      <c r="G75" t="s">
        <v>147</v>
      </c>
      <c r="H75">
        <v>389.73</v>
      </c>
      <c r="I75" s="2">
        <v>42132</v>
      </c>
      <c r="J75" s="2">
        <v>42136</v>
      </c>
      <c r="K75">
        <v>389.73</v>
      </c>
    </row>
    <row r="76" spans="1:11" x14ac:dyDescent="0.25">
      <c r="A76" t="str">
        <f>"Z6013F7C25"</f>
        <v>Z6013F7C25</v>
      </c>
      <c r="B76" t="str">
        <f t="shared" si="1"/>
        <v>06363391001</v>
      </c>
      <c r="C76" t="s">
        <v>15</v>
      </c>
      <c r="D76" t="s">
        <v>188</v>
      </c>
      <c r="E76" t="s">
        <v>41</v>
      </c>
      <c r="F76" s="1" t="s">
        <v>189</v>
      </c>
      <c r="G76" t="s">
        <v>190</v>
      </c>
      <c r="H76">
        <v>1080</v>
      </c>
      <c r="I76" s="2">
        <v>42101</v>
      </c>
      <c r="J76" s="2">
        <v>42118</v>
      </c>
      <c r="K76">
        <v>1080</v>
      </c>
    </row>
    <row r="77" spans="1:11" x14ac:dyDescent="0.25">
      <c r="A77" t="str">
        <f>"Z3F12AD759"</f>
        <v>Z3F12AD759</v>
      </c>
      <c r="B77" t="str">
        <f t="shared" si="1"/>
        <v>06363391001</v>
      </c>
      <c r="C77" t="s">
        <v>15</v>
      </c>
      <c r="D77" t="s">
        <v>191</v>
      </c>
      <c r="E77" t="s">
        <v>17</v>
      </c>
      <c r="F77" s="1" t="s">
        <v>192</v>
      </c>
      <c r="G77" t="s">
        <v>193</v>
      </c>
      <c r="H77">
        <v>1339.79</v>
      </c>
      <c r="I77" s="2">
        <v>42009</v>
      </c>
      <c r="J77" s="2">
        <v>42012</v>
      </c>
      <c r="K77">
        <v>1339.79</v>
      </c>
    </row>
    <row r="78" spans="1:11" x14ac:dyDescent="0.25">
      <c r="A78" t="str">
        <f>"Z8917A2A2C"</f>
        <v>Z8917A2A2C</v>
      </c>
      <c r="B78" t="str">
        <f t="shared" si="1"/>
        <v>06363391001</v>
      </c>
      <c r="C78" t="s">
        <v>15</v>
      </c>
      <c r="D78" t="s">
        <v>194</v>
      </c>
      <c r="E78" t="s">
        <v>41</v>
      </c>
      <c r="F78" s="1" t="s">
        <v>195</v>
      </c>
      <c r="G78" t="s">
        <v>71</v>
      </c>
      <c r="H78">
        <v>1785</v>
      </c>
      <c r="I78" s="2">
        <v>42390</v>
      </c>
      <c r="J78" s="2">
        <v>42390</v>
      </c>
      <c r="K78">
        <v>1785</v>
      </c>
    </row>
    <row r="79" spans="1:11" x14ac:dyDescent="0.25">
      <c r="A79" t="str">
        <f>"Z9F14551B6"</f>
        <v>Z9F14551B6</v>
      </c>
      <c r="B79" t="str">
        <f t="shared" si="1"/>
        <v>06363391001</v>
      </c>
      <c r="C79" t="s">
        <v>15</v>
      </c>
      <c r="D79" t="s">
        <v>196</v>
      </c>
      <c r="E79" t="s">
        <v>41</v>
      </c>
      <c r="F79" s="1" t="s">
        <v>197</v>
      </c>
      <c r="G79" t="s">
        <v>147</v>
      </c>
      <c r="H79">
        <v>1689.1</v>
      </c>
      <c r="I79" s="2">
        <v>42124</v>
      </c>
      <c r="J79" s="2">
        <v>42124</v>
      </c>
      <c r="K79">
        <v>1689.1</v>
      </c>
    </row>
    <row r="80" spans="1:11" x14ac:dyDescent="0.25">
      <c r="A80" t="str">
        <f>"Z6E1467182"</f>
        <v>Z6E1467182</v>
      </c>
      <c r="B80" t="str">
        <f t="shared" si="1"/>
        <v>06363391001</v>
      </c>
      <c r="C80" t="s">
        <v>15</v>
      </c>
      <c r="D80" t="s">
        <v>198</v>
      </c>
      <c r="E80" t="s">
        <v>17</v>
      </c>
      <c r="F80" s="1" t="s">
        <v>55</v>
      </c>
      <c r="G80" t="s">
        <v>56</v>
      </c>
      <c r="H80">
        <v>265</v>
      </c>
      <c r="I80" s="2">
        <v>42135</v>
      </c>
      <c r="J80" s="2">
        <v>42139</v>
      </c>
      <c r="K80">
        <v>265</v>
      </c>
    </row>
    <row r="81" spans="1:11" x14ac:dyDescent="0.25">
      <c r="A81" t="str">
        <f>"Z2E1466FF2"</f>
        <v>Z2E1466FF2</v>
      </c>
      <c r="B81" t="str">
        <f t="shared" si="1"/>
        <v>06363391001</v>
      </c>
      <c r="C81" t="s">
        <v>15</v>
      </c>
      <c r="D81" t="s">
        <v>199</v>
      </c>
      <c r="E81" t="s">
        <v>17</v>
      </c>
      <c r="F81" s="1" t="s">
        <v>132</v>
      </c>
      <c r="G81" t="s">
        <v>133</v>
      </c>
      <c r="H81">
        <v>700</v>
      </c>
      <c r="I81" s="2">
        <v>42135</v>
      </c>
      <c r="J81" s="2">
        <v>42143</v>
      </c>
      <c r="K81">
        <v>700</v>
      </c>
    </row>
    <row r="82" spans="1:11" x14ac:dyDescent="0.25">
      <c r="A82" t="str">
        <f>"ZAB1420AB9"</f>
        <v>ZAB1420AB9</v>
      </c>
      <c r="B82" t="str">
        <f t="shared" si="1"/>
        <v>06363391001</v>
      </c>
      <c r="C82" t="s">
        <v>15</v>
      </c>
      <c r="D82" t="s">
        <v>200</v>
      </c>
      <c r="E82" t="s">
        <v>17</v>
      </c>
      <c r="F82" s="1" t="s">
        <v>135</v>
      </c>
      <c r="G82" t="s">
        <v>136</v>
      </c>
      <c r="H82">
        <v>955</v>
      </c>
      <c r="I82" s="2">
        <v>42128</v>
      </c>
      <c r="J82" s="2">
        <v>42131</v>
      </c>
      <c r="K82">
        <v>955</v>
      </c>
    </row>
    <row r="83" spans="1:11" x14ac:dyDescent="0.25">
      <c r="A83" t="str">
        <f>"ZCC1445AFF"</f>
        <v>ZCC1445AFF</v>
      </c>
      <c r="B83" t="str">
        <f t="shared" si="1"/>
        <v>06363391001</v>
      </c>
      <c r="C83" t="s">
        <v>15</v>
      </c>
      <c r="D83" t="s">
        <v>201</v>
      </c>
      <c r="E83" t="s">
        <v>17</v>
      </c>
      <c r="F83" s="1" t="s">
        <v>146</v>
      </c>
      <c r="G83" t="s">
        <v>147</v>
      </c>
      <c r="H83">
        <v>380.86</v>
      </c>
      <c r="I83" s="2">
        <v>42128</v>
      </c>
      <c r="J83" s="2">
        <v>42137</v>
      </c>
      <c r="K83">
        <v>380.86</v>
      </c>
    </row>
    <row r="84" spans="1:11" x14ac:dyDescent="0.25">
      <c r="A84" t="str">
        <f>"Z311485CF3"</f>
        <v>Z311485CF3</v>
      </c>
      <c r="B84" t="str">
        <f t="shared" si="1"/>
        <v>06363391001</v>
      </c>
      <c r="C84" t="s">
        <v>15</v>
      </c>
      <c r="D84" t="s">
        <v>202</v>
      </c>
      <c r="E84" t="s">
        <v>17</v>
      </c>
      <c r="F84" s="1" t="s">
        <v>203</v>
      </c>
      <c r="G84" t="s">
        <v>204</v>
      </c>
      <c r="H84">
        <v>174</v>
      </c>
      <c r="I84" s="2">
        <v>42136</v>
      </c>
      <c r="J84" s="2">
        <v>42137</v>
      </c>
      <c r="K84">
        <v>174</v>
      </c>
    </row>
    <row r="85" spans="1:11" x14ac:dyDescent="0.25">
      <c r="A85" t="str">
        <f>"Z9113CF57F"</f>
        <v>Z9113CF57F</v>
      </c>
      <c r="B85" t="str">
        <f t="shared" si="1"/>
        <v>06363391001</v>
      </c>
      <c r="C85" t="s">
        <v>15</v>
      </c>
      <c r="D85" t="s">
        <v>205</v>
      </c>
      <c r="E85" t="s">
        <v>17</v>
      </c>
      <c r="F85" s="1" t="s">
        <v>206</v>
      </c>
      <c r="G85" t="s">
        <v>207</v>
      </c>
      <c r="H85">
        <v>5259.92</v>
      </c>
      <c r="I85" s="2">
        <v>42107</v>
      </c>
      <c r="J85" s="2">
        <v>42122</v>
      </c>
      <c r="K85">
        <v>5259.92</v>
      </c>
    </row>
    <row r="86" spans="1:11" x14ac:dyDescent="0.25">
      <c r="A86" t="str">
        <f>"Z2E13508B2"</f>
        <v>Z2E13508B2</v>
      </c>
      <c r="B86" t="str">
        <f t="shared" si="1"/>
        <v>06363391001</v>
      </c>
      <c r="C86" t="s">
        <v>15</v>
      </c>
      <c r="D86" t="s">
        <v>208</v>
      </c>
      <c r="E86" t="s">
        <v>17</v>
      </c>
      <c r="F86" s="1" t="s">
        <v>209</v>
      </c>
      <c r="G86" t="s">
        <v>210</v>
      </c>
      <c r="H86">
        <v>540</v>
      </c>
      <c r="I86" s="2">
        <v>42060</v>
      </c>
      <c r="J86" s="2">
        <v>42066</v>
      </c>
      <c r="K86">
        <v>540</v>
      </c>
    </row>
    <row r="87" spans="1:11" x14ac:dyDescent="0.25">
      <c r="A87" t="str">
        <f>"ZCB14BF5F0"</f>
        <v>ZCB14BF5F0</v>
      </c>
      <c r="B87" t="str">
        <f t="shared" si="1"/>
        <v>06363391001</v>
      </c>
      <c r="C87" t="s">
        <v>15</v>
      </c>
      <c r="D87" t="s">
        <v>211</v>
      </c>
      <c r="E87" t="s">
        <v>41</v>
      </c>
      <c r="F87" s="1" t="s">
        <v>212</v>
      </c>
      <c r="G87" t="s">
        <v>133</v>
      </c>
      <c r="H87">
        <v>1199</v>
      </c>
      <c r="I87" s="2">
        <v>42144</v>
      </c>
      <c r="J87" s="2">
        <v>42145</v>
      </c>
      <c r="K87">
        <v>1199</v>
      </c>
    </row>
    <row r="88" spans="1:11" x14ac:dyDescent="0.25">
      <c r="A88" t="str">
        <f>"Z6312D10E6"</f>
        <v>Z6312D10E6</v>
      </c>
      <c r="B88" t="str">
        <f t="shared" si="1"/>
        <v>06363391001</v>
      </c>
      <c r="C88" t="s">
        <v>15</v>
      </c>
      <c r="D88" t="s">
        <v>213</v>
      </c>
      <c r="E88" t="s">
        <v>41</v>
      </c>
      <c r="F88" s="1" t="s">
        <v>214</v>
      </c>
      <c r="G88" t="s">
        <v>215</v>
      </c>
      <c r="H88">
        <v>5943</v>
      </c>
      <c r="I88" s="2">
        <v>42067</v>
      </c>
      <c r="J88" s="2">
        <v>42130</v>
      </c>
      <c r="K88">
        <v>5551</v>
      </c>
    </row>
    <row r="89" spans="1:11" x14ac:dyDescent="0.25">
      <c r="A89" t="str">
        <f>"ZAE14A8D27"</f>
        <v>ZAE14A8D27</v>
      </c>
      <c r="B89" t="str">
        <f t="shared" si="1"/>
        <v>06363391001</v>
      </c>
      <c r="C89" t="s">
        <v>15</v>
      </c>
      <c r="D89" t="s">
        <v>216</v>
      </c>
      <c r="E89" t="s">
        <v>17</v>
      </c>
      <c r="F89" s="1" t="s">
        <v>217</v>
      </c>
      <c r="G89" t="s">
        <v>218</v>
      </c>
      <c r="H89">
        <v>954.76</v>
      </c>
      <c r="I89" s="2">
        <v>42170</v>
      </c>
      <c r="J89" s="2">
        <v>42185</v>
      </c>
      <c r="K89">
        <v>954.76</v>
      </c>
    </row>
    <row r="90" spans="1:11" x14ac:dyDescent="0.25">
      <c r="A90" t="str">
        <f>"ZDA14E54F8"</f>
        <v>ZDA14E54F8</v>
      </c>
      <c r="B90" t="str">
        <f t="shared" si="1"/>
        <v>06363391001</v>
      </c>
      <c r="C90" t="s">
        <v>15</v>
      </c>
      <c r="D90" t="s">
        <v>219</v>
      </c>
      <c r="E90" t="s">
        <v>17</v>
      </c>
      <c r="F90" s="1" t="s">
        <v>220</v>
      </c>
      <c r="G90" t="s">
        <v>221</v>
      </c>
      <c r="H90">
        <v>250</v>
      </c>
      <c r="I90" s="2">
        <v>42167</v>
      </c>
      <c r="J90" s="2">
        <v>42170</v>
      </c>
      <c r="K90">
        <v>250</v>
      </c>
    </row>
    <row r="91" spans="1:11" x14ac:dyDescent="0.25">
      <c r="A91" t="str">
        <f>"Z4C14293E0"</f>
        <v>Z4C14293E0</v>
      </c>
      <c r="B91" t="str">
        <f t="shared" si="1"/>
        <v>06363391001</v>
      </c>
      <c r="C91" t="s">
        <v>15</v>
      </c>
      <c r="D91" t="s">
        <v>222</v>
      </c>
      <c r="E91" t="s">
        <v>17</v>
      </c>
      <c r="F91" s="1" t="s">
        <v>34</v>
      </c>
      <c r="G91" t="s">
        <v>35</v>
      </c>
      <c r="H91">
        <v>375</v>
      </c>
      <c r="I91" s="2">
        <v>42128</v>
      </c>
      <c r="J91" s="2">
        <v>42130</v>
      </c>
      <c r="K91">
        <v>375</v>
      </c>
    </row>
    <row r="92" spans="1:11" x14ac:dyDescent="0.25">
      <c r="A92" t="str">
        <f>"ZCF144C8A3"</f>
        <v>ZCF144C8A3</v>
      </c>
      <c r="B92" t="str">
        <f t="shared" si="1"/>
        <v>06363391001</v>
      </c>
      <c r="C92" t="s">
        <v>15</v>
      </c>
      <c r="D92" t="s">
        <v>223</v>
      </c>
      <c r="E92" t="s">
        <v>17</v>
      </c>
      <c r="F92" s="1" t="s">
        <v>34</v>
      </c>
      <c r="G92" t="s">
        <v>35</v>
      </c>
      <c r="H92">
        <v>625</v>
      </c>
      <c r="I92" s="2">
        <v>42135</v>
      </c>
      <c r="J92" s="2">
        <v>42139</v>
      </c>
      <c r="K92">
        <v>625</v>
      </c>
    </row>
    <row r="93" spans="1:11" x14ac:dyDescent="0.25">
      <c r="A93" t="str">
        <f>"ZA0144CD9E"</f>
        <v>ZA0144CD9E</v>
      </c>
      <c r="B93" t="str">
        <f t="shared" si="1"/>
        <v>06363391001</v>
      </c>
      <c r="C93" t="s">
        <v>15</v>
      </c>
      <c r="D93" t="s">
        <v>223</v>
      </c>
      <c r="E93" t="s">
        <v>17</v>
      </c>
      <c r="F93" s="1" t="s">
        <v>34</v>
      </c>
      <c r="G93" t="s">
        <v>35</v>
      </c>
      <c r="H93">
        <v>750</v>
      </c>
      <c r="I93" s="2">
        <v>42135</v>
      </c>
      <c r="J93" s="2">
        <v>42139</v>
      </c>
      <c r="K93">
        <v>750</v>
      </c>
    </row>
    <row r="94" spans="1:11" x14ac:dyDescent="0.25">
      <c r="A94" t="str">
        <f>"Z5B14E5609"</f>
        <v>Z5B14E5609</v>
      </c>
      <c r="B94" t="str">
        <f t="shared" si="1"/>
        <v>06363391001</v>
      </c>
      <c r="C94" t="s">
        <v>15</v>
      </c>
      <c r="D94" t="s">
        <v>224</v>
      </c>
      <c r="E94" t="s">
        <v>17</v>
      </c>
      <c r="F94" s="1" t="s">
        <v>225</v>
      </c>
      <c r="G94" t="s">
        <v>226</v>
      </c>
      <c r="H94">
        <v>348</v>
      </c>
      <c r="I94" s="2">
        <v>42171</v>
      </c>
      <c r="J94" s="2">
        <v>42172</v>
      </c>
      <c r="K94">
        <v>348</v>
      </c>
    </row>
    <row r="95" spans="1:11" x14ac:dyDescent="0.25">
      <c r="A95" t="str">
        <f>"Z8014F7A62"</f>
        <v>Z8014F7A62</v>
      </c>
      <c r="B95" t="str">
        <f t="shared" si="1"/>
        <v>06363391001</v>
      </c>
      <c r="C95" t="s">
        <v>15</v>
      </c>
      <c r="D95" t="s">
        <v>227</v>
      </c>
      <c r="E95" t="s">
        <v>41</v>
      </c>
      <c r="F95" s="1" t="s">
        <v>228</v>
      </c>
      <c r="G95" t="s">
        <v>114</v>
      </c>
      <c r="H95">
        <v>3880</v>
      </c>
      <c r="I95" s="2">
        <v>42163</v>
      </c>
      <c r="J95" s="2">
        <v>42179</v>
      </c>
      <c r="K95">
        <v>3880</v>
      </c>
    </row>
    <row r="96" spans="1:11" x14ac:dyDescent="0.25">
      <c r="A96" t="str">
        <f>"Z5914E567A"</f>
        <v>Z5914E567A</v>
      </c>
      <c r="B96" t="str">
        <f t="shared" si="1"/>
        <v>06363391001</v>
      </c>
      <c r="C96" t="s">
        <v>15</v>
      </c>
      <c r="D96" t="s">
        <v>229</v>
      </c>
      <c r="E96" t="s">
        <v>17</v>
      </c>
      <c r="F96" s="1" t="s">
        <v>230</v>
      </c>
      <c r="G96" t="s">
        <v>231</v>
      </c>
      <c r="H96">
        <v>672.3</v>
      </c>
      <c r="I96" s="2">
        <v>42170</v>
      </c>
      <c r="J96" s="2">
        <v>42171</v>
      </c>
      <c r="K96">
        <v>672.3</v>
      </c>
    </row>
    <row r="97" spans="1:11" x14ac:dyDescent="0.25">
      <c r="A97" t="str">
        <f>"Z0814E553C"</f>
        <v>Z0814E553C</v>
      </c>
      <c r="B97" t="str">
        <f t="shared" si="1"/>
        <v>06363391001</v>
      </c>
      <c r="C97" t="s">
        <v>15</v>
      </c>
      <c r="D97" t="s">
        <v>232</v>
      </c>
      <c r="E97" t="s">
        <v>17</v>
      </c>
      <c r="F97" s="1" t="s">
        <v>37</v>
      </c>
      <c r="G97" t="s">
        <v>38</v>
      </c>
      <c r="H97">
        <v>638.5</v>
      </c>
      <c r="I97" s="2">
        <v>42167</v>
      </c>
      <c r="J97" s="2">
        <v>42170</v>
      </c>
      <c r="K97">
        <v>638.5</v>
      </c>
    </row>
    <row r="98" spans="1:11" x14ac:dyDescent="0.25">
      <c r="A98" t="str">
        <f>"ZAA145EAB0"</f>
        <v>ZAA145EAB0</v>
      </c>
      <c r="B98" t="str">
        <f t="shared" si="1"/>
        <v>06363391001</v>
      </c>
      <c r="C98" t="s">
        <v>15</v>
      </c>
      <c r="D98" t="s">
        <v>233</v>
      </c>
      <c r="E98" t="s">
        <v>41</v>
      </c>
      <c r="F98" s="1" t="s">
        <v>234</v>
      </c>
      <c r="G98" t="s">
        <v>114</v>
      </c>
      <c r="H98">
        <v>3390</v>
      </c>
      <c r="I98" s="2">
        <v>42149</v>
      </c>
      <c r="J98" s="2">
        <v>42184</v>
      </c>
      <c r="K98">
        <v>3390</v>
      </c>
    </row>
    <row r="99" spans="1:11" x14ac:dyDescent="0.25">
      <c r="A99" t="str">
        <f>"Z511505EE9"</f>
        <v>Z511505EE9</v>
      </c>
      <c r="B99" t="str">
        <f t="shared" si="1"/>
        <v>06363391001</v>
      </c>
      <c r="C99" t="s">
        <v>15</v>
      </c>
      <c r="D99" t="s">
        <v>174</v>
      </c>
      <c r="E99" t="s">
        <v>17</v>
      </c>
      <c r="F99" s="1" t="s">
        <v>52</v>
      </c>
      <c r="G99" t="s">
        <v>53</v>
      </c>
      <c r="H99">
        <v>525</v>
      </c>
      <c r="I99" s="2">
        <v>42177</v>
      </c>
      <c r="J99" s="2">
        <v>42180</v>
      </c>
      <c r="K99">
        <v>525</v>
      </c>
    </row>
    <row r="100" spans="1:11" x14ac:dyDescent="0.25">
      <c r="A100" t="str">
        <f>"ZBF14FCF04"</f>
        <v>ZBF14FCF04</v>
      </c>
      <c r="B100" t="str">
        <f t="shared" si="1"/>
        <v>06363391001</v>
      </c>
      <c r="C100" t="s">
        <v>15</v>
      </c>
      <c r="D100" t="s">
        <v>235</v>
      </c>
      <c r="E100" t="s">
        <v>17</v>
      </c>
      <c r="F100" s="1" t="s">
        <v>146</v>
      </c>
      <c r="G100" t="s">
        <v>147</v>
      </c>
      <c r="H100">
        <v>533.53</v>
      </c>
      <c r="I100" s="2">
        <v>42177</v>
      </c>
      <c r="J100" s="2">
        <v>42184</v>
      </c>
      <c r="K100">
        <v>533.53</v>
      </c>
    </row>
    <row r="101" spans="1:11" x14ac:dyDescent="0.25">
      <c r="A101" t="str">
        <f>"Z7515060C5"</f>
        <v>Z7515060C5</v>
      </c>
      <c r="B101" t="str">
        <f t="shared" si="1"/>
        <v>06363391001</v>
      </c>
      <c r="C101" t="s">
        <v>15</v>
      </c>
      <c r="D101" t="s">
        <v>236</v>
      </c>
      <c r="E101" t="s">
        <v>17</v>
      </c>
      <c r="F101" s="1" t="s">
        <v>132</v>
      </c>
      <c r="G101" t="s">
        <v>133</v>
      </c>
      <c r="H101">
        <v>900</v>
      </c>
      <c r="I101" s="2">
        <v>42177</v>
      </c>
      <c r="J101" s="2">
        <v>42181</v>
      </c>
      <c r="K101">
        <v>900</v>
      </c>
    </row>
    <row r="102" spans="1:11" x14ac:dyDescent="0.25">
      <c r="A102" t="str">
        <f>"Z6114E53BB"</f>
        <v>Z6114E53BB</v>
      </c>
      <c r="B102" t="str">
        <f t="shared" si="1"/>
        <v>06363391001</v>
      </c>
      <c r="C102" t="s">
        <v>15</v>
      </c>
      <c r="D102" t="s">
        <v>237</v>
      </c>
      <c r="E102" t="s">
        <v>17</v>
      </c>
      <c r="F102" s="1" t="s">
        <v>149</v>
      </c>
      <c r="G102" t="s">
        <v>150</v>
      </c>
      <c r="H102">
        <v>396</v>
      </c>
      <c r="I102" s="2">
        <v>42167</v>
      </c>
      <c r="J102" s="2">
        <v>42170</v>
      </c>
      <c r="K102">
        <v>396</v>
      </c>
    </row>
    <row r="103" spans="1:11" x14ac:dyDescent="0.25">
      <c r="A103" t="str">
        <f>"Z67148BFD3"</f>
        <v>Z67148BFD3</v>
      </c>
      <c r="B103" t="str">
        <f t="shared" si="1"/>
        <v>06363391001</v>
      </c>
      <c r="C103" t="s">
        <v>15</v>
      </c>
      <c r="D103" t="s">
        <v>238</v>
      </c>
      <c r="E103" t="s">
        <v>41</v>
      </c>
      <c r="F103" s="1" t="s">
        <v>239</v>
      </c>
      <c r="G103" t="s">
        <v>240</v>
      </c>
      <c r="H103">
        <v>6590</v>
      </c>
      <c r="I103" s="2">
        <v>42159</v>
      </c>
      <c r="J103" s="2">
        <v>42165</v>
      </c>
      <c r="K103">
        <v>6590</v>
      </c>
    </row>
    <row r="104" spans="1:11" x14ac:dyDescent="0.25">
      <c r="A104" t="str">
        <f>"Z7F152DECF"</f>
        <v>Z7F152DECF</v>
      </c>
      <c r="B104" t="str">
        <f t="shared" si="1"/>
        <v>06363391001</v>
      </c>
      <c r="C104" t="s">
        <v>15</v>
      </c>
      <c r="D104" t="s">
        <v>241</v>
      </c>
      <c r="E104" t="s">
        <v>17</v>
      </c>
      <c r="F104" s="1" t="s">
        <v>242</v>
      </c>
      <c r="G104" t="s">
        <v>114</v>
      </c>
      <c r="H104">
        <v>513</v>
      </c>
      <c r="I104" s="2">
        <v>42186</v>
      </c>
      <c r="J104" s="2">
        <v>42186</v>
      </c>
      <c r="K104">
        <v>513</v>
      </c>
    </row>
    <row r="105" spans="1:11" x14ac:dyDescent="0.25">
      <c r="A105" t="str">
        <f>"ZCD1347652"</f>
        <v>ZCD1347652</v>
      </c>
      <c r="B105" t="str">
        <f t="shared" si="1"/>
        <v>06363391001</v>
      </c>
      <c r="C105" t="s">
        <v>15</v>
      </c>
      <c r="D105" t="s">
        <v>243</v>
      </c>
      <c r="E105" t="s">
        <v>17</v>
      </c>
      <c r="F105" s="1" t="s">
        <v>244</v>
      </c>
      <c r="G105" t="s">
        <v>245</v>
      </c>
      <c r="H105">
        <v>0</v>
      </c>
      <c r="I105" s="2">
        <v>42058</v>
      </c>
      <c r="J105" s="2">
        <v>42422</v>
      </c>
      <c r="K105">
        <v>612</v>
      </c>
    </row>
    <row r="106" spans="1:11" x14ac:dyDescent="0.25">
      <c r="A106" t="str">
        <f>"Z3C14E5586"</f>
        <v>Z3C14E5586</v>
      </c>
      <c r="B106" t="str">
        <f t="shared" si="1"/>
        <v>06363391001</v>
      </c>
      <c r="C106" t="s">
        <v>15</v>
      </c>
      <c r="D106" t="s">
        <v>246</v>
      </c>
      <c r="E106" t="s">
        <v>17</v>
      </c>
      <c r="F106" s="1" t="s">
        <v>67</v>
      </c>
      <c r="G106" t="s">
        <v>43</v>
      </c>
      <c r="H106">
        <v>410</v>
      </c>
      <c r="I106" s="2">
        <v>42167</v>
      </c>
      <c r="J106" s="2">
        <v>42171</v>
      </c>
      <c r="K106">
        <v>410</v>
      </c>
    </row>
    <row r="107" spans="1:11" x14ac:dyDescent="0.25">
      <c r="A107" t="str">
        <f>"0000000000"</f>
        <v>0000000000</v>
      </c>
      <c r="B107" t="str">
        <f t="shared" si="1"/>
        <v>06363391001</v>
      </c>
      <c r="C107" t="s">
        <v>15</v>
      </c>
      <c r="D107" t="s">
        <v>247</v>
      </c>
      <c r="E107" t="s">
        <v>17</v>
      </c>
      <c r="F107" s="1" t="s">
        <v>248</v>
      </c>
      <c r="G107" t="s">
        <v>249</v>
      </c>
      <c r="H107">
        <v>84.67</v>
      </c>
      <c r="I107" s="2">
        <v>42018</v>
      </c>
      <c r="J107" s="2">
        <v>42018</v>
      </c>
      <c r="K107">
        <v>0</v>
      </c>
    </row>
    <row r="108" spans="1:11" x14ac:dyDescent="0.25">
      <c r="A108" t="str">
        <f>"Z4014E5D77"</f>
        <v>Z4014E5D77</v>
      </c>
      <c r="B108" t="str">
        <f t="shared" si="1"/>
        <v>06363391001</v>
      </c>
      <c r="C108" t="s">
        <v>15</v>
      </c>
      <c r="D108" t="s">
        <v>250</v>
      </c>
      <c r="E108" t="s">
        <v>17</v>
      </c>
      <c r="F108" s="1" t="s">
        <v>251</v>
      </c>
      <c r="G108" t="s">
        <v>252</v>
      </c>
      <c r="H108">
        <v>1040</v>
      </c>
      <c r="I108" s="2">
        <v>42185</v>
      </c>
      <c r="J108" s="2">
        <v>42192</v>
      </c>
      <c r="K108">
        <v>1040</v>
      </c>
    </row>
    <row r="109" spans="1:11" x14ac:dyDescent="0.25">
      <c r="A109" t="str">
        <f>"ZFA1523ECF"</f>
        <v>ZFA1523ECF</v>
      </c>
      <c r="B109" t="str">
        <f t="shared" si="1"/>
        <v>06363391001</v>
      </c>
      <c r="C109" t="s">
        <v>15</v>
      </c>
      <c r="D109" t="s">
        <v>253</v>
      </c>
      <c r="E109" t="s">
        <v>41</v>
      </c>
      <c r="F109" s="1" t="s">
        <v>254</v>
      </c>
      <c r="G109" t="s">
        <v>255</v>
      </c>
      <c r="H109">
        <v>2389</v>
      </c>
      <c r="I109" s="2">
        <v>42186</v>
      </c>
      <c r="J109" s="2">
        <v>42193</v>
      </c>
      <c r="K109">
        <v>2389</v>
      </c>
    </row>
    <row r="110" spans="1:11" x14ac:dyDescent="0.25">
      <c r="A110" t="str">
        <f>"Z5C14FD5AB"</f>
        <v>Z5C14FD5AB</v>
      </c>
      <c r="B110" t="str">
        <f t="shared" si="1"/>
        <v>06363391001</v>
      </c>
      <c r="C110" t="s">
        <v>15</v>
      </c>
      <c r="D110" t="s">
        <v>256</v>
      </c>
      <c r="E110" t="s">
        <v>41</v>
      </c>
      <c r="F110" s="1" t="s">
        <v>257</v>
      </c>
      <c r="G110" t="s">
        <v>114</v>
      </c>
      <c r="H110">
        <v>1790</v>
      </c>
      <c r="I110" s="2">
        <v>42173</v>
      </c>
      <c r="J110" s="2">
        <v>42184</v>
      </c>
      <c r="K110">
        <v>1790</v>
      </c>
    </row>
    <row r="111" spans="1:11" x14ac:dyDescent="0.25">
      <c r="A111" t="str">
        <f>"ZD1148BFF6"</f>
        <v>ZD1148BFF6</v>
      </c>
      <c r="B111" t="str">
        <f t="shared" si="1"/>
        <v>06363391001</v>
      </c>
      <c r="C111" t="s">
        <v>15</v>
      </c>
      <c r="D111" t="s">
        <v>258</v>
      </c>
      <c r="E111" t="s">
        <v>41</v>
      </c>
      <c r="F111" s="1" t="s">
        <v>259</v>
      </c>
      <c r="G111" t="s">
        <v>260</v>
      </c>
      <c r="H111">
        <v>1985.5</v>
      </c>
      <c r="I111" s="2">
        <v>42186</v>
      </c>
      <c r="J111" s="2">
        <v>42192</v>
      </c>
      <c r="K111">
        <v>1985.5</v>
      </c>
    </row>
    <row r="112" spans="1:11" x14ac:dyDescent="0.25">
      <c r="A112" t="str">
        <f>"ZA2152DE70"</f>
        <v>ZA2152DE70</v>
      </c>
      <c r="B112" t="str">
        <f t="shared" si="1"/>
        <v>06363391001</v>
      </c>
      <c r="C112" t="s">
        <v>15</v>
      </c>
      <c r="D112" t="s">
        <v>261</v>
      </c>
      <c r="E112" t="s">
        <v>17</v>
      </c>
      <c r="F112" s="1" t="s">
        <v>146</v>
      </c>
      <c r="G112" t="s">
        <v>147</v>
      </c>
      <c r="H112">
        <v>343.91</v>
      </c>
      <c r="I112" s="2">
        <v>42186</v>
      </c>
      <c r="J112" s="2">
        <v>42191</v>
      </c>
      <c r="K112">
        <v>343.91</v>
      </c>
    </row>
    <row r="113" spans="1:11" x14ac:dyDescent="0.25">
      <c r="A113" t="str">
        <f>"ZE5152E3C0"</f>
        <v>ZE5152E3C0</v>
      </c>
      <c r="B113" t="str">
        <f t="shared" si="1"/>
        <v>06363391001</v>
      </c>
      <c r="C113" t="s">
        <v>15</v>
      </c>
      <c r="D113" t="s">
        <v>262</v>
      </c>
      <c r="E113" t="s">
        <v>17</v>
      </c>
      <c r="F113" s="1" t="s">
        <v>138</v>
      </c>
      <c r="G113" t="s">
        <v>139</v>
      </c>
      <c r="H113">
        <v>550</v>
      </c>
      <c r="I113" s="2">
        <v>42185</v>
      </c>
      <c r="J113" s="2">
        <v>42186</v>
      </c>
      <c r="K113">
        <v>550</v>
      </c>
    </row>
    <row r="114" spans="1:11" x14ac:dyDescent="0.25">
      <c r="A114" t="str">
        <f>"Z1F153CAB8"</f>
        <v>Z1F153CAB8</v>
      </c>
      <c r="B114" t="str">
        <f t="shared" si="1"/>
        <v>06363391001</v>
      </c>
      <c r="C114" t="s">
        <v>15</v>
      </c>
      <c r="D114" t="s">
        <v>263</v>
      </c>
      <c r="E114" t="s">
        <v>41</v>
      </c>
      <c r="F114" s="1" t="s">
        <v>264</v>
      </c>
      <c r="G114" t="s">
        <v>147</v>
      </c>
      <c r="H114">
        <v>709.84</v>
      </c>
      <c r="I114" s="2">
        <v>42192</v>
      </c>
      <c r="J114" s="2">
        <v>42192</v>
      </c>
      <c r="K114">
        <v>709.84</v>
      </c>
    </row>
    <row r="115" spans="1:11" x14ac:dyDescent="0.25">
      <c r="A115" t="str">
        <f>"ZA8152DE18"</f>
        <v>ZA8152DE18</v>
      </c>
      <c r="B115" t="str">
        <f t="shared" si="1"/>
        <v>06363391001</v>
      </c>
      <c r="C115" t="s">
        <v>15</v>
      </c>
      <c r="D115" t="s">
        <v>265</v>
      </c>
      <c r="E115" t="s">
        <v>17</v>
      </c>
      <c r="F115" s="1" t="s">
        <v>266</v>
      </c>
      <c r="G115" t="s">
        <v>267</v>
      </c>
      <c r="H115">
        <v>468</v>
      </c>
      <c r="I115" s="2">
        <v>42186</v>
      </c>
      <c r="J115" s="2">
        <v>42187</v>
      </c>
      <c r="K115">
        <v>468</v>
      </c>
    </row>
    <row r="116" spans="1:11" x14ac:dyDescent="0.25">
      <c r="A116" t="str">
        <f>"Z2C14E5DF5"</f>
        <v>Z2C14E5DF5</v>
      </c>
      <c r="B116" t="str">
        <f t="shared" si="1"/>
        <v>06363391001</v>
      </c>
      <c r="C116" t="s">
        <v>15</v>
      </c>
      <c r="D116" t="s">
        <v>268</v>
      </c>
      <c r="E116" t="s">
        <v>17</v>
      </c>
      <c r="F116" s="1" t="s">
        <v>269</v>
      </c>
      <c r="G116" t="s">
        <v>270</v>
      </c>
      <c r="H116">
        <v>500</v>
      </c>
      <c r="I116" s="2">
        <v>42198</v>
      </c>
      <c r="J116" s="2">
        <v>42198</v>
      </c>
      <c r="K116">
        <v>500</v>
      </c>
    </row>
    <row r="117" spans="1:11" x14ac:dyDescent="0.25">
      <c r="A117" t="str">
        <f>"Z6213CEEB6"</f>
        <v>Z6213CEEB6</v>
      </c>
      <c r="B117" t="str">
        <f t="shared" si="1"/>
        <v>06363391001</v>
      </c>
      <c r="C117" t="s">
        <v>15</v>
      </c>
      <c r="D117" t="s">
        <v>271</v>
      </c>
      <c r="E117" t="s">
        <v>17</v>
      </c>
      <c r="F117" s="1" t="s">
        <v>272</v>
      </c>
      <c r="G117" t="s">
        <v>273</v>
      </c>
      <c r="H117">
        <v>720</v>
      </c>
      <c r="I117" s="2">
        <v>42095</v>
      </c>
      <c r="J117" s="2">
        <v>42460</v>
      </c>
      <c r="K117">
        <v>600</v>
      </c>
    </row>
    <row r="118" spans="1:11" x14ac:dyDescent="0.25">
      <c r="A118" t="str">
        <f>"Z3214A0AAA"</f>
        <v>Z3214A0AAA</v>
      </c>
      <c r="B118" t="str">
        <f t="shared" si="1"/>
        <v>06363391001</v>
      </c>
      <c r="C118" t="s">
        <v>15</v>
      </c>
      <c r="D118" t="s">
        <v>274</v>
      </c>
      <c r="E118" t="s">
        <v>41</v>
      </c>
      <c r="F118" s="1" t="s">
        <v>275</v>
      </c>
      <c r="G118" t="s">
        <v>276</v>
      </c>
      <c r="H118">
        <v>10319</v>
      </c>
      <c r="I118" s="2">
        <v>42177</v>
      </c>
      <c r="J118" s="2">
        <v>42181</v>
      </c>
      <c r="K118">
        <v>10319</v>
      </c>
    </row>
    <row r="119" spans="1:11" x14ac:dyDescent="0.25">
      <c r="A119" t="str">
        <f>"Z3215537AC"</f>
        <v>Z3215537AC</v>
      </c>
      <c r="B119" t="str">
        <f t="shared" si="1"/>
        <v>06363391001</v>
      </c>
      <c r="C119" t="s">
        <v>15</v>
      </c>
      <c r="D119" t="s">
        <v>277</v>
      </c>
      <c r="E119" t="s">
        <v>17</v>
      </c>
      <c r="F119" s="1" t="s">
        <v>278</v>
      </c>
      <c r="G119" t="s">
        <v>279</v>
      </c>
      <c r="H119">
        <v>511.79</v>
      </c>
      <c r="I119" s="2">
        <v>42199</v>
      </c>
      <c r="J119" s="2">
        <v>42199</v>
      </c>
      <c r="K119">
        <v>511.79</v>
      </c>
    </row>
    <row r="120" spans="1:11" x14ac:dyDescent="0.25">
      <c r="A120" t="str">
        <f>"Z3C145EA74"</f>
        <v>Z3C145EA74</v>
      </c>
      <c r="B120" t="str">
        <f t="shared" si="1"/>
        <v>06363391001</v>
      </c>
      <c r="C120" t="s">
        <v>15</v>
      </c>
      <c r="D120" t="s">
        <v>280</v>
      </c>
      <c r="E120" t="s">
        <v>41</v>
      </c>
      <c r="F120" s="1" t="s">
        <v>281</v>
      </c>
      <c r="G120" t="s">
        <v>210</v>
      </c>
      <c r="H120">
        <v>1636</v>
      </c>
      <c r="I120" s="2">
        <v>42199</v>
      </c>
      <c r="J120" s="2">
        <v>42206</v>
      </c>
      <c r="K120">
        <v>1636</v>
      </c>
    </row>
    <row r="121" spans="1:11" x14ac:dyDescent="0.25">
      <c r="A121" t="str">
        <f>"ZF514FCEDD"</f>
        <v>ZF514FCEDD</v>
      </c>
      <c r="B121" t="str">
        <f t="shared" si="1"/>
        <v>06363391001</v>
      </c>
      <c r="C121" t="s">
        <v>15</v>
      </c>
      <c r="D121" t="s">
        <v>282</v>
      </c>
      <c r="E121" t="s">
        <v>17</v>
      </c>
      <c r="F121" s="1" t="s">
        <v>283</v>
      </c>
      <c r="G121" t="s">
        <v>284</v>
      </c>
      <c r="H121">
        <v>174</v>
      </c>
      <c r="I121" s="2">
        <v>42177</v>
      </c>
      <c r="J121" s="2">
        <v>42177</v>
      </c>
      <c r="K121">
        <v>174</v>
      </c>
    </row>
    <row r="122" spans="1:11" x14ac:dyDescent="0.25">
      <c r="A122" t="str">
        <f>"Z68142AA21"</f>
        <v>Z68142AA21</v>
      </c>
      <c r="B122" t="str">
        <f t="shared" si="1"/>
        <v>06363391001</v>
      </c>
      <c r="C122" t="s">
        <v>15</v>
      </c>
      <c r="D122" t="s">
        <v>285</v>
      </c>
      <c r="E122" t="s">
        <v>17</v>
      </c>
      <c r="F122" s="1" t="s">
        <v>30</v>
      </c>
      <c r="G122" t="s">
        <v>31</v>
      </c>
      <c r="H122">
        <v>400</v>
      </c>
      <c r="I122" s="2">
        <v>42123</v>
      </c>
      <c r="J122" s="2">
        <v>42124</v>
      </c>
      <c r="K122">
        <v>400</v>
      </c>
    </row>
    <row r="123" spans="1:11" x14ac:dyDescent="0.25">
      <c r="A123" t="str">
        <f>"Z54152F0A2"</f>
        <v>Z54152F0A2</v>
      </c>
      <c r="B123" t="str">
        <f t="shared" si="1"/>
        <v>06363391001</v>
      </c>
      <c r="C123" t="s">
        <v>15</v>
      </c>
      <c r="D123" t="s">
        <v>286</v>
      </c>
      <c r="E123" t="s">
        <v>41</v>
      </c>
      <c r="F123" s="1" t="s">
        <v>287</v>
      </c>
      <c r="G123" t="s">
        <v>114</v>
      </c>
      <c r="H123">
        <v>6450</v>
      </c>
      <c r="I123" s="2">
        <v>42178</v>
      </c>
      <c r="J123" s="2">
        <v>42198</v>
      </c>
      <c r="K123">
        <v>6374</v>
      </c>
    </row>
    <row r="124" spans="1:11" x14ac:dyDescent="0.25">
      <c r="A124" t="str">
        <f>"Z2E1587026"</f>
        <v>Z2E1587026</v>
      </c>
      <c r="B124" t="str">
        <f t="shared" si="1"/>
        <v>06363391001</v>
      </c>
      <c r="C124" t="s">
        <v>15</v>
      </c>
      <c r="D124" t="s">
        <v>288</v>
      </c>
      <c r="E124" t="s">
        <v>17</v>
      </c>
      <c r="F124" s="1" t="s">
        <v>289</v>
      </c>
      <c r="G124" t="s">
        <v>276</v>
      </c>
      <c r="H124">
        <v>460</v>
      </c>
      <c r="I124" s="2">
        <v>42214</v>
      </c>
      <c r="J124" s="2">
        <v>42214</v>
      </c>
      <c r="K124">
        <v>460</v>
      </c>
    </row>
    <row r="125" spans="1:11" x14ac:dyDescent="0.25">
      <c r="A125" t="str">
        <f>"Z431506200"</f>
        <v>Z431506200</v>
      </c>
      <c r="B125" t="str">
        <f t="shared" si="1"/>
        <v>06363391001</v>
      </c>
      <c r="C125" t="s">
        <v>15</v>
      </c>
      <c r="D125" t="s">
        <v>290</v>
      </c>
      <c r="E125" t="s">
        <v>17</v>
      </c>
      <c r="F125" s="1" t="s">
        <v>55</v>
      </c>
      <c r="G125" t="s">
        <v>56</v>
      </c>
      <c r="H125">
        <v>700</v>
      </c>
      <c r="I125" s="2">
        <v>42203</v>
      </c>
      <c r="J125" s="2">
        <v>42203</v>
      </c>
      <c r="K125">
        <v>700</v>
      </c>
    </row>
    <row r="126" spans="1:11" x14ac:dyDescent="0.25">
      <c r="A126" t="str">
        <f>"Z82158703D"</f>
        <v>Z82158703D</v>
      </c>
      <c r="B126" t="str">
        <f t="shared" si="1"/>
        <v>06363391001</v>
      </c>
      <c r="C126" t="s">
        <v>15</v>
      </c>
      <c r="D126" t="s">
        <v>291</v>
      </c>
      <c r="E126" t="s">
        <v>17</v>
      </c>
      <c r="F126" s="1" t="s">
        <v>292</v>
      </c>
      <c r="G126" t="s">
        <v>293</v>
      </c>
      <c r="H126">
        <v>862.2</v>
      </c>
      <c r="I126" s="2">
        <v>42212</v>
      </c>
      <c r="J126" s="2">
        <v>42216</v>
      </c>
      <c r="K126">
        <v>862.2</v>
      </c>
    </row>
    <row r="127" spans="1:11" x14ac:dyDescent="0.25">
      <c r="A127" t="str">
        <f>"ZBC158702F"</f>
        <v>ZBC158702F</v>
      </c>
      <c r="B127" t="str">
        <f t="shared" si="1"/>
        <v>06363391001</v>
      </c>
      <c r="C127" t="s">
        <v>15</v>
      </c>
      <c r="D127" t="s">
        <v>294</v>
      </c>
      <c r="E127" t="s">
        <v>17</v>
      </c>
      <c r="F127" s="1" t="s">
        <v>30</v>
      </c>
      <c r="G127" t="s">
        <v>31</v>
      </c>
      <c r="H127">
        <v>400</v>
      </c>
      <c r="I127" s="2">
        <v>42213</v>
      </c>
      <c r="J127" s="2">
        <v>42216</v>
      </c>
      <c r="K127">
        <v>400</v>
      </c>
    </row>
    <row r="128" spans="1:11" x14ac:dyDescent="0.25">
      <c r="A128" t="str">
        <f>"Z86142AA5F"</f>
        <v>Z86142AA5F</v>
      </c>
      <c r="B128" t="str">
        <f t="shared" si="1"/>
        <v>06363391001</v>
      </c>
      <c r="C128" t="s">
        <v>15</v>
      </c>
      <c r="D128" t="s">
        <v>295</v>
      </c>
      <c r="E128" t="s">
        <v>17</v>
      </c>
      <c r="F128" s="1" t="s">
        <v>30</v>
      </c>
      <c r="G128" t="s">
        <v>31</v>
      </c>
      <c r="H128">
        <v>400</v>
      </c>
      <c r="I128" s="2">
        <v>42137</v>
      </c>
      <c r="J128" s="2">
        <v>42138</v>
      </c>
      <c r="K128">
        <v>200</v>
      </c>
    </row>
    <row r="129" spans="1:11" x14ac:dyDescent="0.25">
      <c r="A129" t="str">
        <f>"ZE1155F30C"</f>
        <v>ZE1155F30C</v>
      </c>
      <c r="B129" t="str">
        <f t="shared" si="1"/>
        <v>06363391001</v>
      </c>
      <c r="C129" t="s">
        <v>15</v>
      </c>
      <c r="D129" t="s">
        <v>296</v>
      </c>
      <c r="E129" t="s">
        <v>41</v>
      </c>
      <c r="F129" s="1" t="s">
        <v>297</v>
      </c>
      <c r="G129" t="s">
        <v>215</v>
      </c>
      <c r="H129">
        <v>3468</v>
      </c>
      <c r="I129" s="2">
        <v>42215</v>
      </c>
      <c r="J129" s="2">
        <v>42227</v>
      </c>
      <c r="K129">
        <v>3468</v>
      </c>
    </row>
    <row r="130" spans="1:11" x14ac:dyDescent="0.25">
      <c r="A130" t="str">
        <f>"Z0B12D11B1"</f>
        <v>Z0B12D11B1</v>
      </c>
      <c r="B130" t="str">
        <f t="shared" si="1"/>
        <v>06363391001</v>
      </c>
      <c r="C130" t="s">
        <v>15</v>
      </c>
      <c r="D130" t="s">
        <v>298</v>
      </c>
      <c r="E130" t="s">
        <v>41</v>
      </c>
      <c r="F130" s="1" t="s">
        <v>299</v>
      </c>
      <c r="G130" t="s">
        <v>80</v>
      </c>
      <c r="H130">
        <v>4985</v>
      </c>
      <c r="I130" s="2">
        <v>42058</v>
      </c>
      <c r="J130" s="2">
        <v>42061</v>
      </c>
      <c r="K130">
        <v>4985</v>
      </c>
    </row>
    <row r="131" spans="1:11" x14ac:dyDescent="0.25">
      <c r="A131" t="str">
        <f>"ZB81587016"</f>
        <v>ZB81587016</v>
      </c>
      <c r="B131" t="str">
        <f t="shared" ref="B131:B194" si="2">"06363391001"</f>
        <v>06363391001</v>
      </c>
      <c r="C131" t="s">
        <v>15</v>
      </c>
      <c r="D131" t="s">
        <v>300</v>
      </c>
      <c r="E131" t="s">
        <v>17</v>
      </c>
      <c r="F131" s="1" t="s">
        <v>30</v>
      </c>
      <c r="G131" t="s">
        <v>31</v>
      </c>
      <c r="H131">
        <v>900</v>
      </c>
      <c r="I131" s="2">
        <v>42213</v>
      </c>
      <c r="J131" s="2">
        <v>42369</v>
      </c>
      <c r="K131">
        <v>900</v>
      </c>
    </row>
    <row r="132" spans="1:11" x14ac:dyDescent="0.25">
      <c r="A132" t="str">
        <f>"Z6915885EF"</f>
        <v>Z6915885EF</v>
      </c>
      <c r="B132" t="str">
        <f t="shared" si="2"/>
        <v>06363391001</v>
      </c>
      <c r="C132" t="s">
        <v>15</v>
      </c>
      <c r="D132" t="s">
        <v>301</v>
      </c>
      <c r="E132" t="s">
        <v>17</v>
      </c>
      <c r="F132" s="1" t="s">
        <v>21</v>
      </c>
      <c r="G132" t="s">
        <v>22</v>
      </c>
      <c r="H132">
        <v>420</v>
      </c>
      <c r="I132" s="2">
        <v>42215</v>
      </c>
      <c r="J132" s="2">
        <v>42219</v>
      </c>
      <c r="K132">
        <v>420</v>
      </c>
    </row>
    <row r="133" spans="1:11" x14ac:dyDescent="0.25">
      <c r="A133" t="str">
        <f>"6378966943"</f>
        <v>6378966943</v>
      </c>
      <c r="B133" t="str">
        <f t="shared" si="2"/>
        <v>06363391001</v>
      </c>
      <c r="C133" t="s">
        <v>15</v>
      </c>
      <c r="D133" t="s">
        <v>302</v>
      </c>
      <c r="E133" t="s">
        <v>41</v>
      </c>
      <c r="F133" s="1" t="s">
        <v>303</v>
      </c>
      <c r="G133" t="s">
        <v>304</v>
      </c>
      <c r="H133">
        <v>55176</v>
      </c>
      <c r="I133" s="2">
        <v>42284</v>
      </c>
      <c r="J133" s="2">
        <v>42576</v>
      </c>
      <c r="K133">
        <v>55176</v>
      </c>
    </row>
    <row r="134" spans="1:11" x14ac:dyDescent="0.25">
      <c r="A134" t="str">
        <f>"Z0815BF1D2"</f>
        <v>Z0815BF1D2</v>
      </c>
      <c r="B134" t="str">
        <f t="shared" si="2"/>
        <v>06363391001</v>
      </c>
      <c r="C134" t="s">
        <v>15</v>
      </c>
      <c r="D134" t="s">
        <v>305</v>
      </c>
      <c r="E134" t="s">
        <v>41</v>
      </c>
      <c r="F134" s="1" t="s">
        <v>306</v>
      </c>
      <c r="G134" t="s">
        <v>307</v>
      </c>
      <c r="H134">
        <v>1950</v>
      </c>
      <c r="I134" s="2">
        <v>42248</v>
      </c>
      <c r="J134" s="2">
        <v>42289</v>
      </c>
      <c r="K134">
        <v>1950</v>
      </c>
    </row>
    <row r="135" spans="1:11" x14ac:dyDescent="0.25">
      <c r="A135" t="str">
        <f>"Z4A15BAE4F"</f>
        <v>Z4A15BAE4F</v>
      </c>
      <c r="B135" t="str">
        <f t="shared" si="2"/>
        <v>06363391001</v>
      </c>
      <c r="C135" t="s">
        <v>15</v>
      </c>
      <c r="D135" t="s">
        <v>308</v>
      </c>
      <c r="E135" t="s">
        <v>17</v>
      </c>
      <c r="F135" s="1" t="s">
        <v>61</v>
      </c>
      <c r="G135" t="s">
        <v>62</v>
      </c>
      <c r="H135">
        <v>75</v>
      </c>
      <c r="I135" s="2">
        <v>42236</v>
      </c>
      <c r="J135" s="2">
        <v>42237</v>
      </c>
      <c r="K135">
        <v>75</v>
      </c>
    </row>
    <row r="136" spans="1:11" x14ac:dyDescent="0.25">
      <c r="A136" t="str">
        <f>"Z52158700C"</f>
        <v>Z52158700C</v>
      </c>
      <c r="B136" t="str">
        <f t="shared" si="2"/>
        <v>06363391001</v>
      </c>
      <c r="C136" t="s">
        <v>15</v>
      </c>
      <c r="D136" t="s">
        <v>309</v>
      </c>
      <c r="E136" t="s">
        <v>17</v>
      </c>
      <c r="F136" s="1" t="s">
        <v>310</v>
      </c>
      <c r="G136" t="s">
        <v>311</v>
      </c>
      <c r="H136">
        <v>400</v>
      </c>
      <c r="I136" s="2">
        <v>42219</v>
      </c>
      <c r="J136" s="2">
        <v>42242</v>
      </c>
      <c r="K136">
        <v>400</v>
      </c>
    </row>
    <row r="137" spans="1:11" x14ac:dyDescent="0.25">
      <c r="A137" t="str">
        <f>"Z0A15C020C"</f>
        <v>Z0A15C020C</v>
      </c>
      <c r="B137" t="str">
        <f t="shared" si="2"/>
        <v>06363391001</v>
      </c>
      <c r="C137" t="s">
        <v>15</v>
      </c>
      <c r="D137" t="s">
        <v>312</v>
      </c>
      <c r="E137" t="s">
        <v>17</v>
      </c>
      <c r="F137" s="1" t="s">
        <v>30</v>
      </c>
      <c r="G137" t="s">
        <v>31</v>
      </c>
      <c r="H137">
        <v>50</v>
      </c>
      <c r="I137" s="2">
        <v>42237</v>
      </c>
      <c r="J137" s="2">
        <v>42237</v>
      </c>
      <c r="K137">
        <v>50</v>
      </c>
    </row>
    <row r="138" spans="1:11" x14ac:dyDescent="0.25">
      <c r="A138" t="str">
        <f>"Z1F15D4D39"</f>
        <v>Z1F15D4D39</v>
      </c>
      <c r="B138" t="str">
        <f t="shared" si="2"/>
        <v>06363391001</v>
      </c>
      <c r="C138" t="s">
        <v>15</v>
      </c>
      <c r="D138" t="s">
        <v>313</v>
      </c>
      <c r="E138" t="s">
        <v>17</v>
      </c>
      <c r="F138" s="1" t="s">
        <v>67</v>
      </c>
      <c r="G138" t="s">
        <v>43</v>
      </c>
      <c r="H138">
        <v>160</v>
      </c>
      <c r="I138" s="2">
        <v>42247</v>
      </c>
      <c r="J138" s="2">
        <v>42247</v>
      </c>
      <c r="K138">
        <v>160</v>
      </c>
    </row>
    <row r="139" spans="1:11" x14ac:dyDescent="0.25">
      <c r="A139" t="str">
        <f>"Z6415BAE74"</f>
        <v>Z6415BAE74</v>
      </c>
      <c r="B139" t="str">
        <f t="shared" si="2"/>
        <v>06363391001</v>
      </c>
      <c r="C139" t="s">
        <v>15</v>
      </c>
      <c r="D139" t="s">
        <v>314</v>
      </c>
      <c r="E139" t="s">
        <v>17</v>
      </c>
      <c r="F139" s="1" t="s">
        <v>37</v>
      </c>
      <c r="G139" t="s">
        <v>38</v>
      </c>
      <c r="H139">
        <v>300</v>
      </c>
      <c r="I139" s="2">
        <v>42235</v>
      </c>
      <c r="J139" s="2">
        <v>42236</v>
      </c>
      <c r="K139">
        <v>300</v>
      </c>
    </row>
    <row r="140" spans="1:11" x14ac:dyDescent="0.25">
      <c r="A140" t="str">
        <f>"Z1F15BAE7C"</f>
        <v>Z1F15BAE7C</v>
      </c>
      <c r="B140" t="str">
        <f t="shared" si="2"/>
        <v>06363391001</v>
      </c>
      <c r="C140" t="s">
        <v>15</v>
      </c>
      <c r="D140" t="s">
        <v>315</v>
      </c>
      <c r="E140" t="s">
        <v>17</v>
      </c>
      <c r="F140" s="1" t="s">
        <v>316</v>
      </c>
      <c r="G140" t="s">
        <v>83</v>
      </c>
      <c r="H140">
        <v>550</v>
      </c>
      <c r="I140" s="2">
        <v>42236</v>
      </c>
      <c r="J140" s="2">
        <v>42237</v>
      </c>
      <c r="K140">
        <v>550</v>
      </c>
    </row>
    <row r="141" spans="1:11" x14ac:dyDescent="0.25">
      <c r="A141" t="str">
        <f>"Z3815BAE5C"</f>
        <v>Z3815BAE5C</v>
      </c>
      <c r="B141" t="str">
        <f t="shared" si="2"/>
        <v>06363391001</v>
      </c>
      <c r="C141" t="s">
        <v>15</v>
      </c>
      <c r="D141" t="s">
        <v>317</v>
      </c>
      <c r="E141" t="s">
        <v>17</v>
      </c>
      <c r="F141" s="1" t="s">
        <v>67</v>
      </c>
      <c r="G141" t="s">
        <v>43</v>
      </c>
      <c r="H141">
        <v>320</v>
      </c>
      <c r="I141" s="2">
        <v>42236</v>
      </c>
      <c r="J141" s="2">
        <v>42240</v>
      </c>
      <c r="K141">
        <v>320</v>
      </c>
    </row>
    <row r="142" spans="1:11" x14ac:dyDescent="0.25">
      <c r="A142" t="str">
        <f>"ZBF1587003"</f>
        <v>ZBF1587003</v>
      </c>
      <c r="B142" t="str">
        <f t="shared" si="2"/>
        <v>06363391001</v>
      </c>
      <c r="C142" t="s">
        <v>15</v>
      </c>
      <c r="D142" t="s">
        <v>318</v>
      </c>
      <c r="E142" t="s">
        <v>17</v>
      </c>
      <c r="F142" s="1" t="s">
        <v>132</v>
      </c>
      <c r="G142" t="s">
        <v>133</v>
      </c>
      <c r="H142">
        <v>300</v>
      </c>
      <c r="I142" s="2">
        <v>42236</v>
      </c>
      <c r="J142" s="2">
        <v>42236</v>
      </c>
      <c r="K142">
        <v>300</v>
      </c>
    </row>
    <row r="143" spans="1:11" x14ac:dyDescent="0.25">
      <c r="A143" t="str">
        <f>"60571294F9"</f>
        <v>60571294F9</v>
      </c>
      <c r="B143" t="str">
        <f t="shared" si="2"/>
        <v>06363391001</v>
      </c>
      <c r="C143" t="s">
        <v>15</v>
      </c>
      <c r="D143" t="s">
        <v>302</v>
      </c>
      <c r="E143" t="s">
        <v>41</v>
      </c>
      <c r="F143" s="1" t="s">
        <v>319</v>
      </c>
      <c r="G143" t="s">
        <v>320</v>
      </c>
      <c r="H143">
        <v>142680</v>
      </c>
      <c r="I143" s="2">
        <v>42093</v>
      </c>
      <c r="J143" s="2">
        <v>42111</v>
      </c>
      <c r="K143">
        <v>142680</v>
      </c>
    </row>
    <row r="144" spans="1:11" x14ac:dyDescent="0.25">
      <c r="A144" t="str">
        <f>"Z4F1587038"</f>
        <v>Z4F1587038</v>
      </c>
      <c r="B144" t="str">
        <f t="shared" si="2"/>
        <v>06363391001</v>
      </c>
      <c r="C144" t="s">
        <v>15</v>
      </c>
      <c r="D144" t="s">
        <v>321</v>
      </c>
      <c r="E144" t="s">
        <v>17</v>
      </c>
      <c r="F144" s="1" t="s">
        <v>34</v>
      </c>
      <c r="G144" t="s">
        <v>35</v>
      </c>
      <c r="H144">
        <v>875</v>
      </c>
      <c r="I144" s="2">
        <v>42214</v>
      </c>
      <c r="J144" s="2">
        <v>42219</v>
      </c>
      <c r="K144">
        <v>875</v>
      </c>
    </row>
    <row r="145" spans="1:11" x14ac:dyDescent="0.25">
      <c r="A145" t="str">
        <f>"ZEE15BAE64"</f>
        <v>ZEE15BAE64</v>
      </c>
      <c r="B145" t="str">
        <f t="shared" si="2"/>
        <v>06363391001</v>
      </c>
      <c r="C145" t="s">
        <v>15</v>
      </c>
      <c r="D145" t="s">
        <v>322</v>
      </c>
      <c r="E145" t="s">
        <v>17</v>
      </c>
      <c r="F145" s="1" t="s">
        <v>55</v>
      </c>
      <c r="G145" t="s">
        <v>56</v>
      </c>
      <c r="H145">
        <v>250</v>
      </c>
      <c r="I145" s="2">
        <v>42240</v>
      </c>
      <c r="J145" s="2">
        <v>42244</v>
      </c>
      <c r="K145">
        <v>250</v>
      </c>
    </row>
    <row r="146" spans="1:11" x14ac:dyDescent="0.25">
      <c r="A146" t="str">
        <f>"ZF815BAE25"</f>
        <v>ZF815BAE25</v>
      </c>
      <c r="B146" t="str">
        <f t="shared" si="2"/>
        <v>06363391001</v>
      </c>
      <c r="C146" t="s">
        <v>15</v>
      </c>
      <c r="D146" t="s">
        <v>323</v>
      </c>
      <c r="E146" t="s">
        <v>17</v>
      </c>
      <c r="F146" s="1" t="s">
        <v>55</v>
      </c>
      <c r="G146" t="s">
        <v>56</v>
      </c>
      <c r="H146">
        <v>190</v>
      </c>
      <c r="I146" s="2">
        <v>42240</v>
      </c>
      <c r="J146" s="2">
        <v>42248</v>
      </c>
      <c r="K146">
        <v>190</v>
      </c>
    </row>
    <row r="147" spans="1:11" x14ac:dyDescent="0.25">
      <c r="A147" t="str">
        <f>"Z2F12A5298"</f>
        <v>Z2F12A5298</v>
      </c>
      <c r="B147" t="str">
        <f t="shared" si="2"/>
        <v>06363391001</v>
      </c>
      <c r="C147" t="s">
        <v>15</v>
      </c>
      <c r="D147" t="s">
        <v>324</v>
      </c>
      <c r="E147" t="s">
        <v>17</v>
      </c>
      <c r="F147" s="1" t="s">
        <v>325</v>
      </c>
      <c r="G147" t="s">
        <v>326</v>
      </c>
      <c r="H147">
        <v>350</v>
      </c>
      <c r="I147" s="2">
        <v>42017</v>
      </c>
      <c r="J147" s="2">
        <v>42028</v>
      </c>
      <c r="K147">
        <v>350</v>
      </c>
    </row>
    <row r="148" spans="1:11" x14ac:dyDescent="0.25">
      <c r="A148" t="str">
        <f>"Z6215BB8B3"</f>
        <v>Z6215BB8B3</v>
      </c>
      <c r="B148" t="str">
        <f t="shared" si="2"/>
        <v>06363391001</v>
      </c>
      <c r="C148" t="s">
        <v>15</v>
      </c>
      <c r="D148" t="s">
        <v>327</v>
      </c>
      <c r="E148" t="s">
        <v>17</v>
      </c>
      <c r="F148" s="1" t="s">
        <v>155</v>
      </c>
      <c r="G148" t="s">
        <v>156</v>
      </c>
      <c r="H148">
        <v>490</v>
      </c>
      <c r="I148" s="2">
        <v>42236</v>
      </c>
      <c r="J148" s="2">
        <v>42236</v>
      </c>
      <c r="K148">
        <v>490</v>
      </c>
    </row>
    <row r="149" spans="1:11" x14ac:dyDescent="0.25">
      <c r="A149" t="str">
        <f>"ZDA14460BB"</f>
        <v>ZDA14460BB</v>
      </c>
      <c r="B149" t="str">
        <f t="shared" si="2"/>
        <v>06363391001</v>
      </c>
      <c r="C149" t="s">
        <v>15</v>
      </c>
      <c r="D149" t="s">
        <v>328</v>
      </c>
      <c r="E149" t="s">
        <v>17</v>
      </c>
      <c r="F149" s="1" t="s">
        <v>329</v>
      </c>
      <c r="G149" t="s">
        <v>330</v>
      </c>
      <c r="H149">
        <v>799.92</v>
      </c>
      <c r="I149" s="2">
        <v>42138</v>
      </c>
      <c r="J149" s="2">
        <v>42853</v>
      </c>
      <c r="K149">
        <v>666.6</v>
      </c>
    </row>
    <row r="150" spans="1:11" x14ac:dyDescent="0.25">
      <c r="A150" t="str">
        <f>"ZB815E60CB"</f>
        <v>ZB815E60CB</v>
      </c>
      <c r="B150" t="str">
        <f t="shared" si="2"/>
        <v>06363391001</v>
      </c>
      <c r="C150" t="s">
        <v>15</v>
      </c>
      <c r="D150" t="s">
        <v>331</v>
      </c>
      <c r="E150" t="s">
        <v>17</v>
      </c>
      <c r="F150" s="1" t="s">
        <v>242</v>
      </c>
      <c r="G150" t="s">
        <v>114</v>
      </c>
      <c r="H150">
        <v>180</v>
      </c>
      <c r="I150" s="2">
        <v>42264</v>
      </c>
      <c r="J150" s="2">
        <v>42265</v>
      </c>
      <c r="K150">
        <v>180</v>
      </c>
    </row>
    <row r="151" spans="1:11" x14ac:dyDescent="0.25">
      <c r="A151" t="str">
        <f>"Z0915BE45D"</f>
        <v>Z0915BE45D</v>
      </c>
      <c r="B151" t="str">
        <f t="shared" si="2"/>
        <v>06363391001</v>
      </c>
      <c r="C151" t="s">
        <v>15</v>
      </c>
      <c r="D151" t="s">
        <v>332</v>
      </c>
      <c r="E151" t="s">
        <v>17</v>
      </c>
      <c r="F151" s="1" t="s">
        <v>30</v>
      </c>
      <c r="G151" t="s">
        <v>31</v>
      </c>
      <c r="H151">
        <v>150</v>
      </c>
      <c r="I151" s="2">
        <v>42236</v>
      </c>
      <c r="J151" s="2">
        <v>42237</v>
      </c>
      <c r="K151">
        <v>150</v>
      </c>
    </row>
    <row r="152" spans="1:11" x14ac:dyDescent="0.25">
      <c r="A152" t="str">
        <f>"ZE414512EE"</f>
        <v>ZE414512EE</v>
      </c>
      <c r="B152" t="str">
        <f t="shared" si="2"/>
        <v>06363391001</v>
      </c>
      <c r="C152" t="s">
        <v>15</v>
      </c>
      <c r="D152" t="s">
        <v>333</v>
      </c>
      <c r="E152" t="s">
        <v>17</v>
      </c>
      <c r="F152" s="1" t="s">
        <v>334</v>
      </c>
      <c r="G152" t="s">
        <v>335</v>
      </c>
      <c r="H152">
        <v>1160</v>
      </c>
      <c r="I152" s="2">
        <v>42132</v>
      </c>
      <c r="J152" s="2">
        <v>42135</v>
      </c>
      <c r="K152">
        <v>1160</v>
      </c>
    </row>
    <row r="153" spans="1:11" x14ac:dyDescent="0.25">
      <c r="A153" t="str">
        <f>"Z4A15D59CB"</f>
        <v>Z4A15D59CB</v>
      </c>
      <c r="B153" t="str">
        <f t="shared" si="2"/>
        <v>06363391001</v>
      </c>
      <c r="C153" t="s">
        <v>15</v>
      </c>
      <c r="D153" t="s">
        <v>336</v>
      </c>
      <c r="E153" t="s">
        <v>17</v>
      </c>
      <c r="F153" s="1" t="s">
        <v>55</v>
      </c>
      <c r="G153" t="s">
        <v>56</v>
      </c>
      <c r="H153">
        <v>200</v>
      </c>
      <c r="I153" s="2">
        <v>42268</v>
      </c>
      <c r="J153" s="2">
        <v>42272</v>
      </c>
      <c r="K153">
        <v>200</v>
      </c>
    </row>
    <row r="154" spans="1:11" x14ac:dyDescent="0.25">
      <c r="A154" t="str">
        <f>"ZE615BAE32"</f>
        <v>ZE615BAE32</v>
      </c>
      <c r="B154" t="str">
        <f t="shared" si="2"/>
        <v>06363391001</v>
      </c>
      <c r="C154" t="s">
        <v>15</v>
      </c>
      <c r="D154" t="s">
        <v>337</v>
      </c>
      <c r="E154" t="s">
        <v>17</v>
      </c>
      <c r="F154" s="1" t="s">
        <v>21</v>
      </c>
      <c r="G154" t="s">
        <v>22</v>
      </c>
      <c r="H154">
        <v>442.2</v>
      </c>
      <c r="I154" s="2">
        <v>42236</v>
      </c>
      <c r="J154" s="2">
        <v>42237</v>
      </c>
      <c r="K154">
        <v>442.2</v>
      </c>
    </row>
    <row r="155" spans="1:11" x14ac:dyDescent="0.25">
      <c r="A155" t="str">
        <f>"Z5B15CC471"</f>
        <v>Z5B15CC471</v>
      </c>
      <c r="B155" t="str">
        <f t="shared" si="2"/>
        <v>06363391001</v>
      </c>
      <c r="C155" t="s">
        <v>15</v>
      </c>
      <c r="D155" t="s">
        <v>338</v>
      </c>
      <c r="E155" t="s">
        <v>17</v>
      </c>
      <c r="F155" s="1" t="s">
        <v>339</v>
      </c>
      <c r="G155" t="s">
        <v>340</v>
      </c>
      <c r="H155">
        <v>240</v>
      </c>
      <c r="I155" s="2">
        <v>42244</v>
      </c>
      <c r="J155" s="2">
        <v>42248</v>
      </c>
      <c r="K155">
        <v>240</v>
      </c>
    </row>
    <row r="156" spans="1:11" x14ac:dyDescent="0.25">
      <c r="A156" t="str">
        <f>"Z8515DD29B"</f>
        <v>Z8515DD29B</v>
      </c>
      <c r="B156" t="str">
        <f t="shared" si="2"/>
        <v>06363391001</v>
      </c>
      <c r="C156" t="s">
        <v>15</v>
      </c>
      <c r="D156" t="s">
        <v>341</v>
      </c>
      <c r="E156" t="s">
        <v>17</v>
      </c>
      <c r="F156" s="1" t="s">
        <v>342</v>
      </c>
      <c r="G156" t="s">
        <v>343</v>
      </c>
      <c r="H156">
        <v>415</v>
      </c>
      <c r="I156" s="2">
        <v>42268</v>
      </c>
      <c r="J156" s="2">
        <v>42271</v>
      </c>
      <c r="K156">
        <v>415</v>
      </c>
    </row>
    <row r="157" spans="1:11" x14ac:dyDescent="0.25">
      <c r="A157" t="str">
        <f>"Z8B15D2B95"</f>
        <v>Z8B15D2B95</v>
      </c>
      <c r="B157" t="str">
        <f t="shared" si="2"/>
        <v>06363391001</v>
      </c>
      <c r="C157" t="s">
        <v>15</v>
      </c>
      <c r="D157" t="s">
        <v>344</v>
      </c>
      <c r="E157" t="s">
        <v>41</v>
      </c>
      <c r="F157" s="1" t="s">
        <v>345</v>
      </c>
      <c r="G157" t="s">
        <v>346</v>
      </c>
      <c r="H157">
        <v>1100</v>
      </c>
      <c r="I157" s="2">
        <v>42254</v>
      </c>
      <c r="J157" s="2">
        <v>42272</v>
      </c>
      <c r="K157">
        <v>1100</v>
      </c>
    </row>
    <row r="158" spans="1:11" x14ac:dyDescent="0.25">
      <c r="A158" t="str">
        <f>"Z2314C714C"</f>
        <v>Z2314C714C</v>
      </c>
      <c r="B158" t="str">
        <f t="shared" si="2"/>
        <v>06363391001</v>
      </c>
      <c r="C158" t="s">
        <v>15</v>
      </c>
      <c r="D158" t="s">
        <v>347</v>
      </c>
      <c r="E158" t="s">
        <v>41</v>
      </c>
      <c r="F158" s="1" t="s">
        <v>348</v>
      </c>
      <c r="G158" t="s">
        <v>349</v>
      </c>
      <c r="H158">
        <v>6600</v>
      </c>
      <c r="I158" s="2">
        <v>42163</v>
      </c>
      <c r="J158" s="2">
        <v>42235</v>
      </c>
      <c r="K158">
        <v>6600</v>
      </c>
    </row>
    <row r="159" spans="1:11" x14ac:dyDescent="0.25">
      <c r="A159" t="str">
        <f>"Z1216546FA"</f>
        <v>Z1216546FA</v>
      </c>
      <c r="B159" t="str">
        <f t="shared" si="2"/>
        <v>06363391001</v>
      </c>
      <c r="C159" t="s">
        <v>15</v>
      </c>
      <c r="D159" t="s">
        <v>350</v>
      </c>
      <c r="E159" t="s">
        <v>17</v>
      </c>
      <c r="F159" s="1" t="s">
        <v>278</v>
      </c>
      <c r="G159" t="s">
        <v>279</v>
      </c>
      <c r="H159">
        <v>214.11</v>
      </c>
      <c r="I159" s="2">
        <v>42283</v>
      </c>
      <c r="J159" s="2">
        <v>42285</v>
      </c>
      <c r="K159">
        <v>214.11</v>
      </c>
    </row>
    <row r="160" spans="1:11" x14ac:dyDescent="0.25">
      <c r="A160" t="str">
        <f>"ZF71656167"</f>
        <v>ZF71656167</v>
      </c>
      <c r="B160" t="str">
        <f t="shared" si="2"/>
        <v>06363391001</v>
      </c>
      <c r="C160" t="s">
        <v>15</v>
      </c>
      <c r="D160" t="s">
        <v>351</v>
      </c>
      <c r="E160" t="s">
        <v>17</v>
      </c>
      <c r="F160" s="1" t="s">
        <v>132</v>
      </c>
      <c r="G160" t="s">
        <v>133</v>
      </c>
      <c r="H160">
        <v>950</v>
      </c>
      <c r="I160" s="2">
        <v>42283</v>
      </c>
      <c r="J160" s="2">
        <v>42285</v>
      </c>
      <c r="K160">
        <v>950</v>
      </c>
    </row>
    <row r="161" spans="1:11" x14ac:dyDescent="0.25">
      <c r="A161" t="str">
        <f>"Z6F163F34F"</f>
        <v>Z6F163F34F</v>
      </c>
      <c r="B161" t="str">
        <f t="shared" si="2"/>
        <v>06363391001</v>
      </c>
      <c r="C161" t="s">
        <v>15</v>
      </c>
      <c r="D161" t="s">
        <v>352</v>
      </c>
      <c r="E161" t="s">
        <v>17</v>
      </c>
      <c r="F161" s="1" t="s">
        <v>353</v>
      </c>
      <c r="G161" t="s">
        <v>354</v>
      </c>
      <c r="H161">
        <v>1000</v>
      </c>
      <c r="I161" s="2">
        <v>42283</v>
      </c>
      <c r="J161" s="2">
        <v>42289</v>
      </c>
      <c r="K161">
        <v>1000</v>
      </c>
    </row>
    <row r="162" spans="1:11" x14ac:dyDescent="0.25">
      <c r="A162" t="str">
        <f>"Z571655C84"</f>
        <v>Z571655C84</v>
      </c>
      <c r="B162" t="str">
        <f t="shared" si="2"/>
        <v>06363391001</v>
      </c>
      <c r="C162" t="s">
        <v>15</v>
      </c>
      <c r="D162" t="s">
        <v>355</v>
      </c>
      <c r="E162" t="s">
        <v>17</v>
      </c>
      <c r="F162" s="1" t="s">
        <v>149</v>
      </c>
      <c r="G162" t="s">
        <v>150</v>
      </c>
      <c r="H162">
        <v>870</v>
      </c>
      <c r="I162" s="2">
        <v>42283</v>
      </c>
      <c r="J162" s="2">
        <v>42285</v>
      </c>
      <c r="K162">
        <v>870</v>
      </c>
    </row>
    <row r="163" spans="1:11" x14ac:dyDescent="0.25">
      <c r="A163" t="str">
        <f>"ZDD15D1590"</f>
        <v>ZDD15D1590</v>
      </c>
      <c r="B163" t="str">
        <f t="shared" si="2"/>
        <v>06363391001</v>
      </c>
      <c r="C163" t="s">
        <v>15</v>
      </c>
      <c r="D163" t="s">
        <v>356</v>
      </c>
      <c r="E163" t="s">
        <v>17</v>
      </c>
      <c r="F163" s="1" t="s">
        <v>220</v>
      </c>
      <c r="G163" t="s">
        <v>221</v>
      </c>
      <c r="H163">
        <v>750</v>
      </c>
      <c r="I163" s="2">
        <v>42247</v>
      </c>
      <c r="J163" s="2">
        <v>42248</v>
      </c>
      <c r="K163">
        <v>750</v>
      </c>
    </row>
    <row r="164" spans="1:11" x14ac:dyDescent="0.25">
      <c r="A164" t="str">
        <f>"Z621655C8A"</f>
        <v>Z621655C8A</v>
      </c>
      <c r="B164" t="str">
        <f t="shared" si="2"/>
        <v>06363391001</v>
      </c>
      <c r="C164" t="s">
        <v>15</v>
      </c>
      <c r="D164" t="s">
        <v>357</v>
      </c>
      <c r="E164" t="s">
        <v>17</v>
      </c>
      <c r="F164" s="1" t="s">
        <v>358</v>
      </c>
      <c r="G164" t="s">
        <v>359</v>
      </c>
      <c r="H164">
        <v>550</v>
      </c>
      <c r="I164" s="2">
        <v>42283</v>
      </c>
      <c r="J164" s="2">
        <v>42283</v>
      </c>
      <c r="K164">
        <v>550</v>
      </c>
    </row>
    <row r="165" spans="1:11" x14ac:dyDescent="0.25">
      <c r="A165" t="str">
        <f>"Z3A14C94E9"</f>
        <v>Z3A14C94E9</v>
      </c>
      <c r="B165" t="str">
        <f t="shared" si="2"/>
        <v>06363391001</v>
      </c>
      <c r="C165" t="s">
        <v>15</v>
      </c>
      <c r="D165" t="s">
        <v>360</v>
      </c>
      <c r="E165" t="s">
        <v>41</v>
      </c>
      <c r="F165" s="1" t="s">
        <v>361</v>
      </c>
      <c r="G165" t="s">
        <v>133</v>
      </c>
      <c r="H165">
        <v>1349.99</v>
      </c>
      <c r="I165" s="2">
        <v>42248</v>
      </c>
      <c r="J165" s="2">
        <v>42250</v>
      </c>
      <c r="K165">
        <v>1349.99</v>
      </c>
    </row>
    <row r="166" spans="1:11" x14ac:dyDescent="0.25">
      <c r="A166" t="str">
        <f>"ZIC134FA0A"</f>
        <v>ZIC134FA0A</v>
      </c>
      <c r="B166" t="str">
        <f t="shared" si="2"/>
        <v>06363391001</v>
      </c>
      <c r="C166" t="s">
        <v>15</v>
      </c>
      <c r="D166" t="s">
        <v>362</v>
      </c>
      <c r="E166" t="s">
        <v>17</v>
      </c>
      <c r="F166" s="1" t="s">
        <v>55</v>
      </c>
      <c r="G166" t="s">
        <v>56</v>
      </c>
      <c r="H166">
        <v>850</v>
      </c>
      <c r="I166" s="2">
        <v>42074</v>
      </c>
      <c r="J166" s="2">
        <v>42075</v>
      </c>
      <c r="K166">
        <v>850</v>
      </c>
    </row>
    <row r="167" spans="1:11" x14ac:dyDescent="0.25">
      <c r="A167" t="str">
        <f>"Z8D167E27E"</f>
        <v>Z8D167E27E</v>
      </c>
      <c r="B167" t="str">
        <f t="shared" si="2"/>
        <v>06363391001</v>
      </c>
      <c r="C167" t="s">
        <v>15</v>
      </c>
      <c r="D167" t="s">
        <v>363</v>
      </c>
      <c r="E167" t="s">
        <v>17</v>
      </c>
      <c r="F167" s="1" t="s">
        <v>132</v>
      </c>
      <c r="G167" t="s">
        <v>133</v>
      </c>
      <c r="H167">
        <v>850</v>
      </c>
      <c r="I167" s="2">
        <v>42291</v>
      </c>
      <c r="J167" s="2">
        <v>42296</v>
      </c>
      <c r="K167">
        <v>850</v>
      </c>
    </row>
    <row r="168" spans="1:11" x14ac:dyDescent="0.25">
      <c r="A168" t="str">
        <f>"Z3415BAE43"</f>
        <v>Z3415BAE43</v>
      </c>
      <c r="B168" t="str">
        <f t="shared" si="2"/>
        <v>06363391001</v>
      </c>
      <c r="C168" t="s">
        <v>15</v>
      </c>
      <c r="D168" t="s">
        <v>364</v>
      </c>
      <c r="E168" t="s">
        <v>17</v>
      </c>
      <c r="F168" s="1" t="s">
        <v>365</v>
      </c>
      <c r="G168" t="s">
        <v>366</v>
      </c>
      <c r="H168">
        <v>286.5</v>
      </c>
      <c r="I168" s="2">
        <v>42236</v>
      </c>
      <c r="J168" s="2">
        <v>42237</v>
      </c>
      <c r="K168">
        <v>286.41000000000003</v>
      </c>
    </row>
    <row r="169" spans="1:11" x14ac:dyDescent="0.25">
      <c r="A169" t="str">
        <f>"ZE1167E19A"</f>
        <v>ZE1167E19A</v>
      </c>
      <c r="B169" t="str">
        <f t="shared" si="2"/>
        <v>06363391001</v>
      </c>
      <c r="C169" t="s">
        <v>15</v>
      </c>
      <c r="D169" t="s">
        <v>367</v>
      </c>
      <c r="E169" t="s">
        <v>17</v>
      </c>
      <c r="F169" s="1" t="s">
        <v>368</v>
      </c>
      <c r="G169" t="s">
        <v>369</v>
      </c>
      <c r="H169">
        <v>450</v>
      </c>
      <c r="I169" s="2">
        <v>42291</v>
      </c>
      <c r="J169" s="2">
        <v>42293</v>
      </c>
      <c r="K169">
        <v>450</v>
      </c>
    </row>
    <row r="170" spans="1:11" x14ac:dyDescent="0.25">
      <c r="A170" t="str">
        <f>"Z34167E209"</f>
        <v>Z34167E209</v>
      </c>
      <c r="B170" t="str">
        <f t="shared" si="2"/>
        <v>06363391001</v>
      </c>
      <c r="C170" t="s">
        <v>15</v>
      </c>
      <c r="D170" t="s">
        <v>370</v>
      </c>
      <c r="E170" t="s">
        <v>17</v>
      </c>
      <c r="F170" s="1" t="s">
        <v>220</v>
      </c>
      <c r="G170" t="s">
        <v>221</v>
      </c>
      <c r="H170">
        <v>270</v>
      </c>
      <c r="I170" s="2">
        <v>42291</v>
      </c>
      <c r="J170" s="2">
        <v>42292</v>
      </c>
      <c r="K170">
        <v>270</v>
      </c>
    </row>
    <row r="171" spans="1:11" x14ac:dyDescent="0.25">
      <c r="A171" t="str">
        <f>"Z73167E259"</f>
        <v>Z73167E259</v>
      </c>
      <c r="B171" t="str">
        <f t="shared" si="2"/>
        <v>06363391001</v>
      </c>
      <c r="C171" t="s">
        <v>15</v>
      </c>
      <c r="D171" t="s">
        <v>371</v>
      </c>
      <c r="E171" t="s">
        <v>17</v>
      </c>
      <c r="F171" s="1" t="s">
        <v>220</v>
      </c>
      <c r="G171" t="s">
        <v>221</v>
      </c>
      <c r="H171">
        <v>162</v>
      </c>
      <c r="I171" s="2">
        <v>42291</v>
      </c>
      <c r="J171" s="2">
        <v>42292</v>
      </c>
      <c r="K171">
        <v>162</v>
      </c>
    </row>
    <row r="172" spans="1:11" x14ac:dyDescent="0.25">
      <c r="A172" t="str">
        <f>"ZB01654767"</f>
        <v>ZB01654767</v>
      </c>
      <c r="B172" t="str">
        <f t="shared" si="2"/>
        <v>06363391001</v>
      </c>
      <c r="C172" t="s">
        <v>15</v>
      </c>
      <c r="D172" t="s">
        <v>372</v>
      </c>
      <c r="E172" t="s">
        <v>17</v>
      </c>
      <c r="F172" s="1" t="s">
        <v>373</v>
      </c>
      <c r="G172" t="s">
        <v>374</v>
      </c>
      <c r="H172">
        <v>924.8</v>
      </c>
      <c r="I172" s="2">
        <v>42283</v>
      </c>
      <c r="J172" s="2">
        <v>42289</v>
      </c>
      <c r="K172">
        <v>924.8</v>
      </c>
    </row>
    <row r="173" spans="1:11" x14ac:dyDescent="0.25">
      <c r="A173" t="str">
        <f>"ZC5165472E"</f>
        <v>ZC5165472E</v>
      </c>
      <c r="B173" t="str">
        <f t="shared" si="2"/>
        <v>06363391001</v>
      </c>
      <c r="C173" t="s">
        <v>15</v>
      </c>
      <c r="D173" t="s">
        <v>375</v>
      </c>
      <c r="E173" t="s">
        <v>17</v>
      </c>
      <c r="F173" s="1" t="s">
        <v>373</v>
      </c>
      <c r="G173" t="s">
        <v>374</v>
      </c>
      <c r="H173">
        <v>380</v>
      </c>
      <c r="I173" s="2">
        <v>42283</v>
      </c>
      <c r="J173" s="2">
        <v>42286</v>
      </c>
      <c r="K173">
        <v>380</v>
      </c>
    </row>
    <row r="174" spans="1:11" x14ac:dyDescent="0.25">
      <c r="A174" t="str">
        <f>"Z451655C91"</f>
        <v>Z451655C91</v>
      </c>
      <c r="B174" t="str">
        <f t="shared" si="2"/>
        <v>06363391001</v>
      </c>
      <c r="C174" t="s">
        <v>15</v>
      </c>
      <c r="D174" t="s">
        <v>376</v>
      </c>
      <c r="E174" t="s">
        <v>17</v>
      </c>
      <c r="F174" s="1" t="s">
        <v>377</v>
      </c>
      <c r="G174" t="s">
        <v>378</v>
      </c>
      <c r="H174">
        <v>385.2</v>
      </c>
      <c r="I174" s="2">
        <v>42283</v>
      </c>
      <c r="J174" s="2">
        <v>42285</v>
      </c>
      <c r="K174">
        <v>385.2</v>
      </c>
    </row>
    <row r="175" spans="1:11" x14ac:dyDescent="0.25">
      <c r="A175" t="str">
        <f>"ZAE1654EB5"</f>
        <v>ZAE1654EB5</v>
      </c>
      <c r="B175" t="str">
        <f t="shared" si="2"/>
        <v>06363391001</v>
      </c>
      <c r="C175" t="s">
        <v>15</v>
      </c>
      <c r="D175" t="s">
        <v>379</v>
      </c>
      <c r="E175" t="s">
        <v>17</v>
      </c>
      <c r="F175" s="1" t="s">
        <v>373</v>
      </c>
      <c r="G175" t="s">
        <v>374</v>
      </c>
      <c r="H175">
        <v>299.2</v>
      </c>
      <c r="I175" s="2">
        <v>42283</v>
      </c>
      <c r="J175" s="2">
        <v>42286</v>
      </c>
      <c r="K175">
        <v>299.2</v>
      </c>
    </row>
    <row r="176" spans="1:11" x14ac:dyDescent="0.25">
      <c r="A176" t="str">
        <f>"Z9B14FCF1E"</f>
        <v>Z9B14FCF1E</v>
      </c>
      <c r="B176" t="str">
        <f t="shared" si="2"/>
        <v>06363391001</v>
      </c>
      <c r="C176" t="s">
        <v>15</v>
      </c>
      <c r="D176" t="s">
        <v>380</v>
      </c>
      <c r="E176" t="s">
        <v>17</v>
      </c>
      <c r="F176" s="1" t="s">
        <v>209</v>
      </c>
      <c r="G176" t="s">
        <v>210</v>
      </c>
      <c r="H176">
        <v>530</v>
      </c>
      <c r="I176" s="2">
        <v>42178</v>
      </c>
      <c r="J176" s="2">
        <v>42186</v>
      </c>
      <c r="K176">
        <v>530</v>
      </c>
    </row>
    <row r="177" spans="1:11" x14ac:dyDescent="0.25">
      <c r="A177" t="str">
        <f>"Z0A152DDAB"</f>
        <v>Z0A152DDAB</v>
      </c>
      <c r="B177" t="str">
        <f t="shared" si="2"/>
        <v>06363391001</v>
      </c>
      <c r="C177" t="s">
        <v>15</v>
      </c>
      <c r="D177" t="s">
        <v>381</v>
      </c>
      <c r="E177" t="s">
        <v>17</v>
      </c>
      <c r="F177" s="1" t="s">
        <v>209</v>
      </c>
      <c r="G177" t="s">
        <v>210</v>
      </c>
      <c r="H177">
        <v>720</v>
      </c>
      <c r="I177" s="2">
        <v>42191</v>
      </c>
      <c r="J177" s="2">
        <v>42195</v>
      </c>
      <c r="K177">
        <v>720</v>
      </c>
    </row>
    <row r="178" spans="1:11" x14ac:dyDescent="0.25">
      <c r="A178" t="str">
        <f>"Z6716828A6"</f>
        <v>Z6716828A6</v>
      </c>
      <c r="B178" t="str">
        <f t="shared" si="2"/>
        <v>06363391001</v>
      </c>
      <c r="C178" t="s">
        <v>15</v>
      </c>
      <c r="D178" t="s">
        <v>382</v>
      </c>
      <c r="E178" t="s">
        <v>17</v>
      </c>
      <c r="F178" s="1" t="s">
        <v>383</v>
      </c>
      <c r="G178" t="s">
        <v>304</v>
      </c>
      <c r="H178">
        <v>1315.32</v>
      </c>
      <c r="I178" s="2">
        <v>42296</v>
      </c>
      <c r="J178" s="2">
        <v>42303</v>
      </c>
      <c r="K178">
        <v>1315.32</v>
      </c>
    </row>
    <row r="179" spans="1:11" x14ac:dyDescent="0.25">
      <c r="A179" t="str">
        <f>"ZB11445F7C"</f>
        <v>ZB11445F7C</v>
      </c>
      <c r="B179" t="str">
        <f t="shared" si="2"/>
        <v>06363391001</v>
      </c>
      <c r="C179" t="s">
        <v>15</v>
      </c>
      <c r="D179" t="s">
        <v>384</v>
      </c>
      <c r="E179" t="s">
        <v>17</v>
      </c>
      <c r="F179" s="1" t="s">
        <v>209</v>
      </c>
      <c r="G179" t="s">
        <v>210</v>
      </c>
      <c r="H179">
        <v>400</v>
      </c>
      <c r="I179" s="2">
        <v>42128</v>
      </c>
      <c r="J179" s="2">
        <v>42131</v>
      </c>
      <c r="K179">
        <v>400</v>
      </c>
    </row>
    <row r="180" spans="1:11" x14ac:dyDescent="0.25">
      <c r="A180" t="str">
        <f>"ZEF162E8CE"</f>
        <v>ZEF162E8CE</v>
      </c>
      <c r="B180" t="str">
        <f t="shared" si="2"/>
        <v>06363391001</v>
      </c>
      <c r="C180" t="s">
        <v>15</v>
      </c>
      <c r="D180" t="s">
        <v>385</v>
      </c>
      <c r="E180" t="s">
        <v>17</v>
      </c>
      <c r="F180" s="1" t="s">
        <v>34</v>
      </c>
      <c r="G180" t="s">
        <v>35</v>
      </c>
      <c r="H180">
        <v>250</v>
      </c>
      <c r="I180" s="2">
        <v>42284</v>
      </c>
      <c r="J180" s="2">
        <v>42289</v>
      </c>
      <c r="K180">
        <v>250</v>
      </c>
    </row>
    <row r="181" spans="1:11" x14ac:dyDescent="0.25">
      <c r="A181" t="str">
        <f>"Z5D16CFE3F"</f>
        <v>Z5D16CFE3F</v>
      </c>
      <c r="B181" t="str">
        <f t="shared" si="2"/>
        <v>06363391001</v>
      </c>
      <c r="C181" t="s">
        <v>15</v>
      </c>
      <c r="D181" t="s">
        <v>386</v>
      </c>
      <c r="E181" t="s">
        <v>17</v>
      </c>
      <c r="F181" s="1" t="s">
        <v>138</v>
      </c>
      <c r="G181" t="s">
        <v>139</v>
      </c>
      <c r="H181">
        <v>550</v>
      </c>
      <c r="I181" s="2">
        <v>42307</v>
      </c>
      <c r="J181" s="2">
        <v>42310</v>
      </c>
      <c r="K181">
        <v>550</v>
      </c>
    </row>
    <row r="182" spans="1:11" x14ac:dyDescent="0.25">
      <c r="A182" t="str">
        <f>"ZDA15D8C5F"</f>
        <v>ZDA15D8C5F</v>
      </c>
      <c r="B182" t="str">
        <f t="shared" si="2"/>
        <v>06363391001</v>
      </c>
      <c r="C182" t="s">
        <v>15</v>
      </c>
      <c r="D182" t="s">
        <v>387</v>
      </c>
      <c r="E182" t="s">
        <v>17</v>
      </c>
      <c r="F182" s="1" t="s">
        <v>388</v>
      </c>
      <c r="G182" t="s">
        <v>389</v>
      </c>
      <c r="H182">
        <v>280</v>
      </c>
      <c r="I182" s="2">
        <v>42268</v>
      </c>
      <c r="J182" s="2">
        <v>42277</v>
      </c>
      <c r="K182">
        <v>280</v>
      </c>
    </row>
    <row r="183" spans="1:11" x14ac:dyDescent="0.25">
      <c r="A183" t="str">
        <f>"Z9116C7545"</f>
        <v>Z9116C7545</v>
      </c>
      <c r="B183" t="str">
        <f t="shared" si="2"/>
        <v>06363391001</v>
      </c>
      <c r="C183" t="s">
        <v>15</v>
      </c>
      <c r="D183" t="s">
        <v>390</v>
      </c>
      <c r="E183" t="s">
        <v>17</v>
      </c>
      <c r="F183" s="1" t="s">
        <v>391</v>
      </c>
      <c r="G183" t="s">
        <v>392</v>
      </c>
      <c r="H183">
        <v>558</v>
      </c>
      <c r="I183" s="2">
        <v>42310</v>
      </c>
      <c r="J183" s="2">
        <v>42313</v>
      </c>
      <c r="K183">
        <v>558</v>
      </c>
    </row>
    <row r="184" spans="1:11" x14ac:dyDescent="0.25">
      <c r="A184" t="str">
        <f>"ZA715EC61A"</f>
        <v>ZA715EC61A</v>
      </c>
      <c r="B184" t="str">
        <f t="shared" si="2"/>
        <v>06363391001</v>
      </c>
      <c r="C184" t="s">
        <v>15</v>
      </c>
      <c r="D184" t="s">
        <v>393</v>
      </c>
      <c r="E184" t="s">
        <v>17</v>
      </c>
      <c r="F184" s="1" t="s">
        <v>292</v>
      </c>
      <c r="G184" t="s">
        <v>293</v>
      </c>
      <c r="H184">
        <v>1473.91</v>
      </c>
      <c r="I184" s="2">
        <v>42268</v>
      </c>
      <c r="J184" s="2">
        <v>42270</v>
      </c>
      <c r="K184">
        <v>1473.91</v>
      </c>
    </row>
    <row r="185" spans="1:11" x14ac:dyDescent="0.25">
      <c r="A185" t="str">
        <f>"Z9E1586FF1"</f>
        <v>Z9E1586FF1</v>
      </c>
      <c r="B185" t="str">
        <f t="shared" si="2"/>
        <v>06363391001</v>
      </c>
      <c r="C185" t="s">
        <v>15</v>
      </c>
      <c r="D185" t="s">
        <v>394</v>
      </c>
      <c r="E185" t="s">
        <v>17</v>
      </c>
      <c r="F185" s="1" t="s">
        <v>395</v>
      </c>
      <c r="G185" t="s">
        <v>396</v>
      </c>
      <c r="H185">
        <v>567</v>
      </c>
      <c r="I185" s="2">
        <v>42213</v>
      </c>
      <c r="J185" s="2">
        <v>42215</v>
      </c>
      <c r="K185">
        <v>567</v>
      </c>
    </row>
    <row r="186" spans="1:11" x14ac:dyDescent="0.25">
      <c r="A186" t="str">
        <f>"ZCD14E536D"</f>
        <v>ZCD14E536D</v>
      </c>
      <c r="B186" t="str">
        <f t="shared" si="2"/>
        <v>06363391001</v>
      </c>
      <c r="C186" t="s">
        <v>15</v>
      </c>
      <c r="D186" t="s">
        <v>393</v>
      </c>
      <c r="E186" t="s">
        <v>17</v>
      </c>
      <c r="F186" s="1" t="s">
        <v>397</v>
      </c>
      <c r="G186" t="s">
        <v>398</v>
      </c>
      <c r="H186">
        <v>641.75</v>
      </c>
      <c r="I186" s="2">
        <v>42167</v>
      </c>
      <c r="J186" s="2">
        <v>42170</v>
      </c>
      <c r="K186">
        <v>641.75</v>
      </c>
    </row>
    <row r="187" spans="1:11" x14ac:dyDescent="0.25">
      <c r="A187" t="str">
        <f>"ZFA13C5687"</f>
        <v>ZFA13C5687</v>
      </c>
      <c r="B187" t="str">
        <f t="shared" si="2"/>
        <v>06363391001</v>
      </c>
      <c r="C187" t="s">
        <v>15</v>
      </c>
      <c r="D187" t="s">
        <v>399</v>
      </c>
      <c r="E187" t="s">
        <v>17</v>
      </c>
      <c r="F187" s="1" t="s">
        <v>400</v>
      </c>
      <c r="G187" t="s">
        <v>401</v>
      </c>
      <c r="H187">
        <v>820.74</v>
      </c>
      <c r="I187" s="2">
        <v>42090</v>
      </c>
      <c r="J187" s="2">
        <v>42090</v>
      </c>
      <c r="K187">
        <v>820.74</v>
      </c>
    </row>
    <row r="188" spans="1:11" x14ac:dyDescent="0.25">
      <c r="A188" t="str">
        <f>"ZF013C5AB2"</f>
        <v>ZF013C5AB2</v>
      </c>
      <c r="B188" t="str">
        <f t="shared" si="2"/>
        <v>06363391001</v>
      </c>
      <c r="C188" t="s">
        <v>15</v>
      </c>
      <c r="D188" t="s">
        <v>399</v>
      </c>
      <c r="E188" t="s">
        <v>17</v>
      </c>
      <c r="F188" s="1" t="s">
        <v>230</v>
      </c>
      <c r="G188" t="s">
        <v>231</v>
      </c>
      <c r="H188">
        <v>899.48</v>
      </c>
      <c r="I188" s="2">
        <v>42090</v>
      </c>
      <c r="J188" s="2">
        <v>42093</v>
      </c>
      <c r="K188">
        <v>899.48</v>
      </c>
    </row>
    <row r="189" spans="1:11" x14ac:dyDescent="0.25">
      <c r="A189" t="str">
        <f>"ZF413C55E4"</f>
        <v>ZF413C55E4</v>
      </c>
      <c r="B189" t="str">
        <f t="shared" si="2"/>
        <v>06363391001</v>
      </c>
      <c r="C189" t="s">
        <v>15</v>
      </c>
      <c r="D189" t="s">
        <v>402</v>
      </c>
      <c r="E189" t="s">
        <v>17</v>
      </c>
      <c r="F189" s="1" t="s">
        <v>403</v>
      </c>
      <c r="G189" t="s">
        <v>404</v>
      </c>
      <c r="H189">
        <v>602.65</v>
      </c>
      <c r="I189" s="2">
        <v>42093</v>
      </c>
      <c r="J189" s="2">
        <v>42102</v>
      </c>
      <c r="K189">
        <v>602.65</v>
      </c>
    </row>
    <row r="190" spans="1:11" x14ac:dyDescent="0.25">
      <c r="A190" t="str">
        <f>"Z4113C335F"</f>
        <v>Z4113C335F</v>
      </c>
      <c r="B190" t="str">
        <f t="shared" si="2"/>
        <v>06363391001</v>
      </c>
      <c r="C190" t="s">
        <v>15</v>
      </c>
      <c r="D190" t="s">
        <v>405</v>
      </c>
      <c r="E190" t="s">
        <v>94</v>
      </c>
      <c r="F190" s="1" t="s">
        <v>95</v>
      </c>
      <c r="G190" t="s">
        <v>96</v>
      </c>
      <c r="H190">
        <v>0</v>
      </c>
      <c r="I190" s="2">
        <v>42088</v>
      </c>
      <c r="J190" s="2">
        <v>42088</v>
      </c>
      <c r="K190">
        <v>4397.87</v>
      </c>
    </row>
    <row r="191" spans="1:11" x14ac:dyDescent="0.25">
      <c r="A191" t="str">
        <f>"ZBC13509B6"</f>
        <v>ZBC13509B6</v>
      </c>
      <c r="B191" t="str">
        <f t="shared" si="2"/>
        <v>06363391001</v>
      </c>
      <c r="C191" t="s">
        <v>15</v>
      </c>
      <c r="D191" t="s">
        <v>406</v>
      </c>
      <c r="E191" t="s">
        <v>17</v>
      </c>
      <c r="F191" s="1" t="s">
        <v>18</v>
      </c>
      <c r="G191" t="s">
        <v>19</v>
      </c>
      <c r="H191">
        <v>540</v>
      </c>
      <c r="I191" s="2">
        <v>42059</v>
      </c>
      <c r="J191" s="2">
        <v>42059</v>
      </c>
      <c r="K191">
        <v>540</v>
      </c>
    </row>
    <row r="192" spans="1:11" x14ac:dyDescent="0.25">
      <c r="A192" t="str">
        <f>"Z1F1350B84"</f>
        <v>Z1F1350B84</v>
      </c>
      <c r="B192" t="str">
        <f t="shared" si="2"/>
        <v>06363391001</v>
      </c>
      <c r="C192" t="s">
        <v>15</v>
      </c>
      <c r="D192" t="s">
        <v>407</v>
      </c>
      <c r="E192" t="s">
        <v>17</v>
      </c>
      <c r="F192" s="1" t="s">
        <v>408</v>
      </c>
      <c r="G192" t="s">
        <v>409</v>
      </c>
      <c r="H192">
        <v>609</v>
      </c>
      <c r="I192" s="2">
        <v>42059</v>
      </c>
      <c r="J192" s="2">
        <v>42059</v>
      </c>
      <c r="K192">
        <v>609</v>
      </c>
    </row>
    <row r="193" spans="1:11" x14ac:dyDescent="0.25">
      <c r="A193" t="str">
        <f>"ZB913507EC"</f>
        <v>ZB913507EC</v>
      </c>
      <c r="B193" t="str">
        <f t="shared" si="2"/>
        <v>06363391001</v>
      </c>
      <c r="C193" t="s">
        <v>15</v>
      </c>
      <c r="D193" t="s">
        <v>410</v>
      </c>
      <c r="E193" t="s">
        <v>17</v>
      </c>
      <c r="F193" s="1" t="s">
        <v>400</v>
      </c>
      <c r="G193" t="s">
        <v>401</v>
      </c>
      <c r="H193">
        <v>146.52000000000001</v>
      </c>
      <c r="I193" s="2">
        <v>42059</v>
      </c>
      <c r="J193" s="2">
        <v>42061</v>
      </c>
      <c r="K193">
        <v>146.52000000000001</v>
      </c>
    </row>
    <row r="194" spans="1:11" x14ac:dyDescent="0.25">
      <c r="A194" t="str">
        <f>"ZE712F76F4"</f>
        <v>ZE712F76F4</v>
      </c>
      <c r="B194" t="str">
        <f t="shared" si="2"/>
        <v>06363391001</v>
      </c>
      <c r="C194" t="s">
        <v>15</v>
      </c>
      <c r="D194" t="s">
        <v>411</v>
      </c>
      <c r="E194" t="s">
        <v>17</v>
      </c>
      <c r="F194" s="1" t="s">
        <v>217</v>
      </c>
      <c r="G194" t="s">
        <v>218</v>
      </c>
      <c r="H194">
        <v>239</v>
      </c>
      <c r="I194" s="2">
        <v>42041</v>
      </c>
      <c r="J194" s="2">
        <v>42041</v>
      </c>
      <c r="K194">
        <v>239</v>
      </c>
    </row>
    <row r="195" spans="1:11" x14ac:dyDescent="0.25">
      <c r="A195" t="str">
        <f>"ZD415D987B"</f>
        <v>ZD415D987B</v>
      </c>
      <c r="B195" t="str">
        <f t="shared" ref="B195:B258" si="3">"06363391001"</f>
        <v>06363391001</v>
      </c>
      <c r="C195" t="s">
        <v>15</v>
      </c>
      <c r="D195" t="s">
        <v>412</v>
      </c>
      <c r="E195" t="s">
        <v>17</v>
      </c>
      <c r="F195" s="1" t="s">
        <v>316</v>
      </c>
      <c r="G195" t="s">
        <v>83</v>
      </c>
      <c r="H195">
        <v>500</v>
      </c>
      <c r="I195" s="2">
        <v>42265</v>
      </c>
      <c r="J195" s="2">
        <v>42265</v>
      </c>
      <c r="K195">
        <v>500</v>
      </c>
    </row>
    <row r="196" spans="1:11" x14ac:dyDescent="0.25">
      <c r="A196" t="str">
        <f>"ZB815BAE8B"</f>
        <v>ZB815BAE8B</v>
      </c>
      <c r="B196" t="str">
        <f t="shared" si="3"/>
        <v>06363391001</v>
      </c>
      <c r="C196" t="s">
        <v>15</v>
      </c>
      <c r="D196" t="s">
        <v>413</v>
      </c>
      <c r="E196" t="s">
        <v>17</v>
      </c>
      <c r="F196" s="1" t="s">
        <v>209</v>
      </c>
      <c r="G196" t="s">
        <v>210</v>
      </c>
      <c r="H196">
        <v>280</v>
      </c>
      <c r="I196" s="2">
        <v>42240</v>
      </c>
      <c r="J196" s="2">
        <v>42243</v>
      </c>
      <c r="K196">
        <v>280</v>
      </c>
    </row>
    <row r="197" spans="1:11" x14ac:dyDescent="0.25">
      <c r="A197" t="str">
        <f>"Z3116D0118"</f>
        <v>Z3116D0118</v>
      </c>
      <c r="B197" t="str">
        <f t="shared" si="3"/>
        <v>06363391001</v>
      </c>
      <c r="C197" t="s">
        <v>15</v>
      </c>
      <c r="D197" t="s">
        <v>414</v>
      </c>
      <c r="E197" t="s">
        <v>17</v>
      </c>
      <c r="F197" s="1" t="s">
        <v>55</v>
      </c>
      <c r="G197" t="s">
        <v>56</v>
      </c>
      <c r="H197">
        <v>250</v>
      </c>
      <c r="I197" s="2">
        <v>42317</v>
      </c>
      <c r="J197" s="2">
        <v>42320</v>
      </c>
      <c r="K197">
        <v>250</v>
      </c>
    </row>
    <row r="198" spans="1:11" x14ac:dyDescent="0.25">
      <c r="A198" t="str">
        <f>"Z3716CFCD4"</f>
        <v>Z3716CFCD4</v>
      </c>
      <c r="B198" t="str">
        <f t="shared" si="3"/>
        <v>06363391001</v>
      </c>
      <c r="C198" t="s">
        <v>15</v>
      </c>
      <c r="D198" t="s">
        <v>415</v>
      </c>
      <c r="E198" t="s">
        <v>17</v>
      </c>
      <c r="F198" s="1" t="s">
        <v>220</v>
      </c>
      <c r="G198" t="s">
        <v>221</v>
      </c>
      <c r="H198">
        <v>562.5</v>
      </c>
      <c r="I198" s="2">
        <v>42311</v>
      </c>
      <c r="J198" s="2">
        <v>42313</v>
      </c>
      <c r="K198">
        <v>562.5</v>
      </c>
    </row>
    <row r="199" spans="1:11" x14ac:dyDescent="0.25">
      <c r="A199" t="str">
        <f>"Z3C1587000"</f>
        <v>Z3C1587000</v>
      </c>
      <c r="B199" t="str">
        <f t="shared" si="3"/>
        <v>06363391001</v>
      </c>
      <c r="C199" t="s">
        <v>15</v>
      </c>
      <c r="D199" t="s">
        <v>416</v>
      </c>
      <c r="E199" t="s">
        <v>17</v>
      </c>
      <c r="F199" s="1" t="s">
        <v>149</v>
      </c>
      <c r="G199" t="s">
        <v>150</v>
      </c>
      <c r="H199">
        <v>754</v>
      </c>
      <c r="I199" s="2">
        <v>42219</v>
      </c>
      <c r="J199" s="2">
        <v>42229</v>
      </c>
      <c r="K199">
        <v>754</v>
      </c>
    </row>
    <row r="200" spans="1:11" x14ac:dyDescent="0.25">
      <c r="A200" t="str">
        <f>"ZBE1636BBA"</f>
        <v>ZBE1636BBA</v>
      </c>
      <c r="B200" t="str">
        <f t="shared" si="3"/>
        <v>06363391001</v>
      </c>
      <c r="C200" t="s">
        <v>15</v>
      </c>
      <c r="D200" t="s">
        <v>417</v>
      </c>
      <c r="E200" t="s">
        <v>41</v>
      </c>
      <c r="F200" s="1" t="s">
        <v>418</v>
      </c>
      <c r="G200" t="s">
        <v>419</v>
      </c>
      <c r="H200">
        <v>2942</v>
      </c>
      <c r="I200" s="2">
        <v>42296</v>
      </c>
      <c r="J200" s="2">
        <v>42296</v>
      </c>
      <c r="K200">
        <v>2942</v>
      </c>
    </row>
    <row r="201" spans="1:11" x14ac:dyDescent="0.25">
      <c r="A201" t="str">
        <f>"ZF615DFCD4"</f>
        <v>ZF615DFCD4</v>
      </c>
      <c r="B201" t="str">
        <f t="shared" si="3"/>
        <v>06363391001</v>
      </c>
      <c r="C201" t="s">
        <v>15</v>
      </c>
      <c r="D201" t="s">
        <v>420</v>
      </c>
      <c r="E201" t="s">
        <v>41</v>
      </c>
      <c r="F201" s="1" t="s">
        <v>421</v>
      </c>
      <c r="G201" t="s">
        <v>422</v>
      </c>
      <c r="H201">
        <v>4465</v>
      </c>
      <c r="I201" s="2">
        <v>42296</v>
      </c>
      <c r="J201" s="2">
        <v>42299</v>
      </c>
      <c r="K201">
        <v>4465</v>
      </c>
    </row>
    <row r="202" spans="1:11" x14ac:dyDescent="0.25">
      <c r="A202" t="str">
        <f>"Z881320F99"</f>
        <v>Z881320F99</v>
      </c>
      <c r="B202" t="str">
        <f t="shared" si="3"/>
        <v>06363391001</v>
      </c>
      <c r="C202" t="s">
        <v>15</v>
      </c>
      <c r="D202" t="s">
        <v>423</v>
      </c>
      <c r="E202" t="s">
        <v>17</v>
      </c>
      <c r="F202" s="1" t="s">
        <v>18</v>
      </c>
      <c r="G202" t="s">
        <v>19</v>
      </c>
      <c r="H202">
        <v>1128.8</v>
      </c>
      <c r="I202" s="2">
        <v>42048</v>
      </c>
      <c r="J202" s="2">
        <v>42048</v>
      </c>
      <c r="K202">
        <v>1128.8</v>
      </c>
    </row>
    <row r="203" spans="1:11" x14ac:dyDescent="0.25">
      <c r="A203" t="str">
        <f>"ZB913513B0"</f>
        <v>ZB913513B0</v>
      </c>
      <c r="B203" t="str">
        <f t="shared" si="3"/>
        <v>06363391001</v>
      </c>
      <c r="C203" t="s">
        <v>15</v>
      </c>
      <c r="D203" t="s">
        <v>424</v>
      </c>
      <c r="E203" t="s">
        <v>17</v>
      </c>
      <c r="F203" s="1" t="s">
        <v>18</v>
      </c>
      <c r="G203" t="s">
        <v>19</v>
      </c>
      <c r="H203">
        <v>320</v>
      </c>
      <c r="I203" s="2">
        <v>42059</v>
      </c>
      <c r="J203" s="2">
        <v>42059</v>
      </c>
      <c r="K203">
        <v>320</v>
      </c>
    </row>
    <row r="204" spans="1:11" x14ac:dyDescent="0.25">
      <c r="A204" t="str">
        <f>"Z0A1350BBD"</f>
        <v>Z0A1350BBD</v>
      </c>
      <c r="B204" t="str">
        <f t="shared" si="3"/>
        <v>06363391001</v>
      </c>
      <c r="C204" t="s">
        <v>15</v>
      </c>
      <c r="D204" t="s">
        <v>425</v>
      </c>
      <c r="E204" t="s">
        <v>17</v>
      </c>
      <c r="F204" s="1" t="s">
        <v>292</v>
      </c>
      <c r="G204" t="s">
        <v>293</v>
      </c>
      <c r="H204">
        <v>862.2</v>
      </c>
      <c r="I204" s="2">
        <v>42065</v>
      </c>
      <c r="J204" s="2">
        <v>42068</v>
      </c>
      <c r="K204">
        <v>862.2</v>
      </c>
    </row>
    <row r="205" spans="1:11" x14ac:dyDescent="0.25">
      <c r="A205" t="str">
        <f>"ZA313C5797"</f>
        <v>ZA313C5797</v>
      </c>
      <c r="B205" t="str">
        <f t="shared" si="3"/>
        <v>06363391001</v>
      </c>
      <c r="C205" t="s">
        <v>15</v>
      </c>
      <c r="D205" t="s">
        <v>424</v>
      </c>
      <c r="E205" t="s">
        <v>17</v>
      </c>
      <c r="F205" s="1" t="s">
        <v>292</v>
      </c>
      <c r="G205" t="s">
        <v>293</v>
      </c>
      <c r="H205">
        <v>862.2</v>
      </c>
      <c r="I205" s="2">
        <v>42093</v>
      </c>
      <c r="J205" s="2">
        <v>42096</v>
      </c>
      <c r="K205">
        <v>862.2</v>
      </c>
    </row>
    <row r="206" spans="1:11" x14ac:dyDescent="0.25">
      <c r="A206" t="str">
        <f>"Z4A1505D06"</f>
        <v>Z4A1505D06</v>
      </c>
      <c r="B206" t="str">
        <f t="shared" si="3"/>
        <v>06363391001</v>
      </c>
      <c r="C206" t="s">
        <v>15</v>
      </c>
      <c r="D206" t="s">
        <v>426</v>
      </c>
      <c r="E206" t="s">
        <v>17</v>
      </c>
      <c r="F206" s="1" t="s">
        <v>397</v>
      </c>
      <c r="G206" t="s">
        <v>398</v>
      </c>
      <c r="H206">
        <v>862.1</v>
      </c>
      <c r="I206" s="2">
        <v>42177</v>
      </c>
      <c r="J206" s="2">
        <v>42181</v>
      </c>
      <c r="K206">
        <v>862.1</v>
      </c>
    </row>
    <row r="207" spans="1:11" x14ac:dyDescent="0.25">
      <c r="A207" t="str">
        <f>"ZBD152DDDF"</f>
        <v>ZBD152DDDF</v>
      </c>
      <c r="B207" t="str">
        <f t="shared" si="3"/>
        <v>06363391001</v>
      </c>
      <c r="C207" t="s">
        <v>15</v>
      </c>
      <c r="D207" t="s">
        <v>427</v>
      </c>
      <c r="E207" t="s">
        <v>17</v>
      </c>
      <c r="F207" s="1" t="s">
        <v>397</v>
      </c>
      <c r="G207" t="s">
        <v>398</v>
      </c>
      <c r="H207">
        <v>862.1</v>
      </c>
      <c r="I207" s="2">
        <v>42187</v>
      </c>
      <c r="J207" s="2">
        <v>42191</v>
      </c>
      <c r="K207">
        <v>862.1</v>
      </c>
    </row>
    <row r="208" spans="1:11" x14ac:dyDescent="0.25">
      <c r="A208" t="str">
        <f>"Z601586FE6"</f>
        <v>Z601586FE6</v>
      </c>
      <c r="B208" t="str">
        <f t="shared" si="3"/>
        <v>06363391001</v>
      </c>
      <c r="C208" t="s">
        <v>15</v>
      </c>
      <c r="D208" t="s">
        <v>428</v>
      </c>
      <c r="E208" t="s">
        <v>17</v>
      </c>
      <c r="F208" s="1" t="s">
        <v>377</v>
      </c>
      <c r="G208" t="s">
        <v>378</v>
      </c>
      <c r="H208">
        <v>726</v>
      </c>
      <c r="I208" s="2">
        <v>42214</v>
      </c>
      <c r="J208" s="2">
        <v>42216</v>
      </c>
      <c r="K208">
        <v>726</v>
      </c>
    </row>
    <row r="209" spans="1:11" x14ac:dyDescent="0.25">
      <c r="A209" t="str">
        <f>"ZCF15BADE1"</f>
        <v>ZCF15BADE1</v>
      </c>
      <c r="B209" t="str">
        <f t="shared" si="3"/>
        <v>06363391001</v>
      </c>
      <c r="C209" t="s">
        <v>15</v>
      </c>
      <c r="D209" t="s">
        <v>429</v>
      </c>
      <c r="E209" t="s">
        <v>17</v>
      </c>
      <c r="F209" s="1" t="s">
        <v>430</v>
      </c>
      <c r="G209" t="s">
        <v>431</v>
      </c>
      <c r="H209">
        <v>808.3</v>
      </c>
      <c r="I209" s="2">
        <v>42236</v>
      </c>
      <c r="J209" s="2">
        <v>42241</v>
      </c>
      <c r="K209">
        <v>808.3</v>
      </c>
    </row>
    <row r="210" spans="1:11" x14ac:dyDescent="0.25">
      <c r="A210" t="str">
        <f>"Z6915CA1FA"</f>
        <v>Z6915CA1FA</v>
      </c>
      <c r="B210" t="str">
        <f t="shared" si="3"/>
        <v>06363391001</v>
      </c>
      <c r="C210" t="s">
        <v>15</v>
      </c>
      <c r="D210" t="s">
        <v>432</v>
      </c>
      <c r="E210" t="s">
        <v>17</v>
      </c>
      <c r="F210" s="1" t="s">
        <v>217</v>
      </c>
      <c r="G210" t="s">
        <v>218</v>
      </c>
      <c r="H210">
        <v>462</v>
      </c>
      <c r="I210" s="2">
        <v>42244</v>
      </c>
      <c r="J210" s="2">
        <v>42247</v>
      </c>
      <c r="K210">
        <v>462</v>
      </c>
    </row>
    <row r="211" spans="1:11" x14ac:dyDescent="0.25">
      <c r="A211" t="str">
        <f>"ZCF14B844D"</f>
        <v>ZCF14B844D</v>
      </c>
      <c r="B211" t="str">
        <f t="shared" si="3"/>
        <v>06363391001</v>
      </c>
      <c r="C211" t="s">
        <v>15</v>
      </c>
      <c r="D211" t="s">
        <v>433</v>
      </c>
      <c r="E211" t="s">
        <v>41</v>
      </c>
      <c r="F211" s="1" t="s">
        <v>434</v>
      </c>
      <c r="G211" t="s">
        <v>404</v>
      </c>
      <c r="H211">
        <v>27405</v>
      </c>
      <c r="I211" s="2">
        <v>42248</v>
      </c>
      <c r="J211" s="2">
        <v>42369</v>
      </c>
      <c r="K211">
        <v>27405</v>
      </c>
    </row>
    <row r="212" spans="1:11" x14ac:dyDescent="0.25">
      <c r="A212" t="str">
        <f>"ZAA12A650A"</f>
        <v>ZAA12A650A</v>
      </c>
      <c r="B212" t="str">
        <f t="shared" si="3"/>
        <v>06363391001</v>
      </c>
      <c r="C212" t="s">
        <v>15</v>
      </c>
      <c r="D212" t="s">
        <v>435</v>
      </c>
      <c r="E212" t="s">
        <v>17</v>
      </c>
      <c r="F212" s="1" t="s">
        <v>34</v>
      </c>
      <c r="G212" t="s">
        <v>35</v>
      </c>
      <c r="H212">
        <v>375</v>
      </c>
      <c r="I212" s="2">
        <v>42017</v>
      </c>
      <c r="J212" s="2">
        <v>42032</v>
      </c>
      <c r="K212">
        <v>375</v>
      </c>
    </row>
    <row r="213" spans="1:11" x14ac:dyDescent="0.25">
      <c r="A213" t="str">
        <f>"ZE21445A10"</f>
        <v>ZE21445A10</v>
      </c>
      <c r="B213" t="str">
        <f t="shared" si="3"/>
        <v>06363391001</v>
      </c>
      <c r="C213" t="s">
        <v>15</v>
      </c>
      <c r="D213" t="s">
        <v>436</v>
      </c>
      <c r="E213" t="s">
        <v>17</v>
      </c>
      <c r="F213" s="1" t="s">
        <v>437</v>
      </c>
      <c r="G213" t="s">
        <v>438</v>
      </c>
      <c r="H213">
        <v>281.3</v>
      </c>
      <c r="I213" s="2">
        <v>42128</v>
      </c>
      <c r="J213" s="2">
        <v>42132</v>
      </c>
      <c r="K213">
        <v>281.3</v>
      </c>
    </row>
    <row r="214" spans="1:11" x14ac:dyDescent="0.25">
      <c r="A214" t="str">
        <f>"Z6E13EA546"</f>
        <v>Z6E13EA546</v>
      </c>
      <c r="B214" t="str">
        <f t="shared" si="3"/>
        <v>06363391001</v>
      </c>
      <c r="C214" t="s">
        <v>15</v>
      </c>
      <c r="D214" t="s">
        <v>439</v>
      </c>
      <c r="E214" t="s">
        <v>17</v>
      </c>
      <c r="F214" s="1" t="s">
        <v>192</v>
      </c>
      <c r="G214" t="s">
        <v>193</v>
      </c>
      <c r="H214">
        <v>258.69</v>
      </c>
      <c r="I214" s="2">
        <v>42093</v>
      </c>
      <c r="J214" s="2">
        <v>42093</v>
      </c>
      <c r="K214">
        <v>258.68</v>
      </c>
    </row>
    <row r="215" spans="1:11" x14ac:dyDescent="0.25">
      <c r="A215" t="str">
        <f>"Z6514E55CA"</f>
        <v>Z6514E55CA</v>
      </c>
      <c r="B215" t="str">
        <f t="shared" si="3"/>
        <v>06363391001</v>
      </c>
      <c r="C215" t="s">
        <v>15</v>
      </c>
      <c r="D215" t="s">
        <v>440</v>
      </c>
      <c r="E215" t="s">
        <v>17</v>
      </c>
      <c r="F215" s="1" t="s">
        <v>152</v>
      </c>
      <c r="G215" t="s">
        <v>153</v>
      </c>
      <c r="H215">
        <v>745</v>
      </c>
      <c r="I215" s="2">
        <v>42167</v>
      </c>
      <c r="J215" s="2">
        <v>42170</v>
      </c>
      <c r="K215">
        <v>745</v>
      </c>
    </row>
    <row r="216" spans="1:11" x14ac:dyDescent="0.25">
      <c r="A216" t="str">
        <f>"ZD515DFCC2"</f>
        <v>ZD515DFCC2</v>
      </c>
      <c r="B216" t="str">
        <f t="shared" si="3"/>
        <v>06363391001</v>
      </c>
      <c r="C216" t="s">
        <v>15</v>
      </c>
      <c r="D216" t="s">
        <v>441</v>
      </c>
      <c r="E216" t="s">
        <v>41</v>
      </c>
      <c r="F216" s="1" t="s">
        <v>442</v>
      </c>
      <c r="G216" t="s">
        <v>443</v>
      </c>
      <c r="H216">
        <v>2690</v>
      </c>
      <c r="I216" s="2">
        <v>42277</v>
      </c>
      <c r="J216" s="2">
        <v>42291</v>
      </c>
      <c r="K216">
        <v>2690</v>
      </c>
    </row>
    <row r="217" spans="1:11" x14ac:dyDescent="0.25">
      <c r="A217" t="str">
        <f>"Z5C1657274"</f>
        <v>Z5C1657274</v>
      </c>
      <c r="B217" t="str">
        <f t="shared" si="3"/>
        <v>06363391001</v>
      </c>
      <c r="C217" t="s">
        <v>15</v>
      </c>
      <c r="D217" t="s">
        <v>444</v>
      </c>
      <c r="E217" t="s">
        <v>41</v>
      </c>
      <c r="F217" s="1" t="s">
        <v>445</v>
      </c>
      <c r="G217" t="s">
        <v>147</v>
      </c>
      <c r="H217">
        <v>25348.400000000001</v>
      </c>
      <c r="I217" s="2">
        <v>42241</v>
      </c>
      <c r="J217" s="2">
        <v>42272</v>
      </c>
      <c r="K217">
        <v>24923.41</v>
      </c>
    </row>
    <row r="218" spans="1:11" x14ac:dyDescent="0.25">
      <c r="A218" t="str">
        <f>"Z7A15DFDB9"</f>
        <v>Z7A15DFDB9</v>
      </c>
      <c r="B218" t="str">
        <f t="shared" si="3"/>
        <v>06363391001</v>
      </c>
      <c r="C218" t="s">
        <v>15</v>
      </c>
      <c r="D218" t="s">
        <v>446</v>
      </c>
      <c r="E218" t="s">
        <v>41</v>
      </c>
      <c r="F218" s="1" t="s">
        <v>447</v>
      </c>
      <c r="G218" t="s">
        <v>147</v>
      </c>
      <c r="H218">
        <v>3999.7</v>
      </c>
      <c r="I218" s="2">
        <v>42277</v>
      </c>
      <c r="J218" s="2">
        <v>42277</v>
      </c>
      <c r="K218">
        <v>3999.7</v>
      </c>
    </row>
    <row r="219" spans="1:11" x14ac:dyDescent="0.25">
      <c r="A219" t="str">
        <f>"ZBE15DFD6C"</f>
        <v>ZBE15DFD6C</v>
      </c>
      <c r="B219" t="str">
        <f t="shared" si="3"/>
        <v>06363391001</v>
      </c>
      <c r="C219" t="s">
        <v>15</v>
      </c>
      <c r="D219" t="s">
        <v>448</v>
      </c>
      <c r="E219" t="s">
        <v>41</v>
      </c>
      <c r="F219" s="1" t="s">
        <v>449</v>
      </c>
      <c r="G219" t="s">
        <v>255</v>
      </c>
      <c r="H219">
        <v>978</v>
      </c>
      <c r="I219" s="2">
        <v>42289</v>
      </c>
      <c r="J219" s="2">
        <v>42289</v>
      </c>
      <c r="K219">
        <v>978</v>
      </c>
    </row>
    <row r="220" spans="1:11" x14ac:dyDescent="0.25">
      <c r="A220" t="str">
        <f>"ZAO14E540B"</f>
        <v>ZAO14E540B</v>
      </c>
      <c r="B220" t="str">
        <f t="shared" si="3"/>
        <v>06363391001</v>
      </c>
      <c r="C220" t="s">
        <v>15</v>
      </c>
      <c r="D220" t="s">
        <v>450</v>
      </c>
      <c r="E220" t="s">
        <v>17</v>
      </c>
      <c r="F220" s="1" t="s">
        <v>55</v>
      </c>
      <c r="G220" t="s">
        <v>56</v>
      </c>
      <c r="H220">
        <v>230</v>
      </c>
      <c r="I220" s="2">
        <v>42170</v>
      </c>
      <c r="J220" s="2">
        <v>42174</v>
      </c>
      <c r="K220">
        <v>230</v>
      </c>
    </row>
    <row r="221" spans="1:11" x14ac:dyDescent="0.25">
      <c r="A221" t="str">
        <f>"ZD112A502D"</f>
        <v>ZD112A502D</v>
      </c>
      <c r="B221" t="str">
        <f t="shared" si="3"/>
        <v>06363391001</v>
      </c>
      <c r="C221" t="s">
        <v>15</v>
      </c>
      <c r="D221" t="s">
        <v>451</v>
      </c>
      <c r="E221" t="s">
        <v>17</v>
      </c>
      <c r="F221" s="1" t="s">
        <v>373</v>
      </c>
      <c r="G221" t="s">
        <v>374</v>
      </c>
      <c r="H221">
        <v>1350</v>
      </c>
      <c r="I221" s="2">
        <v>42017</v>
      </c>
      <c r="J221" s="2">
        <v>42032</v>
      </c>
      <c r="K221">
        <v>1350</v>
      </c>
    </row>
    <row r="222" spans="1:11" x14ac:dyDescent="0.25">
      <c r="A222" t="str">
        <f>"ZF115E073F"</f>
        <v>ZF115E073F</v>
      </c>
      <c r="B222" t="str">
        <f t="shared" si="3"/>
        <v>06363391001</v>
      </c>
      <c r="C222" t="s">
        <v>15</v>
      </c>
      <c r="D222" t="s">
        <v>452</v>
      </c>
      <c r="E222" t="s">
        <v>17</v>
      </c>
      <c r="F222" s="1" t="s">
        <v>278</v>
      </c>
      <c r="G222" t="s">
        <v>279</v>
      </c>
      <c r="H222">
        <v>152.72</v>
      </c>
      <c r="I222" s="2">
        <v>42251</v>
      </c>
      <c r="J222" s="2">
        <v>42255</v>
      </c>
      <c r="K222">
        <v>152.72</v>
      </c>
    </row>
    <row r="223" spans="1:11" x14ac:dyDescent="0.25">
      <c r="A223" t="str">
        <f>"ZD4170009D"</f>
        <v>ZD4170009D</v>
      </c>
      <c r="B223" t="str">
        <f t="shared" si="3"/>
        <v>06363391001</v>
      </c>
      <c r="C223" t="s">
        <v>15</v>
      </c>
      <c r="D223" t="s">
        <v>453</v>
      </c>
      <c r="E223" t="s">
        <v>17</v>
      </c>
      <c r="F223" s="1" t="s">
        <v>180</v>
      </c>
      <c r="G223" t="s">
        <v>181</v>
      </c>
      <c r="H223">
        <v>144</v>
      </c>
      <c r="I223" s="2">
        <v>42320</v>
      </c>
      <c r="J223" s="2">
        <v>42325</v>
      </c>
      <c r="K223">
        <v>144</v>
      </c>
    </row>
    <row r="224" spans="1:11" x14ac:dyDescent="0.25">
      <c r="A224" t="str">
        <f>"Z1E173E7AE"</f>
        <v>Z1E173E7AE</v>
      </c>
      <c r="B224" t="str">
        <f t="shared" si="3"/>
        <v>06363391001</v>
      </c>
      <c r="C224" t="s">
        <v>15</v>
      </c>
      <c r="D224" t="s">
        <v>454</v>
      </c>
      <c r="E224" t="s">
        <v>17</v>
      </c>
      <c r="F224" s="1" t="s">
        <v>52</v>
      </c>
      <c r="G224" t="s">
        <v>53</v>
      </c>
      <c r="H224">
        <v>198</v>
      </c>
      <c r="I224" s="2">
        <v>42333</v>
      </c>
      <c r="J224" s="2">
        <v>42334</v>
      </c>
      <c r="K224">
        <v>198</v>
      </c>
    </row>
    <row r="225" spans="1:11" x14ac:dyDescent="0.25">
      <c r="A225" t="str">
        <f>"ZA2173E7F6"</f>
        <v>ZA2173E7F6</v>
      </c>
      <c r="B225" t="str">
        <f t="shared" si="3"/>
        <v>06363391001</v>
      </c>
      <c r="C225" t="s">
        <v>15</v>
      </c>
      <c r="D225" t="s">
        <v>455</v>
      </c>
      <c r="E225" t="s">
        <v>17</v>
      </c>
      <c r="F225" s="1" t="s">
        <v>52</v>
      </c>
      <c r="G225" t="s">
        <v>53</v>
      </c>
      <c r="H225">
        <v>810</v>
      </c>
      <c r="I225" s="2">
        <v>42332</v>
      </c>
      <c r="J225" s="2">
        <v>42334</v>
      </c>
      <c r="K225">
        <v>241</v>
      </c>
    </row>
    <row r="226" spans="1:11" x14ac:dyDescent="0.25">
      <c r="A226" t="str">
        <f>"Z33173E870"</f>
        <v>Z33173E870</v>
      </c>
      <c r="B226" t="str">
        <f t="shared" si="3"/>
        <v>06363391001</v>
      </c>
      <c r="C226" t="s">
        <v>15</v>
      </c>
      <c r="D226" t="s">
        <v>456</v>
      </c>
      <c r="E226" t="s">
        <v>17</v>
      </c>
      <c r="F226" s="1" t="s">
        <v>52</v>
      </c>
      <c r="G226" t="s">
        <v>53</v>
      </c>
      <c r="H226">
        <v>814</v>
      </c>
      <c r="I226" s="2">
        <v>42332</v>
      </c>
      <c r="J226" s="2">
        <v>42334</v>
      </c>
      <c r="K226">
        <v>814</v>
      </c>
    </row>
    <row r="227" spans="1:11" x14ac:dyDescent="0.25">
      <c r="A227" t="str">
        <f>"ZCD16D9508"</f>
        <v>ZCD16D9508</v>
      </c>
      <c r="B227" t="str">
        <f t="shared" si="3"/>
        <v>06363391001</v>
      </c>
      <c r="C227" t="s">
        <v>15</v>
      </c>
      <c r="D227" t="s">
        <v>457</v>
      </c>
      <c r="E227" t="s">
        <v>17</v>
      </c>
      <c r="F227" s="1" t="s">
        <v>458</v>
      </c>
      <c r="G227" t="s">
        <v>320</v>
      </c>
      <c r="H227">
        <v>140.69</v>
      </c>
      <c r="I227" s="2">
        <v>42310</v>
      </c>
      <c r="J227" s="2">
        <v>42310</v>
      </c>
      <c r="K227">
        <v>140.69</v>
      </c>
    </row>
    <row r="228" spans="1:11" x14ac:dyDescent="0.25">
      <c r="A228" t="str">
        <f>"Z241738354"</f>
        <v>Z241738354</v>
      </c>
      <c r="B228" t="str">
        <f t="shared" si="3"/>
        <v>06363391001</v>
      </c>
      <c r="C228" t="s">
        <v>15</v>
      </c>
      <c r="D228" t="s">
        <v>459</v>
      </c>
      <c r="E228" t="s">
        <v>17</v>
      </c>
      <c r="F228" s="1" t="s">
        <v>206</v>
      </c>
      <c r="G228" t="s">
        <v>207</v>
      </c>
      <c r="H228">
        <v>300</v>
      </c>
      <c r="I228" s="2">
        <v>42333</v>
      </c>
      <c r="J228" s="2">
        <v>42335</v>
      </c>
      <c r="K228">
        <v>300</v>
      </c>
    </row>
    <row r="229" spans="1:11" x14ac:dyDescent="0.25">
      <c r="A229" t="str">
        <f>"Z9716EC521"</f>
        <v>Z9716EC521</v>
      </c>
      <c r="B229" t="str">
        <f t="shared" si="3"/>
        <v>06363391001</v>
      </c>
      <c r="C229" t="s">
        <v>15</v>
      </c>
      <c r="D229" t="s">
        <v>460</v>
      </c>
      <c r="E229" t="s">
        <v>17</v>
      </c>
      <c r="F229" s="1" t="s">
        <v>461</v>
      </c>
      <c r="G229" t="s">
        <v>462</v>
      </c>
      <c r="H229">
        <v>160</v>
      </c>
      <c r="I229" s="2">
        <v>42318</v>
      </c>
      <c r="J229" s="2">
        <v>42318</v>
      </c>
      <c r="K229">
        <v>0</v>
      </c>
    </row>
    <row r="230" spans="1:11" x14ac:dyDescent="0.25">
      <c r="A230" t="str">
        <f>"ZDB15DFC6A"</f>
        <v>ZDB15DFC6A</v>
      </c>
      <c r="B230" t="str">
        <f t="shared" si="3"/>
        <v>06363391001</v>
      </c>
      <c r="C230" t="s">
        <v>15</v>
      </c>
      <c r="D230" t="s">
        <v>463</v>
      </c>
      <c r="E230" t="s">
        <v>41</v>
      </c>
      <c r="F230" s="1" t="s">
        <v>464</v>
      </c>
      <c r="G230" t="s">
        <v>465</v>
      </c>
      <c r="H230">
        <v>1000</v>
      </c>
      <c r="I230" s="2">
        <v>42320</v>
      </c>
      <c r="J230" s="2">
        <v>42997</v>
      </c>
      <c r="K230">
        <v>1000</v>
      </c>
    </row>
    <row r="231" spans="1:11" x14ac:dyDescent="0.25">
      <c r="A231" t="str">
        <f>"Z1416EE288"</f>
        <v>Z1416EE288</v>
      </c>
      <c r="B231" t="str">
        <f t="shared" si="3"/>
        <v>06363391001</v>
      </c>
      <c r="C231" t="s">
        <v>15</v>
      </c>
      <c r="D231" t="s">
        <v>466</v>
      </c>
      <c r="E231" t="s">
        <v>17</v>
      </c>
      <c r="F231" s="1" t="s">
        <v>467</v>
      </c>
      <c r="G231" t="s">
        <v>468</v>
      </c>
      <c r="H231">
        <v>430.14</v>
      </c>
      <c r="I231" s="2">
        <v>42321</v>
      </c>
      <c r="J231" s="2">
        <v>42327</v>
      </c>
      <c r="K231">
        <v>430.14</v>
      </c>
    </row>
    <row r="232" spans="1:11" x14ac:dyDescent="0.25">
      <c r="A232" t="str">
        <f>"Z0517644C1"</f>
        <v>Z0517644C1</v>
      </c>
      <c r="B232" t="str">
        <f t="shared" si="3"/>
        <v>06363391001</v>
      </c>
      <c r="C232" t="s">
        <v>15</v>
      </c>
      <c r="D232" t="s">
        <v>469</v>
      </c>
      <c r="E232" t="s">
        <v>17</v>
      </c>
      <c r="F232" s="1" t="s">
        <v>391</v>
      </c>
      <c r="G232" t="s">
        <v>392</v>
      </c>
      <c r="H232">
        <v>1247.95</v>
      </c>
      <c r="I232" s="2">
        <v>42345</v>
      </c>
      <c r="J232" s="2">
        <v>42348</v>
      </c>
      <c r="K232">
        <v>1247.95</v>
      </c>
    </row>
    <row r="233" spans="1:11" x14ac:dyDescent="0.25">
      <c r="A233" t="str">
        <f>"ZB3173E2BD"</f>
        <v>ZB3173E2BD</v>
      </c>
      <c r="B233" t="str">
        <f t="shared" si="3"/>
        <v>06363391001</v>
      </c>
      <c r="C233" t="s">
        <v>15</v>
      </c>
      <c r="D233" t="s">
        <v>470</v>
      </c>
      <c r="E233" t="s">
        <v>17</v>
      </c>
      <c r="F233" s="1" t="s">
        <v>471</v>
      </c>
      <c r="G233" t="s">
        <v>472</v>
      </c>
      <c r="H233">
        <v>948</v>
      </c>
      <c r="I233" s="2">
        <v>42334</v>
      </c>
      <c r="J233" s="2">
        <v>42342</v>
      </c>
      <c r="K233">
        <v>948</v>
      </c>
    </row>
    <row r="234" spans="1:11" x14ac:dyDescent="0.25">
      <c r="A234" t="str">
        <f>"ZEB1701A6C"</f>
        <v>ZEB1701A6C</v>
      </c>
      <c r="B234" t="str">
        <f t="shared" si="3"/>
        <v>06363391001</v>
      </c>
      <c r="C234" t="s">
        <v>15</v>
      </c>
      <c r="D234" t="s">
        <v>473</v>
      </c>
      <c r="E234" t="s">
        <v>17</v>
      </c>
      <c r="F234" s="1" t="s">
        <v>64</v>
      </c>
      <c r="G234" t="s">
        <v>65</v>
      </c>
      <c r="H234">
        <v>500</v>
      </c>
      <c r="I234" s="2">
        <v>42320</v>
      </c>
      <c r="J234" s="2">
        <v>42320</v>
      </c>
      <c r="K234">
        <v>500</v>
      </c>
    </row>
    <row r="235" spans="1:11" x14ac:dyDescent="0.25">
      <c r="A235" t="str">
        <f>"Z4515DFE25"</f>
        <v>Z4515DFE25</v>
      </c>
      <c r="B235" t="str">
        <f t="shared" si="3"/>
        <v>06363391001</v>
      </c>
      <c r="C235" t="s">
        <v>15</v>
      </c>
      <c r="D235" t="s">
        <v>474</v>
      </c>
      <c r="E235" t="s">
        <v>41</v>
      </c>
      <c r="F235" s="1" t="s">
        <v>475</v>
      </c>
      <c r="G235" t="s">
        <v>114</v>
      </c>
      <c r="H235">
        <v>1090</v>
      </c>
      <c r="I235" s="2">
        <v>42311</v>
      </c>
      <c r="J235" s="2">
        <v>42311</v>
      </c>
      <c r="K235">
        <v>1090</v>
      </c>
    </row>
    <row r="236" spans="1:11" x14ac:dyDescent="0.25">
      <c r="A236" t="str">
        <f>"Z4516D0195"</f>
        <v>Z4516D0195</v>
      </c>
      <c r="B236" t="str">
        <f t="shared" si="3"/>
        <v>06363391001</v>
      </c>
      <c r="C236" t="s">
        <v>15</v>
      </c>
      <c r="D236" t="s">
        <v>423</v>
      </c>
      <c r="E236" t="s">
        <v>17</v>
      </c>
      <c r="F236" s="1" t="s">
        <v>18</v>
      </c>
      <c r="G236" t="s">
        <v>19</v>
      </c>
      <c r="H236">
        <v>300</v>
      </c>
      <c r="I236" s="2">
        <v>42310</v>
      </c>
      <c r="J236" s="2">
        <v>42312</v>
      </c>
      <c r="K236">
        <v>300</v>
      </c>
    </row>
    <row r="237" spans="1:11" x14ac:dyDescent="0.25">
      <c r="A237" t="str">
        <f>"ZA01701ACC"</f>
        <v>ZA01701ACC</v>
      </c>
      <c r="B237" t="str">
        <f t="shared" si="3"/>
        <v>06363391001</v>
      </c>
      <c r="C237" t="s">
        <v>15</v>
      </c>
      <c r="D237" t="s">
        <v>476</v>
      </c>
      <c r="E237" t="s">
        <v>17</v>
      </c>
      <c r="F237" s="1" t="s">
        <v>45</v>
      </c>
      <c r="G237" t="s">
        <v>46</v>
      </c>
      <c r="H237">
        <v>955.6</v>
      </c>
      <c r="I237" s="2">
        <v>42320</v>
      </c>
      <c r="J237" s="2">
        <v>42327</v>
      </c>
      <c r="K237">
        <v>955.6</v>
      </c>
    </row>
    <row r="238" spans="1:11" x14ac:dyDescent="0.25">
      <c r="A238" t="str">
        <f>"ZCC177EEF8"</f>
        <v>ZCC177EEF8</v>
      </c>
      <c r="B238" t="str">
        <f t="shared" si="3"/>
        <v>06363391001</v>
      </c>
      <c r="C238" t="s">
        <v>15</v>
      </c>
      <c r="D238" t="s">
        <v>477</v>
      </c>
      <c r="E238" t="s">
        <v>17</v>
      </c>
      <c r="F238" s="1" t="s">
        <v>225</v>
      </c>
      <c r="G238" t="s">
        <v>226</v>
      </c>
      <c r="H238">
        <v>208</v>
      </c>
      <c r="I238" s="2">
        <v>42353</v>
      </c>
      <c r="J238" s="2">
        <v>42356</v>
      </c>
      <c r="K238">
        <v>208</v>
      </c>
    </row>
    <row r="239" spans="1:11" x14ac:dyDescent="0.25">
      <c r="A239" t="str">
        <f>"Z2117861AD"</f>
        <v>Z2117861AD</v>
      </c>
      <c r="B239" t="str">
        <f t="shared" si="3"/>
        <v>06363391001</v>
      </c>
      <c r="C239" t="s">
        <v>15</v>
      </c>
      <c r="D239" t="s">
        <v>478</v>
      </c>
      <c r="E239" t="s">
        <v>17</v>
      </c>
      <c r="F239" s="1" t="s">
        <v>34</v>
      </c>
      <c r="G239" t="s">
        <v>35</v>
      </c>
      <c r="H239">
        <v>500</v>
      </c>
      <c r="I239" s="2">
        <v>42353</v>
      </c>
      <c r="J239" s="2">
        <v>42359</v>
      </c>
      <c r="K239">
        <v>500</v>
      </c>
    </row>
    <row r="240" spans="1:11" x14ac:dyDescent="0.25">
      <c r="A240" t="str">
        <f>"ZEA17383C0"</f>
        <v>ZEA17383C0</v>
      </c>
      <c r="B240" t="str">
        <f t="shared" si="3"/>
        <v>06363391001</v>
      </c>
      <c r="C240" t="s">
        <v>15</v>
      </c>
      <c r="D240" t="s">
        <v>479</v>
      </c>
      <c r="E240" t="s">
        <v>17</v>
      </c>
      <c r="F240" s="1" t="s">
        <v>377</v>
      </c>
      <c r="G240" t="s">
        <v>378</v>
      </c>
      <c r="H240">
        <v>709.42</v>
      </c>
      <c r="I240" s="2">
        <v>42339</v>
      </c>
      <c r="J240" s="2">
        <v>42345</v>
      </c>
      <c r="K240">
        <v>709.42</v>
      </c>
    </row>
    <row r="241" spans="1:11" x14ac:dyDescent="0.25">
      <c r="A241" t="str">
        <f>"Z4C1786180"</f>
        <v>Z4C1786180</v>
      </c>
      <c r="B241" t="str">
        <f t="shared" si="3"/>
        <v>06363391001</v>
      </c>
      <c r="C241" t="s">
        <v>15</v>
      </c>
      <c r="D241" t="s">
        <v>480</v>
      </c>
      <c r="E241" t="s">
        <v>17</v>
      </c>
      <c r="F241" s="1" t="s">
        <v>58</v>
      </c>
      <c r="G241" t="s">
        <v>59</v>
      </c>
      <c r="H241">
        <v>700</v>
      </c>
      <c r="I241" s="2">
        <v>42353</v>
      </c>
      <c r="J241" s="2">
        <v>42356</v>
      </c>
      <c r="K241">
        <v>700</v>
      </c>
    </row>
    <row r="242" spans="1:11" x14ac:dyDescent="0.25">
      <c r="A242" t="str">
        <f>"Z321786C24"</f>
        <v>Z321786C24</v>
      </c>
      <c r="B242" t="str">
        <f t="shared" si="3"/>
        <v>06363391001</v>
      </c>
      <c r="C242" t="s">
        <v>15</v>
      </c>
      <c r="D242" t="s">
        <v>481</v>
      </c>
      <c r="E242" t="s">
        <v>17</v>
      </c>
      <c r="F242" s="1" t="s">
        <v>482</v>
      </c>
      <c r="G242" t="s">
        <v>483</v>
      </c>
      <c r="H242">
        <v>900</v>
      </c>
      <c r="I242" s="2">
        <v>42352</v>
      </c>
      <c r="J242" s="2">
        <v>42356</v>
      </c>
      <c r="K242">
        <v>788.44</v>
      </c>
    </row>
    <row r="243" spans="1:11" x14ac:dyDescent="0.25">
      <c r="A243" t="str">
        <f>"Z3B16CFFDE"</f>
        <v>Z3B16CFFDE</v>
      </c>
      <c r="B243" t="str">
        <f t="shared" si="3"/>
        <v>06363391001</v>
      </c>
      <c r="C243" t="s">
        <v>15</v>
      </c>
      <c r="D243" t="s">
        <v>484</v>
      </c>
      <c r="E243" t="s">
        <v>17</v>
      </c>
      <c r="F243" s="1" t="s">
        <v>34</v>
      </c>
      <c r="G243" t="s">
        <v>35</v>
      </c>
      <c r="H243">
        <v>625</v>
      </c>
      <c r="I243" s="2">
        <v>42311</v>
      </c>
      <c r="J243" s="2">
        <v>42318</v>
      </c>
      <c r="K243">
        <v>625</v>
      </c>
    </row>
    <row r="244" spans="1:11" x14ac:dyDescent="0.25">
      <c r="A244" t="str">
        <f>"ZEC16D0083"</f>
        <v>ZEC16D0083</v>
      </c>
      <c r="B244" t="str">
        <f t="shared" si="3"/>
        <v>06363391001</v>
      </c>
      <c r="C244" t="s">
        <v>15</v>
      </c>
      <c r="D244" t="s">
        <v>485</v>
      </c>
      <c r="E244" t="s">
        <v>17</v>
      </c>
      <c r="F244" s="1" t="s">
        <v>67</v>
      </c>
      <c r="G244" t="s">
        <v>43</v>
      </c>
      <c r="H244">
        <v>280</v>
      </c>
      <c r="I244" s="2">
        <v>42311</v>
      </c>
      <c r="J244" s="2">
        <v>42313</v>
      </c>
      <c r="K244">
        <v>160</v>
      </c>
    </row>
    <row r="245" spans="1:11" x14ac:dyDescent="0.25">
      <c r="A245" t="str">
        <f>"ZB31701A09"</f>
        <v>ZB31701A09</v>
      </c>
      <c r="B245" t="str">
        <f t="shared" si="3"/>
        <v>06363391001</v>
      </c>
      <c r="C245" t="s">
        <v>15</v>
      </c>
      <c r="D245" t="s">
        <v>486</v>
      </c>
      <c r="E245" t="s">
        <v>17</v>
      </c>
      <c r="F245" s="1" t="s">
        <v>34</v>
      </c>
      <c r="G245" t="s">
        <v>35</v>
      </c>
      <c r="H245">
        <v>375</v>
      </c>
      <c r="I245" s="2">
        <v>42324</v>
      </c>
      <c r="J245" s="2">
        <v>42327</v>
      </c>
      <c r="K245">
        <v>375</v>
      </c>
    </row>
    <row r="246" spans="1:11" x14ac:dyDescent="0.25">
      <c r="A246" t="str">
        <f>"Z99177D670"</f>
        <v>Z99177D670</v>
      </c>
      <c r="B246" t="str">
        <f t="shared" si="3"/>
        <v>06363391001</v>
      </c>
      <c r="C246" t="s">
        <v>15</v>
      </c>
      <c r="D246" t="s">
        <v>487</v>
      </c>
      <c r="E246" t="s">
        <v>17</v>
      </c>
      <c r="F246" s="1" t="s">
        <v>488</v>
      </c>
      <c r="G246" t="s">
        <v>489</v>
      </c>
      <c r="H246">
        <v>690</v>
      </c>
      <c r="I246" s="2">
        <v>42353</v>
      </c>
      <c r="J246" s="2">
        <v>42353</v>
      </c>
      <c r="K246">
        <v>690</v>
      </c>
    </row>
    <row r="247" spans="1:11" x14ac:dyDescent="0.25">
      <c r="A247" t="str">
        <f>"ZD817384C8"</f>
        <v>ZD817384C8</v>
      </c>
      <c r="B247" t="str">
        <f t="shared" si="3"/>
        <v>06363391001</v>
      </c>
      <c r="C247" t="s">
        <v>15</v>
      </c>
      <c r="D247" t="s">
        <v>490</v>
      </c>
      <c r="E247" t="s">
        <v>17</v>
      </c>
      <c r="F247" s="1" t="s">
        <v>377</v>
      </c>
      <c r="G247" t="s">
        <v>378</v>
      </c>
      <c r="H247">
        <v>737.69</v>
      </c>
      <c r="I247" s="2">
        <v>42338</v>
      </c>
      <c r="J247" s="2">
        <v>42342</v>
      </c>
      <c r="K247">
        <v>737.69</v>
      </c>
    </row>
    <row r="248" spans="1:11" x14ac:dyDescent="0.25">
      <c r="A248" t="str">
        <f>"ZB917A208F"</f>
        <v>ZB917A208F</v>
      </c>
      <c r="B248" t="str">
        <f t="shared" si="3"/>
        <v>06363391001</v>
      </c>
      <c r="C248" t="s">
        <v>15</v>
      </c>
      <c r="D248" t="s">
        <v>491</v>
      </c>
      <c r="E248" t="s">
        <v>17</v>
      </c>
      <c r="F248" s="1" t="s">
        <v>52</v>
      </c>
      <c r="G248" t="s">
        <v>53</v>
      </c>
      <c r="H248">
        <v>1100</v>
      </c>
      <c r="I248" s="2">
        <v>42359</v>
      </c>
      <c r="J248" s="2">
        <v>42360</v>
      </c>
      <c r="K248">
        <v>1100</v>
      </c>
    </row>
    <row r="249" spans="1:11" x14ac:dyDescent="0.25">
      <c r="A249" t="str">
        <f>"ZAA16D4AE3"</f>
        <v>ZAA16D4AE3</v>
      </c>
      <c r="B249" t="str">
        <f t="shared" si="3"/>
        <v>06363391001</v>
      </c>
      <c r="C249" t="s">
        <v>15</v>
      </c>
      <c r="D249" t="s">
        <v>492</v>
      </c>
      <c r="E249" t="s">
        <v>17</v>
      </c>
      <c r="F249" s="1" t="s">
        <v>91</v>
      </c>
      <c r="G249" t="s">
        <v>92</v>
      </c>
      <c r="H249">
        <v>690</v>
      </c>
      <c r="I249" s="2">
        <v>42310</v>
      </c>
      <c r="J249" s="2">
        <v>42312</v>
      </c>
      <c r="K249">
        <v>690</v>
      </c>
    </row>
    <row r="250" spans="1:11" x14ac:dyDescent="0.25">
      <c r="A250" t="str">
        <f>"6463881358"</f>
        <v>6463881358</v>
      </c>
      <c r="B250" t="str">
        <f t="shared" si="3"/>
        <v>06363391001</v>
      </c>
      <c r="C250" t="s">
        <v>15</v>
      </c>
      <c r="D250" t="s">
        <v>493</v>
      </c>
      <c r="E250" t="s">
        <v>94</v>
      </c>
      <c r="F250" s="1" t="s">
        <v>494</v>
      </c>
      <c r="G250" t="s">
        <v>495</v>
      </c>
      <c r="H250">
        <v>144857.46</v>
      </c>
      <c r="I250" s="2">
        <v>42359</v>
      </c>
      <c r="K250">
        <v>144857.45000000001</v>
      </c>
    </row>
    <row r="251" spans="1:11" x14ac:dyDescent="0.25">
      <c r="A251" t="str">
        <f>"Z781712387"</f>
        <v>Z781712387</v>
      </c>
      <c r="B251" t="str">
        <f t="shared" si="3"/>
        <v>06363391001</v>
      </c>
      <c r="C251" t="s">
        <v>15</v>
      </c>
      <c r="D251" t="s">
        <v>496</v>
      </c>
      <c r="E251" t="s">
        <v>17</v>
      </c>
      <c r="F251" s="1" t="s">
        <v>497</v>
      </c>
      <c r="G251" t="s">
        <v>170</v>
      </c>
      <c r="H251">
        <v>2500</v>
      </c>
      <c r="I251" s="2">
        <v>42348</v>
      </c>
      <c r="J251" s="2">
        <v>42349</v>
      </c>
      <c r="K251">
        <v>2500</v>
      </c>
    </row>
    <row r="252" spans="1:11" x14ac:dyDescent="0.25">
      <c r="A252" t="str">
        <f>"Z5216571B8"</f>
        <v>Z5216571B8</v>
      </c>
      <c r="B252" t="str">
        <f t="shared" si="3"/>
        <v>06363391001</v>
      </c>
      <c r="C252" t="s">
        <v>15</v>
      </c>
      <c r="D252" t="s">
        <v>498</v>
      </c>
      <c r="E252" t="s">
        <v>17</v>
      </c>
      <c r="F252" s="1" t="s">
        <v>499</v>
      </c>
      <c r="G252" t="s">
        <v>489</v>
      </c>
      <c r="H252">
        <v>17642.8</v>
      </c>
      <c r="I252" s="2">
        <v>42348</v>
      </c>
      <c r="J252" s="2">
        <v>42382</v>
      </c>
      <c r="K252">
        <v>17642.38</v>
      </c>
    </row>
    <row r="253" spans="1:11" x14ac:dyDescent="0.25">
      <c r="A253" t="str">
        <f>"ZCE1738507"</f>
        <v>ZCE1738507</v>
      </c>
      <c r="B253" t="str">
        <f t="shared" si="3"/>
        <v>06363391001</v>
      </c>
      <c r="C253" t="s">
        <v>15</v>
      </c>
      <c r="D253" t="s">
        <v>500</v>
      </c>
      <c r="E253" t="s">
        <v>17</v>
      </c>
      <c r="F253" s="1" t="s">
        <v>501</v>
      </c>
      <c r="G253" t="s">
        <v>502</v>
      </c>
      <c r="H253">
        <v>614.15</v>
      </c>
      <c r="I253" s="2">
        <v>42334</v>
      </c>
      <c r="J253" s="2">
        <v>42339</v>
      </c>
      <c r="K253">
        <v>614.15</v>
      </c>
    </row>
    <row r="254" spans="1:11" x14ac:dyDescent="0.25">
      <c r="A254" t="str">
        <f>"Z3E16FFF67"</f>
        <v>Z3E16FFF67</v>
      </c>
      <c r="B254" t="str">
        <f t="shared" si="3"/>
        <v>06363391001</v>
      </c>
      <c r="C254" t="s">
        <v>15</v>
      </c>
      <c r="D254" t="s">
        <v>503</v>
      </c>
      <c r="E254" t="s">
        <v>17</v>
      </c>
      <c r="F254" s="1" t="s">
        <v>504</v>
      </c>
      <c r="G254" t="s">
        <v>505</v>
      </c>
      <c r="H254">
        <v>165</v>
      </c>
      <c r="I254" s="2">
        <v>42324</v>
      </c>
      <c r="J254" s="2">
        <v>42328</v>
      </c>
      <c r="K254">
        <v>165</v>
      </c>
    </row>
    <row r="255" spans="1:11" x14ac:dyDescent="0.25">
      <c r="A255" t="str">
        <f>"Z14169ECD3"</f>
        <v>Z14169ECD3</v>
      </c>
      <c r="B255" t="str">
        <f t="shared" si="3"/>
        <v>06363391001</v>
      </c>
      <c r="C255" t="s">
        <v>15</v>
      </c>
      <c r="D255" t="s">
        <v>506</v>
      </c>
      <c r="E255" t="s">
        <v>41</v>
      </c>
      <c r="F255" s="1" t="s">
        <v>507</v>
      </c>
      <c r="G255" t="s">
        <v>279</v>
      </c>
      <c r="H255">
        <v>2899</v>
      </c>
      <c r="I255" s="2">
        <v>42332</v>
      </c>
      <c r="J255" s="2">
        <v>42335</v>
      </c>
      <c r="K255">
        <v>2899</v>
      </c>
    </row>
    <row r="256" spans="1:11" x14ac:dyDescent="0.25">
      <c r="A256" t="str">
        <f>"Z07167E2A7"</f>
        <v>Z07167E2A7</v>
      </c>
      <c r="B256" t="str">
        <f t="shared" si="3"/>
        <v>06363391001</v>
      </c>
      <c r="C256" t="s">
        <v>15</v>
      </c>
      <c r="D256" t="s">
        <v>508</v>
      </c>
      <c r="E256" t="s">
        <v>17</v>
      </c>
      <c r="F256" s="1" t="s">
        <v>30</v>
      </c>
      <c r="G256" t="s">
        <v>31</v>
      </c>
      <c r="H256">
        <v>250</v>
      </c>
      <c r="I256" s="2">
        <v>42291</v>
      </c>
      <c r="J256" s="2">
        <v>42291</v>
      </c>
      <c r="K256">
        <v>0</v>
      </c>
    </row>
    <row r="257" spans="1:11" x14ac:dyDescent="0.25">
      <c r="A257" t="str">
        <f>"ZB91738445"</f>
        <v>ZB91738445</v>
      </c>
      <c r="B257" t="str">
        <f t="shared" si="3"/>
        <v>06363391001</v>
      </c>
      <c r="C257" t="s">
        <v>15</v>
      </c>
      <c r="D257" t="s">
        <v>509</v>
      </c>
      <c r="E257" t="s">
        <v>17</v>
      </c>
      <c r="F257" s="1" t="s">
        <v>403</v>
      </c>
      <c r="G257" t="s">
        <v>404</v>
      </c>
      <c r="H257">
        <v>742.2</v>
      </c>
      <c r="I257" s="2">
        <v>42339</v>
      </c>
      <c r="J257" s="2">
        <v>42342</v>
      </c>
      <c r="K257">
        <v>742.2</v>
      </c>
    </row>
    <row r="258" spans="1:11" x14ac:dyDescent="0.25">
      <c r="A258" t="str">
        <f>"Z1D1756DA3"</f>
        <v>Z1D1756DA3</v>
      </c>
      <c r="B258" t="str">
        <f t="shared" si="3"/>
        <v>06363391001</v>
      </c>
      <c r="C258" t="s">
        <v>15</v>
      </c>
      <c r="D258" t="s">
        <v>405</v>
      </c>
      <c r="E258" t="s">
        <v>94</v>
      </c>
      <c r="F258" s="1" t="s">
        <v>95</v>
      </c>
      <c r="G258" t="s">
        <v>96</v>
      </c>
      <c r="H258">
        <v>0</v>
      </c>
      <c r="I258" s="2">
        <v>42342</v>
      </c>
      <c r="J258" s="2">
        <v>42342</v>
      </c>
      <c r="K258">
        <v>833.9</v>
      </c>
    </row>
    <row r="259" spans="1:11" x14ac:dyDescent="0.25">
      <c r="A259" t="str">
        <f>"ZAC16DAD79"</f>
        <v>ZAC16DAD79</v>
      </c>
      <c r="B259" t="str">
        <f t="shared" ref="B259:B307" si="4">"06363391001"</f>
        <v>06363391001</v>
      </c>
      <c r="C259" t="s">
        <v>15</v>
      </c>
      <c r="D259" t="s">
        <v>510</v>
      </c>
      <c r="E259" t="s">
        <v>41</v>
      </c>
      <c r="F259" s="1" t="s">
        <v>511</v>
      </c>
      <c r="G259" t="s">
        <v>210</v>
      </c>
      <c r="H259">
        <v>1050</v>
      </c>
      <c r="I259" s="2">
        <v>42306</v>
      </c>
      <c r="J259" s="2">
        <v>42349</v>
      </c>
      <c r="K259">
        <v>1050</v>
      </c>
    </row>
    <row r="260" spans="1:11" x14ac:dyDescent="0.25">
      <c r="A260" t="str">
        <f>"Z5517A2CD3"</f>
        <v>Z5517A2CD3</v>
      </c>
      <c r="B260" t="str">
        <f t="shared" si="4"/>
        <v>06363391001</v>
      </c>
      <c r="C260" t="s">
        <v>15</v>
      </c>
      <c r="D260" t="s">
        <v>512</v>
      </c>
      <c r="E260" t="s">
        <v>17</v>
      </c>
      <c r="F260" s="1" t="s">
        <v>513</v>
      </c>
      <c r="G260" t="s">
        <v>514</v>
      </c>
      <c r="H260">
        <v>505.34</v>
      </c>
      <c r="I260" s="2">
        <v>42360</v>
      </c>
      <c r="J260" s="2">
        <v>42362</v>
      </c>
      <c r="K260">
        <v>505.34</v>
      </c>
    </row>
    <row r="261" spans="1:11" x14ac:dyDescent="0.25">
      <c r="A261" t="str">
        <f>"Z5B173FB10"</f>
        <v>Z5B173FB10</v>
      </c>
      <c r="B261" t="str">
        <f t="shared" si="4"/>
        <v>06363391001</v>
      </c>
      <c r="C261" t="s">
        <v>15</v>
      </c>
      <c r="D261" t="s">
        <v>515</v>
      </c>
      <c r="E261" t="s">
        <v>17</v>
      </c>
      <c r="F261" s="1" t="s">
        <v>516</v>
      </c>
      <c r="G261" t="s">
        <v>505</v>
      </c>
      <c r="H261">
        <v>21782</v>
      </c>
      <c r="I261" s="2">
        <v>42356</v>
      </c>
      <c r="J261" s="2">
        <v>42450</v>
      </c>
      <c r="K261">
        <v>21782</v>
      </c>
    </row>
    <row r="262" spans="1:11" x14ac:dyDescent="0.25">
      <c r="A262" t="str">
        <f>"ZA21786AF4"</f>
        <v>ZA21786AF4</v>
      </c>
      <c r="B262" t="str">
        <f t="shared" si="4"/>
        <v>06363391001</v>
      </c>
      <c r="C262" t="s">
        <v>15</v>
      </c>
      <c r="D262" t="s">
        <v>517</v>
      </c>
      <c r="E262" t="s">
        <v>17</v>
      </c>
      <c r="F262" s="1" t="s">
        <v>518</v>
      </c>
      <c r="G262" t="s">
        <v>519</v>
      </c>
      <c r="H262">
        <v>1105</v>
      </c>
      <c r="I262" s="2">
        <v>42356</v>
      </c>
      <c r="J262" s="2">
        <v>42356</v>
      </c>
      <c r="K262">
        <v>1105</v>
      </c>
    </row>
    <row r="263" spans="1:11" x14ac:dyDescent="0.25">
      <c r="A263" t="str">
        <f>"ZCE1603195"</f>
        <v>ZCE1603195</v>
      </c>
      <c r="B263" t="str">
        <f t="shared" si="4"/>
        <v>06363391001</v>
      </c>
      <c r="C263" t="s">
        <v>15</v>
      </c>
      <c r="D263" t="s">
        <v>520</v>
      </c>
      <c r="E263" t="s">
        <v>17</v>
      </c>
      <c r="F263" s="1" t="s">
        <v>18</v>
      </c>
      <c r="G263" t="s">
        <v>19</v>
      </c>
      <c r="H263">
        <v>372.5</v>
      </c>
      <c r="I263" s="2">
        <v>42264</v>
      </c>
      <c r="J263" s="2">
        <v>42265</v>
      </c>
      <c r="K263">
        <v>372.5</v>
      </c>
    </row>
    <row r="264" spans="1:11" x14ac:dyDescent="0.25">
      <c r="A264" t="str">
        <f>"Z36174F7DB"</f>
        <v>Z36174F7DB</v>
      </c>
      <c r="B264" t="str">
        <f t="shared" si="4"/>
        <v>06363391001</v>
      </c>
      <c r="C264" t="s">
        <v>15</v>
      </c>
      <c r="D264" t="s">
        <v>520</v>
      </c>
      <c r="E264" t="s">
        <v>17</v>
      </c>
      <c r="F264" s="1" t="s">
        <v>521</v>
      </c>
      <c r="G264" t="s">
        <v>522</v>
      </c>
      <c r="H264">
        <v>633.9</v>
      </c>
      <c r="I264" s="2">
        <v>42354</v>
      </c>
      <c r="J264" s="2">
        <v>42355</v>
      </c>
      <c r="K264">
        <v>633.9</v>
      </c>
    </row>
    <row r="265" spans="1:11" x14ac:dyDescent="0.25">
      <c r="A265" t="str">
        <f>"Z8214C96AB"</f>
        <v>Z8214C96AB</v>
      </c>
      <c r="B265" t="str">
        <f t="shared" si="4"/>
        <v>06363391001</v>
      </c>
      <c r="C265" t="s">
        <v>15</v>
      </c>
      <c r="D265" t="s">
        <v>523</v>
      </c>
      <c r="E265" t="s">
        <v>41</v>
      </c>
      <c r="F265" s="1" t="s">
        <v>524</v>
      </c>
      <c r="G265" t="s">
        <v>114</v>
      </c>
      <c r="H265">
        <v>2890</v>
      </c>
      <c r="I265" s="2">
        <v>42264</v>
      </c>
      <c r="J265" s="2">
        <v>42264</v>
      </c>
      <c r="K265">
        <v>2890</v>
      </c>
    </row>
    <row r="266" spans="1:11" x14ac:dyDescent="0.25">
      <c r="A266" t="str">
        <f>"ZE717A2AFF"</f>
        <v>ZE717A2AFF</v>
      </c>
      <c r="B266" t="str">
        <f t="shared" si="4"/>
        <v>06363391001</v>
      </c>
      <c r="C266" t="s">
        <v>15</v>
      </c>
      <c r="D266" t="s">
        <v>525</v>
      </c>
      <c r="E266" t="s">
        <v>41</v>
      </c>
      <c r="F266" s="1" t="s">
        <v>526</v>
      </c>
      <c r="G266" t="s">
        <v>133</v>
      </c>
      <c r="H266">
        <v>1649.98</v>
      </c>
      <c r="I266" s="2">
        <v>42356</v>
      </c>
      <c r="J266" s="2">
        <v>42359</v>
      </c>
      <c r="K266">
        <v>1649.98</v>
      </c>
    </row>
    <row r="267" spans="1:11" x14ac:dyDescent="0.25">
      <c r="A267" t="str">
        <f>"Z9514FD558"</f>
        <v>Z9514FD558</v>
      </c>
      <c r="B267" t="str">
        <f t="shared" si="4"/>
        <v>06363391001</v>
      </c>
      <c r="C267" t="s">
        <v>15</v>
      </c>
      <c r="D267" t="s">
        <v>527</v>
      </c>
      <c r="E267" t="s">
        <v>41</v>
      </c>
      <c r="F267" s="1" t="s">
        <v>528</v>
      </c>
      <c r="G267" t="s">
        <v>529</v>
      </c>
      <c r="H267">
        <v>4400</v>
      </c>
      <c r="I267" s="2">
        <v>42226</v>
      </c>
      <c r="J267" s="2">
        <v>42216</v>
      </c>
      <c r="K267">
        <v>0</v>
      </c>
    </row>
    <row r="268" spans="1:11" x14ac:dyDescent="0.25">
      <c r="A268" t="str">
        <f>"5920409C0D"</f>
        <v>5920409C0D</v>
      </c>
      <c r="B268" t="str">
        <f t="shared" si="4"/>
        <v>06363391001</v>
      </c>
      <c r="C268" t="s">
        <v>15</v>
      </c>
      <c r="D268" t="s">
        <v>530</v>
      </c>
      <c r="E268" t="s">
        <v>41</v>
      </c>
      <c r="F268" s="1" t="s">
        <v>531</v>
      </c>
      <c r="G268" t="s">
        <v>532</v>
      </c>
      <c r="H268">
        <v>148830</v>
      </c>
      <c r="I268" s="2">
        <v>42017</v>
      </c>
      <c r="J268" s="2">
        <v>42198</v>
      </c>
      <c r="K268">
        <v>148204.66</v>
      </c>
    </row>
    <row r="269" spans="1:11" x14ac:dyDescent="0.25">
      <c r="A269" t="str">
        <f>"Z871419335"</f>
        <v>Z871419335</v>
      </c>
      <c r="B269" t="str">
        <f t="shared" si="4"/>
        <v>06363391001</v>
      </c>
      <c r="C269" t="s">
        <v>15</v>
      </c>
      <c r="D269" t="s">
        <v>533</v>
      </c>
      <c r="E269" t="s">
        <v>41</v>
      </c>
      <c r="F269" s="1" t="s">
        <v>534</v>
      </c>
      <c r="G269" t="s">
        <v>505</v>
      </c>
      <c r="H269">
        <v>23620.5</v>
      </c>
      <c r="I269" s="2">
        <v>42107</v>
      </c>
      <c r="J269" s="2">
        <v>42298</v>
      </c>
      <c r="K269">
        <v>23620.5</v>
      </c>
    </row>
    <row r="270" spans="1:11" x14ac:dyDescent="0.25">
      <c r="A270" t="str">
        <f>"ZC81505F9C"</f>
        <v>ZC81505F9C</v>
      </c>
      <c r="B270" t="str">
        <f t="shared" si="4"/>
        <v>06363391001</v>
      </c>
      <c r="C270" t="s">
        <v>15</v>
      </c>
      <c r="D270" t="s">
        <v>535</v>
      </c>
      <c r="E270" t="s">
        <v>17</v>
      </c>
      <c r="F270" s="1" t="s">
        <v>289</v>
      </c>
      <c r="G270" t="s">
        <v>276</v>
      </c>
      <c r="H270">
        <v>495</v>
      </c>
      <c r="I270" s="2">
        <v>42177</v>
      </c>
      <c r="J270" s="2">
        <v>42179</v>
      </c>
      <c r="K270">
        <v>495</v>
      </c>
    </row>
    <row r="271" spans="1:11" x14ac:dyDescent="0.25">
      <c r="A271" t="str">
        <f>"ZD212A479F"</f>
        <v>ZD212A479F</v>
      </c>
      <c r="B271" t="str">
        <f t="shared" si="4"/>
        <v>06363391001</v>
      </c>
      <c r="C271" t="s">
        <v>15</v>
      </c>
      <c r="D271" t="s">
        <v>536</v>
      </c>
      <c r="E271" t="s">
        <v>17</v>
      </c>
      <c r="F271" s="1" t="s">
        <v>482</v>
      </c>
      <c r="G271" t="s">
        <v>483</v>
      </c>
      <c r="H271">
        <v>900</v>
      </c>
      <c r="I271" s="2">
        <v>42052</v>
      </c>
      <c r="J271" s="2">
        <v>42104</v>
      </c>
      <c r="K271">
        <v>858.26</v>
      </c>
    </row>
    <row r="272" spans="1:11" x14ac:dyDescent="0.25">
      <c r="A272" t="str">
        <f>"ZC614861D0"</f>
        <v>ZC614861D0</v>
      </c>
      <c r="B272" t="str">
        <f t="shared" si="4"/>
        <v>06363391001</v>
      </c>
      <c r="C272" t="s">
        <v>15</v>
      </c>
      <c r="D272" t="s">
        <v>537</v>
      </c>
      <c r="E272" t="s">
        <v>17</v>
      </c>
      <c r="F272" s="1" t="s">
        <v>391</v>
      </c>
      <c r="G272" t="s">
        <v>392</v>
      </c>
      <c r="H272">
        <v>1650.5</v>
      </c>
      <c r="I272" s="2">
        <v>42136</v>
      </c>
      <c r="J272" s="2">
        <v>42137</v>
      </c>
      <c r="K272">
        <v>1650.5</v>
      </c>
    </row>
    <row r="273" spans="1:11" x14ac:dyDescent="0.25">
      <c r="A273" t="str">
        <f>"ZOE146DCFA"</f>
        <v>ZOE146DCFA</v>
      </c>
      <c r="B273" t="str">
        <f t="shared" si="4"/>
        <v>06363391001</v>
      </c>
      <c r="C273" t="s">
        <v>15</v>
      </c>
      <c r="D273" t="s">
        <v>538</v>
      </c>
      <c r="E273" t="s">
        <v>17</v>
      </c>
      <c r="F273" s="1" t="s">
        <v>52</v>
      </c>
      <c r="G273" t="s">
        <v>53</v>
      </c>
      <c r="H273">
        <v>350</v>
      </c>
      <c r="I273" s="2">
        <v>42131</v>
      </c>
      <c r="J273" s="2">
        <v>42157</v>
      </c>
      <c r="K273">
        <v>350</v>
      </c>
    </row>
    <row r="274" spans="1:11" x14ac:dyDescent="0.25">
      <c r="A274" t="str">
        <f>"Z97137E7EA"</f>
        <v>Z97137E7EA</v>
      </c>
      <c r="B274" t="str">
        <f t="shared" si="4"/>
        <v>06363391001</v>
      </c>
      <c r="C274" t="s">
        <v>15</v>
      </c>
      <c r="D274" t="s">
        <v>539</v>
      </c>
      <c r="E274" t="s">
        <v>41</v>
      </c>
      <c r="F274" s="1" t="s">
        <v>540</v>
      </c>
      <c r="G274" t="s">
        <v>107</v>
      </c>
      <c r="H274">
        <v>2360</v>
      </c>
      <c r="I274" s="2">
        <v>42096</v>
      </c>
      <c r="J274" s="2">
        <v>42096</v>
      </c>
      <c r="K274">
        <v>2360</v>
      </c>
    </row>
    <row r="275" spans="1:11" x14ac:dyDescent="0.25">
      <c r="A275" t="str">
        <f>"ZD015DFE5A"</f>
        <v>ZD015DFE5A</v>
      </c>
      <c r="B275" t="str">
        <f t="shared" si="4"/>
        <v>06363391001</v>
      </c>
      <c r="C275" t="s">
        <v>15</v>
      </c>
      <c r="D275" t="s">
        <v>541</v>
      </c>
      <c r="E275" t="s">
        <v>41</v>
      </c>
      <c r="F275" s="1" t="s">
        <v>542</v>
      </c>
      <c r="G275" t="s">
        <v>71</v>
      </c>
      <c r="H275">
        <v>880</v>
      </c>
      <c r="I275" s="2">
        <v>42254</v>
      </c>
      <c r="J275" s="2">
        <v>42276</v>
      </c>
      <c r="K275">
        <v>880</v>
      </c>
    </row>
    <row r="276" spans="1:11" x14ac:dyDescent="0.25">
      <c r="A276" t="str">
        <f>"0000000000"</f>
        <v>0000000000</v>
      </c>
      <c r="B276" t="str">
        <f t="shared" si="4"/>
        <v>06363391001</v>
      </c>
      <c r="C276" t="s">
        <v>15</v>
      </c>
      <c r="D276" t="s">
        <v>543</v>
      </c>
      <c r="E276" t="s">
        <v>17</v>
      </c>
      <c r="F276" s="1" t="s">
        <v>544</v>
      </c>
      <c r="G276" t="s">
        <v>545</v>
      </c>
      <c r="H276">
        <v>850</v>
      </c>
      <c r="I276" s="2">
        <v>42173</v>
      </c>
      <c r="J276" s="2">
        <v>42173</v>
      </c>
      <c r="K276">
        <v>850</v>
      </c>
    </row>
    <row r="277" spans="1:11" x14ac:dyDescent="0.25">
      <c r="A277" t="str">
        <f>"ZD31467147"</f>
        <v>ZD31467147</v>
      </c>
      <c r="B277" t="str">
        <f t="shared" si="4"/>
        <v>06363391001</v>
      </c>
      <c r="C277" t="s">
        <v>15</v>
      </c>
      <c r="D277" t="s">
        <v>546</v>
      </c>
      <c r="E277" t="s">
        <v>17</v>
      </c>
      <c r="F277" s="1" t="s">
        <v>91</v>
      </c>
      <c r="G277" t="s">
        <v>92</v>
      </c>
      <c r="H277">
        <v>180</v>
      </c>
      <c r="I277" s="2">
        <v>42132</v>
      </c>
      <c r="J277" s="2">
        <v>42132</v>
      </c>
      <c r="K277">
        <v>180</v>
      </c>
    </row>
    <row r="278" spans="1:11" x14ac:dyDescent="0.25">
      <c r="A278" t="str">
        <f>"Z54137E977"</f>
        <v>Z54137E977</v>
      </c>
      <c r="B278" t="str">
        <f t="shared" si="4"/>
        <v>06363391001</v>
      </c>
      <c r="C278" t="s">
        <v>15</v>
      </c>
      <c r="D278" t="s">
        <v>547</v>
      </c>
      <c r="E278" t="s">
        <v>41</v>
      </c>
      <c r="F278" s="1" t="s">
        <v>548</v>
      </c>
      <c r="G278" t="s">
        <v>107</v>
      </c>
      <c r="H278">
        <v>1240</v>
      </c>
      <c r="I278" s="2">
        <v>42082</v>
      </c>
      <c r="J278" s="2">
        <v>42082</v>
      </c>
      <c r="K278">
        <v>1240</v>
      </c>
    </row>
    <row r="279" spans="1:11" x14ac:dyDescent="0.25">
      <c r="A279" t="str">
        <f>"Z7712B6CC4"</f>
        <v>Z7712B6CC4</v>
      </c>
      <c r="B279" t="str">
        <f t="shared" si="4"/>
        <v>06363391001</v>
      </c>
      <c r="C279" t="s">
        <v>15</v>
      </c>
      <c r="D279" t="s">
        <v>549</v>
      </c>
      <c r="E279" t="s">
        <v>41</v>
      </c>
      <c r="F279" s="1" t="s">
        <v>550</v>
      </c>
      <c r="G279" t="s">
        <v>551</v>
      </c>
      <c r="H279">
        <v>820</v>
      </c>
      <c r="I279" s="2">
        <v>42083</v>
      </c>
      <c r="J279" s="2">
        <v>42083</v>
      </c>
      <c r="K279">
        <v>820</v>
      </c>
    </row>
    <row r="280" spans="1:11" x14ac:dyDescent="0.25">
      <c r="A280" t="str">
        <f>"Z281559706"</f>
        <v>Z281559706</v>
      </c>
      <c r="B280" t="str">
        <f t="shared" si="4"/>
        <v>06363391001</v>
      </c>
      <c r="C280" t="s">
        <v>15</v>
      </c>
      <c r="D280" t="s">
        <v>552</v>
      </c>
      <c r="E280" t="s">
        <v>41</v>
      </c>
      <c r="F280" s="1" t="s">
        <v>553</v>
      </c>
      <c r="G280" t="s">
        <v>255</v>
      </c>
      <c r="H280">
        <v>1980</v>
      </c>
      <c r="I280" s="2">
        <v>42201</v>
      </c>
      <c r="J280" s="2">
        <v>42201</v>
      </c>
      <c r="K280">
        <v>1980</v>
      </c>
    </row>
    <row r="281" spans="1:11" x14ac:dyDescent="0.25">
      <c r="A281" t="str">
        <f>"Z8713DFF73"</f>
        <v>Z8713DFF73</v>
      </c>
      <c r="B281" t="str">
        <f t="shared" si="4"/>
        <v>06363391001</v>
      </c>
      <c r="C281" t="s">
        <v>15</v>
      </c>
      <c r="D281" t="s">
        <v>554</v>
      </c>
      <c r="E281" t="s">
        <v>17</v>
      </c>
      <c r="F281" s="1" t="s">
        <v>555</v>
      </c>
      <c r="G281" t="s">
        <v>556</v>
      </c>
      <c r="H281">
        <v>1200</v>
      </c>
      <c r="I281" s="2">
        <v>42096</v>
      </c>
      <c r="J281" s="2">
        <v>42096</v>
      </c>
      <c r="K281">
        <v>1200</v>
      </c>
    </row>
    <row r="282" spans="1:11" x14ac:dyDescent="0.25">
      <c r="A282" t="str">
        <f>"ZA515BF1FA"</f>
        <v>ZA515BF1FA</v>
      </c>
      <c r="B282" t="str">
        <f t="shared" si="4"/>
        <v>06363391001</v>
      </c>
      <c r="C282" t="s">
        <v>15</v>
      </c>
      <c r="D282" t="s">
        <v>557</v>
      </c>
      <c r="E282" t="s">
        <v>41</v>
      </c>
      <c r="F282" s="1" t="s">
        <v>558</v>
      </c>
      <c r="G282" t="s">
        <v>559</v>
      </c>
      <c r="H282">
        <v>1875</v>
      </c>
      <c r="I282" s="2">
        <v>42248</v>
      </c>
      <c r="J282" s="2">
        <v>42269</v>
      </c>
      <c r="K282">
        <v>1875</v>
      </c>
    </row>
    <row r="283" spans="1:11" x14ac:dyDescent="0.25">
      <c r="A283" t="str">
        <f>"Z7C132C89D"</f>
        <v>Z7C132C89D</v>
      </c>
      <c r="B283" t="str">
        <f t="shared" si="4"/>
        <v>06363391001</v>
      </c>
      <c r="C283" t="s">
        <v>15</v>
      </c>
      <c r="D283" t="s">
        <v>560</v>
      </c>
      <c r="E283" t="s">
        <v>17</v>
      </c>
      <c r="F283" s="1" t="s">
        <v>561</v>
      </c>
      <c r="G283" t="s">
        <v>562</v>
      </c>
      <c r="H283">
        <v>39690</v>
      </c>
      <c r="I283" s="2">
        <v>42212</v>
      </c>
      <c r="J283" s="2">
        <v>42304</v>
      </c>
      <c r="K283">
        <v>39599.629999999997</v>
      </c>
    </row>
    <row r="284" spans="1:11" x14ac:dyDescent="0.25">
      <c r="A284" t="str">
        <f>"ZA31587A1D"</f>
        <v>ZA31587A1D</v>
      </c>
      <c r="B284" t="str">
        <f t="shared" si="4"/>
        <v>06363391001</v>
      </c>
      <c r="C284" t="s">
        <v>15</v>
      </c>
      <c r="D284" t="s">
        <v>563</v>
      </c>
      <c r="E284" t="s">
        <v>41</v>
      </c>
      <c r="F284" s="1" t="s">
        <v>564</v>
      </c>
      <c r="G284" t="s">
        <v>114</v>
      </c>
      <c r="H284">
        <v>2190</v>
      </c>
      <c r="I284" s="2">
        <v>42219</v>
      </c>
      <c r="J284" s="2">
        <v>42222</v>
      </c>
      <c r="K284">
        <v>2190</v>
      </c>
    </row>
    <row r="285" spans="1:11" x14ac:dyDescent="0.25">
      <c r="A285" t="str">
        <f>"ZD7180F3FF"</f>
        <v>ZD7180F3FF</v>
      </c>
      <c r="B285" t="str">
        <f t="shared" si="4"/>
        <v>06363391001</v>
      </c>
      <c r="C285" t="s">
        <v>15</v>
      </c>
      <c r="D285" t="s">
        <v>565</v>
      </c>
      <c r="E285" t="s">
        <v>17</v>
      </c>
      <c r="F285" s="1" t="s">
        <v>248</v>
      </c>
      <c r="G285" t="s">
        <v>249</v>
      </c>
      <c r="H285">
        <v>641.53</v>
      </c>
      <c r="I285" s="2">
        <v>42019</v>
      </c>
      <c r="J285" s="2">
        <v>42019</v>
      </c>
      <c r="K285">
        <v>641.52</v>
      </c>
    </row>
    <row r="286" spans="1:11" x14ac:dyDescent="0.25">
      <c r="A286" t="str">
        <f>"ZBF15CD0B0"</f>
        <v>ZBF15CD0B0</v>
      </c>
      <c r="B286" t="str">
        <f t="shared" si="4"/>
        <v>06363391001</v>
      </c>
      <c r="C286" t="s">
        <v>15</v>
      </c>
      <c r="D286" t="s">
        <v>566</v>
      </c>
      <c r="E286" t="s">
        <v>17</v>
      </c>
      <c r="F286" s="1" t="s">
        <v>504</v>
      </c>
      <c r="G286" t="s">
        <v>505</v>
      </c>
      <c r="H286">
        <v>321.81</v>
      </c>
      <c r="I286" s="2">
        <v>42248</v>
      </c>
      <c r="J286" s="2">
        <v>42261</v>
      </c>
      <c r="K286">
        <v>321.81</v>
      </c>
    </row>
    <row r="287" spans="1:11" x14ac:dyDescent="0.25">
      <c r="A287" t="str">
        <f>"ZCC15DFE41"</f>
        <v>ZCC15DFE41</v>
      </c>
      <c r="B287" t="str">
        <f t="shared" si="4"/>
        <v>06363391001</v>
      </c>
      <c r="C287" t="s">
        <v>15</v>
      </c>
      <c r="D287" t="s">
        <v>567</v>
      </c>
      <c r="E287" t="s">
        <v>41</v>
      </c>
      <c r="F287" s="1" t="s">
        <v>568</v>
      </c>
      <c r="G287" t="s">
        <v>569</v>
      </c>
      <c r="H287">
        <v>2744.87</v>
      </c>
      <c r="I287" s="2">
        <v>42269</v>
      </c>
      <c r="J287" s="2">
        <v>42269</v>
      </c>
      <c r="K287">
        <v>2744.87</v>
      </c>
    </row>
    <row r="288" spans="1:11" x14ac:dyDescent="0.25">
      <c r="A288" t="str">
        <f>"Z1017648B3"</f>
        <v>Z1017648B3</v>
      </c>
      <c r="B288" t="str">
        <f t="shared" si="4"/>
        <v>06363391001</v>
      </c>
      <c r="C288" t="s">
        <v>15</v>
      </c>
      <c r="D288" t="s">
        <v>570</v>
      </c>
      <c r="E288" t="s">
        <v>17</v>
      </c>
      <c r="F288" s="1" t="s">
        <v>571</v>
      </c>
      <c r="G288" t="s">
        <v>572</v>
      </c>
      <c r="H288">
        <v>95</v>
      </c>
      <c r="I288" s="2">
        <v>42342</v>
      </c>
      <c r="J288" s="2">
        <v>42348</v>
      </c>
      <c r="K288">
        <v>95</v>
      </c>
    </row>
    <row r="289" spans="1:11" x14ac:dyDescent="0.25">
      <c r="A289" t="str">
        <f>"62914848D5"</f>
        <v>62914848D5</v>
      </c>
      <c r="B289" t="str">
        <f t="shared" si="4"/>
        <v>06363391001</v>
      </c>
      <c r="C289" t="s">
        <v>15</v>
      </c>
      <c r="D289" t="s">
        <v>573</v>
      </c>
      <c r="E289" t="s">
        <v>574</v>
      </c>
      <c r="F289" s="1" t="s">
        <v>575</v>
      </c>
      <c r="G289" t="s">
        <v>89</v>
      </c>
      <c r="H289">
        <v>39028.720000000001</v>
      </c>
      <c r="I289" s="2">
        <v>42368</v>
      </c>
      <c r="K289">
        <v>37280.33</v>
      </c>
    </row>
    <row r="290" spans="1:11" x14ac:dyDescent="0.25">
      <c r="A290" t="str">
        <f>"ZE11510C0C"</f>
        <v>ZE11510C0C</v>
      </c>
      <c r="B290" t="str">
        <f t="shared" si="4"/>
        <v>06363391001</v>
      </c>
      <c r="C290" t="s">
        <v>15</v>
      </c>
      <c r="D290" t="s">
        <v>576</v>
      </c>
      <c r="E290" t="s">
        <v>17</v>
      </c>
      <c r="F290" s="1" t="s">
        <v>577</v>
      </c>
      <c r="G290" t="s">
        <v>578</v>
      </c>
      <c r="H290">
        <v>11362.28</v>
      </c>
      <c r="I290" s="2">
        <v>42241</v>
      </c>
      <c r="J290" s="2">
        <v>42270</v>
      </c>
      <c r="K290">
        <v>10451.19</v>
      </c>
    </row>
    <row r="291" spans="1:11" x14ac:dyDescent="0.25">
      <c r="A291" t="str">
        <f>"ZEF1521C78"</f>
        <v>ZEF1521C78</v>
      </c>
      <c r="B291" t="str">
        <f t="shared" si="4"/>
        <v>06363391001</v>
      </c>
      <c r="C291" t="s">
        <v>15</v>
      </c>
      <c r="D291" t="s">
        <v>579</v>
      </c>
      <c r="E291" t="s">
        <v>17</v>
      </c>
      <c r="F291" s="1" t="s">
        <v>580</v>
      </c>
      <c r="G291" t="s">
        <v>581</v>
      </c>
      <c r="H291">
        <v>4912.7</v>
      </c>
      <c r="I291" s="2">
        <v>42258</v>
      </c>
      <c r="J291" s="2">
        <v>42264</v>
      </c>
      <c r="K291">
        <v>4912.6899999999996</v>
      </c>
    </row>
    <row r="292" spans="1:11" x14ac:dyDescent="0.25">
      <c r="A292" t="str">
        <f>"Z5216CA114"</f>
        <v>Z5216CA114</v>
      </c>
      <c r="B292" t="str">
        <f t="shared" si="4"/>
        <v>06363391001</v>
      </c>
      <c r="C292" t="s">
        <v>15</v>
      </c>
      <c r="D292" t="s">
        <v>582</v>
      </c>
      <c r="E292" t="s">
        <v>17</v>
      </c>
      <c r="F292" s="1" t="s">
        <v>583</v>
      </c>
      <c r="G292" t="s">
        <v>207</v>
      </c>
      <c r="H292">
        <v>4598</v>
      </c>
      <c r="I292" s="2">
        <v>42332</v>
      </c>
      <c r="J292" s="2">
        <v>42361</v>
      </c>
      <c r="K292">
        <v>4598</v>
      </c>
    </row>
    <row r="293" spans="1:11" x14ac:dyDescent="0.25">
      <c r="A293" t="str">
        <f>"Z941560A6A"</f>
        <v>Z941560A6A</v>
      </c>
      <c r="B293" t="str">
        <f t="shared" si="4"/>
        <v>06363391001</v>
      </c>
      <c r="C293" t="s">
        <v>15</v>
      </c>
      <c r="D293" t="s">
        <v>584</v>
      </c>
      <c r="E293" t="s">
        <v>41</v>
      </c>
      <c r="F293" s="1" t="s">
        <v>585</v>
      </c>
      <c r="G293" t="s">
        <v>586</v>
      </c>
      <c r="H293">
        <v>1850</v>
      </c>
      <c r="I293" s="2">
        <v>42208</v>
      </c>
      <c r="J293" s="2">
        <v>42212</v>
      </c>
      <c r="K293">
        <v>1849.99</v>
      </c>
    </row>
    <row r="294" spans="1:11" x14ac:dyDescent="0.25">
      <c r="A294" t="str">
        <f>"Z081587984"</f>
        <v>Z081587984</v>
      </c>
      <c r="B294" t="str">
        <f t="shared" si="4"/>
        <v>06363391001</v>
      </c>
      <c r="C294" t="s">
        <v>15</v>
      </c>
      <c r="D294" t="s">
        <v>587</v>
      </c>
      <c r="E294" t="s">
        <v>41</v>
      </c>
      <c r="F294" s="1" t="s">
        <v>588</v>
      </c>
      <c r="G294" t="s">
        <v>326</v>
      </c>
      <c r="H294">
        <v>3300</v>
      </c>
      <c r="I294" s="2">
        <v>42214</v>
      </c>
      <c r="J294" s="2">
        <v>42215</v>
      </c>
      <c r="K294">
        <v>3300</v>
      </c>
    </row>
    <row r="295" spans="1:11" x14ac:dyDescent="0.25">
      <c r="A295" t="str">
        <f>"Z7615C0D82"</f>
        <v>Z7615C0D82</v>
      </c>
      <c r="B295" t="str">
        <f t="shared" si="4"/>
        <v>06363391001</v>
      </c>
      <c r="C295" t="s">
        <v>15</v>
      </c>
      <c r="D295" t="s">
        <v>589</v>
      </c>
      <c r="E295" t="s">
        <v>17</v>
      </c>
      <c r="F295" s="1" t="s">
        <v>590</v>
      </c>
      <c r="G295" t="s">
        <v>591</v>
      </c>
      <c r="H295">
        <v>1320</v>
      </c>
      <c r="I295" s="2">
        <v>42248</v>
      </c>
      <c r="J295" s="2">
        <v>42978</v>
      </c>
      <c r="K295">
        <v>1320</v>
      </c>
    </row>
    <row r="296" spans="1:11" x14ac:dyDescent="0.25">
      <c r="A296" t="str">
        <f>"Z5915D28E4"</f>
        <v>Z5915D28E4</v>
      </c>
      <c r="B296" t="str">
        <f t="shared" si="4"/>
        <v>06363391001</v>
      </c>
      <c r="C296" t="s">
        <v>15</v>
      </c>
      <c r="D296" t="s">
        <v>592</v>
      </c>
      <c r="E296" t="s">
        <v>41</v>
      </c>
      <c r="F296" s="1" t="s">
        <v>593</v>
      </c>
      <c r="G296" t="s">
        <v>594</v>
      </c>
      <c r="H296">
        <v>1087</v>
      </c>
      <c r="I296" s="2">
        <v>42248</v>
      </c>
      <c r="J296" s="2">
        <v>42609</v>
      </c>
      <c r="K296">
        <v>1086.99</v>
      </c>
    </row>
    <row r="297" spans="1:11" x14ac:dyDescent="0.25">
      <c r="A297" t="str">
        <f>"Z8417F6039"</f>
        <v>Z8417F6039</v>
      </c>
      <c r="B297" t="str">
        <f t="shared" si="4"/>
        <v>06363391001</v>
      </c>
      <c r="C297" t="s">
        <v>15</v>
      </c>
      <c r="D297" t="s">
        <v>595</v>
      </c>
      <c r="E297" t="s">
        <v>17</v>
      </c>
      <c r="F297" s="1" t="s">
        <v>596</v>
      </c>
      <c r="G297" t="s">
        <v>597</v>
      </c>
      <c r="H297">
        <v>446.88</v>
      </c>
      <c r="I297" s="2">
        <v>42367</v>
      </c>
      <c r="J297" s="2">
        <v>42384</v>
      </c>
      <c r="K297">
        <v>446.88</v>
      </c>
    </row>
    <row r="298" spans="1:11" x14ac:dyDescent="0.25">
      <c r="A298" t="str">
        <f>"ZA917A2803"</f>
        <v>ZA917A2803</v>
      </c>
      <c r="B298" t="str">
        <f t="shared" si="4"/>
        <v>06363391001</v>
      </c>
      <c r="C298" t="s">
        <v>15</v>
      </c>
      <c r="D298" t="s">
        <v>598</v>
      </c>
      <c r="E298" t="s">
        <v>17</v>
      </c>
      <c r="F298" s="1" t="s">
        <v>599</v>
      </c>
      <c r="G298" t="s">
        <v>600</v>
      </c>
      <c r="H298">
        <v>774.75</v>
      </c>
      <c r="I298" s="2">
        <v>42278</v>
      </c>
      <c r="J298" s="2">
        <v>42369</v>
      </c>
      <c r="K298">
        <v>258.24</v>
      </c>
    </row>
    <row r="299" spans="1:11" x14ac:dyDescent="0.25">
      <c r="A299" t="str">
        <f>"Z1A17A29AB"</f>
        <v>Z1A17A29AB</v>
      </c>
      <c r="B299" t="str">
        <f t="shared" si="4"/>
        <v>06363391001</v>
      </c>
      <c r="C299" t="s">
        <v>15</v>
      </c>
      <c r="D299" t="s">
        <v>601</v>
      </c>
      <c r="E299" t="s">
        <v>41</v>
      </c>
      <c r="F299" s="1" t="s">
        <v>602</v>
      </c>
      <c r="G299" t="s">
        <v>279</v>
      </c>
      <c r="H299">
        <v>2286</v>
      </c>
      <c r="I299" s="2">
        <v>42353</v>
      </c>
      <c r="J299" s="2">
        <v>42385</v>
      </c>
      <c r="K299">
        <v>2286</v>
      </c>
    </row>
    <row r="300" spans="1:11" x14ac:dyDescent="0.25">
      <c r="A300" t="str">
        <f>"613144547A"</f>
        <v>613144547A</v>
      </c>
      <c r="B300" t="str">
        <f t="shared" si="4"/>
        <v>06363391001</v>
      </c>
      <c r="C300" t="s">
        <v>15</v>
      </c>
      <c r="D300" t="s">
        <v>603</v>
      </c>
      <c r="E300" t="s">
        <v>94</v>
      </c>
      <c r="F300" s="1" t="s">
        <v>604</v>
      </c>
      <c r="G300" t="s">
        <v>605</v>
      </c>
      <c r="H300">
        <v>0</v>
      </c>
      <c r="I300" s="2">
        <v>42125</v>
      </c>
      <c r="J300" s="2">
        <v>42490</v>
      </c>
      <c r="K300">
        <v>1147013.56</v>
      </c>
    </row>
    <row r="301" spans="1:11" x14ac:dyDescent="0.25">
      <c r="A301" t="str">
        <f>"Z8B1727311"</f>
        <v>Z8B1727311</v>
      </c>
      <c r="B301" t="str">
        <f t="shared" si="4"/>
        <v>06363391001</v>
      </c>
      <c r="C301" t="s">
        <v>15</v>
      </c>
      <c r="D301" t="s">
        <v>606</v>
      </c>
      <c r="E301" t="s">
        <v>17</v>
      </c>
      <c r="F301" s="1" t="s">
        <v>607</v>
      </c>
      <c r="G301" t="s">
        <v>608</v>
      </c>
      <c r="H301">
        <v>1722</v>
      </c>
      <c r="I301" s="2">
        <v>42366</v>
      </c>
      <c r="J301" s="2">
        <v>42391</v>
      </c>
      <c r="K301">
        <v>1722</v>
      </c>
    </row>
    <row r="302" spans="1:11" x14ac:dyDescent="0.25">
      <c r="A302" t="str">
        <f>"Z7C1429316"</f>
        <v>Z7C1429316</v>
      </c>
      <c r="B302" t="str">
        <f t="shared" si="4"/>
        <v>06363391001</v>
      </c>
      <c r="C302" t="s">
        <v>15</v>
      </c>
      <c r="D302" t="s">
        <v>609</v>
      </c>
      <c r="E302" t="s">
        <v>17</v>
      </c>
      <c r="F302" s="1" t="s">
        <v>37</v>
      </c>
      <c r="G302" t="s">
        <v>38</v>
      </c>
      <c r="H302">
        <v>630</v>
      </c>
      <c r="I302" s="2">
        <v>42123</v>
      </c>
      <c r="J302" s="2">
        <v>42124</v>
      </c>
      <c r="K302">
        <v>630</v>
      </c>
    </row>
    <row r="303" spans="1:11" x14ac:dyDescent="0.25">
      <c r="A303" t="str">
        <f>"Z9816DD23E"</f>
        <v>Z9816DD23E</v>
      </c>
      <c r="B303" t="str">
        <f t="shared" si="4"/>
        <v>06363391001</v>
      </c>
      <c r="C303" t="s">
        <v>15</v>
      </c>
      <c r="D303" t="s">
        <v>610</v>
      </c>
      <c r="E303" t="s">
        <v>17</v>
      </c>
      <c r="F303" s="1" t="s">
        <v>192</v>
      </c>
      <c r="G303" t="s">
        <v>193</v>
      </c>
      <c r="H303">
        <v>478.42</v>
      </c>
      <c r="I303" s="2">
        <v>42311</v>
      </c>
      <c r="J303" s="2">
        <v>42311</v>
      </c>
      <c r="K303">
        <v>478.42</v>
      </c>
    </row>
    <row r="304" spans="1:11" x14ac:dyDescent="0.25">
      <c r="A304" t="str">
        <f>"ZEC14BFDDA"</f>
        <v>ZEC14BFDDA</v>
      </c>
      <c r="B304" t="str">
        <f t="shared" si="4"/>
        <v>06363391001</v>
      </c>
      <c r="C304" t="s">
        <v>15</v>
      </c>
      <c r="D304" t="s">
        <v>611</v>
      </c>
      <c r="E304" t="s">
        <v>17</v>
      </c>
      <c r="F304" s="1" t="s">
        <v>612</v>
      </c>
      <c r="G304" t="s">
        <v>613</v>
      </c>
      <c r="H304">
        <v>398.89</v>
      </c>
      <c r="I304" s="2">
        <v>42156</v>
      </c>
      <c r="J304" s="2">
        <v>42160</v>
      </c>
      <c r="K304">
        <v>326.95999999999998</v>
      </c>
    </row>
    <row r="305" spans="1:11" x14ac:dyDescent="0.25">
      <c r="A305" t="str">
        <f>"ZAE146A9FA"</f>
        <v>ZAE146A9FA</v>
      </c>
      <c r="B305" t="str">
        <f t="shared" si="4"/>
        <v>06363391001</v>
      </c>
      <c r="C305" t="s">
        <v>15</v>
      </c>
      <c r="D305" t="s">
        <v>614</v>
      </c>
      <c r="E305" t="s">
        <v>17</v>
      </c>
      <c r="F305" s="1" t="s">
        <v>192</v>
      </c>
      <c r="G305" t="s">
        <v>193</v>
      </c>
      <c r="H305">
        <v>344.38</v>
      </c>
      <c r="I305" s="2">
        <v>42135</v>
      </c>
      <c r="J305" s="2">
        <v>42142</v>
      </c>
      <c r="K305">
        <v>344.38</v>
      </c>
    </row>
    <row r="306" spans="1:11" x14ac:dyDescent="0.25">
      <c r="A306" t="str">
        <f>"ZEF13C19B7"</f>
        <v>ZEF13C19B7</v>
      </c>
      <c r="B306" t="str">
        <f t="shared" si="4"/>
        <v>06363391001</v>
      </c>
      <c r="C306" t="s">
        <v>15</v>
      </c>
      <c r="D306" t="s">
        <v>615</v>
      </c>
      <c r="E306" t="s">
        <v>17</v>
      </c>
      <c r="F306" s="1" t="s">
        <v>192</v>
      </c>
      <c r="G306" t="s">
        <v>193</v>
      </c>
      <c r="H306">
        <v>576.72</v>
      </c>
      <c r="I306" s="2">
        <v>42083</v>
      </c>
      <c r="J306" s="2">
        <v>42088</v>
      </c>
      <c r="K306">
        <v>576.72</v>
      </c>
    </row>
    <row r="307" spans="1:11" x14ac:dyDescent="0.25">
      <c r="A307" t="str">
        <f>"Z7616D9131"</f>
        <v>Z7616D9131</v>
      </c>
      <c r="B307" t="str">
        <f t="shared" si="4"/>
        <v>06363391001</v>
      </c>
      <c r="C307" t="s">
        <v>15</v>
      </c>
      <c r="D307" t="s">
        <v>616</v>
      </c>
      <c r="E307" t="s">
        <v>17</v>
      </c>
      <c r="F307" s="1" t="s">
        <v>617</v>
      </c>
      <c r="G307" t="s">
        <v>618</v>
      </c>
      <c r="H307">
        <v>250</v>
      </c>
      <c r="I307" s="2">
        <v>42311</v>
      </c>
      <c r="J307" s="2">
        <v>42313</v>
      </c>
      <c r="K307">
        <v>250</v>
      </c>
    </row>
    <row r="308" spans="1:11" x14ac:dyDescent="0.25">
      <c r="A308" t="str">
        <f>"ZF0151BE9D"</f>
        <v>ZF0151BE9D</v>
      </c>
      <c r="B308" t="str">
        <f t="shared" ref="B308:B334" si="5">"06363391001"</f>
        <v>06363391001</v>
      </c>
      <c r="C308" t="s">
        <v>15</v>
      </c>
      <c r="D308" t="s">
        <v>619</v>
      </c>
      <c r="E308" t="s">
        <v>17</v>
      </c>
      <c r="F308" s="1" t="s">
        <v>620</v>
      </c>
      <c r="G308" t="s">
        <v>621</v>
      </c>
      <c r="H308">
        <v>340</v>
      </c>
      <c r="I308" s="2">
        <v>42186</v>
      </c>
      <c r="J308" s="2">
        <v>42188</v>
      </c>
      <c r="K308">
        <v>340</v>
      </c>
    </row>
    <row r="309" spans="1:11" x14ac:dyDescent="0.25">
      <c r="A309" t="str">
        <f>"Z9212A51D3"</f>
        <v>Z9212A51D3</v>
      </c>
      <c r="B309" t="str">
        <f t="shared" si="5"/>
        <v>06363391001</v>
      </c>
      <c r="C309" t="s">
        <v>15</v>
      </c>
      <c r="D309" t="s">
        <v>622</v>
      </c>
      <c r="E309" t="s">
        <v>17</v>
      </c>
      <c r="F309" s="1" t="s">
        <v>403</v>
      </c>
      <c r="G309" t="s">
        <v>404</v>
      </c>
      <c r="H309">
        <v>360</v>
      </c>
      <c r="I309" s="2">
        <v>42017</v>
      </c>
      <c r="J309" s="2">
        <v>42030</v>
      </c>
      <c r="K309">
        <v>360</v>
      </c>
    </row>
    <row r="310" spans="1:11" x14ac:dyDescent="0.25">
      <c r="A310" t="str">
        <f>"Z4216BC124"</f>
        <v>Z4216BC124</v>
      </c>
      <c r="B310" t="str">
        <f t="shared" si="5"/>
        <v>06363391001</v>
      </c>
      <c r="C310" t="s">
        <v>15</v>
      </c>
      <c r="D310" t="s">
        <v>623</v>
      </c>
      <c r="E310" t="s">
        <v>17</v>
      </c>
      <c r="F310" s="1" t="s">
        <v>624</v>
      </c>
      <c r="G310" t="s">
        <v>625</v>
      </c>
      <c r="H310">
        <v>2000</v>
      </c>
      <c r="I310" s="2">
        <v>42293</v>
      </c>
      <c r="J310" s="2">
        <v>42293</v>
      </c>
      <c r="K310">
        <v>2000</v>
      </c>
    </row>
    <row r="311" spans="1:11" x14ac:dyDescent="0.25">
      <c r="A311" t="str">
        <f>"6476651D78"</f>
        <v>6476651D78</v>
      </c>
      <c r="B311" t="str">
        <f t="shared" si="5"/>
        <v>06363391001</v>
      </c>
      <c r="C311" t="s">
        <v>15</v>
      </c>
      <c r="D311" t="s">
        <v>626</v>
      </c>
      <c r="E311" t="s">
        <v>94</v>
      </c>
      <c r="F311" s="1" t="s">
        <v>494</v>
      </c>
      <c r="G311" t="s">
        <v>495</v>
      </c>
      <c r="H311">
        <v>119249.66</v>
      </c>
      <c r="I311" s="2">
        <v>42359</v>
      </c>
      <c r="K311">
        <v>119249.66</v>
      </c>
    </row>
    <row r="312" spans="1:11" x14ac:dyDescent="0.25">
      <c r="A312" t="str">
        <f>"ZEE12E9E32"</f>
        <v>ZEE12E9E32</v>
      </c>
      <c r="B312" t="str">
        <f t="shared" si="5"/>
        <v>06363391001</v>
      </c>
      <c r="C312" t="s">
        <v>15</v>
      </c>
      <c r="D312" t="s">
        <v>627</v>
      </c>
      <c r="E312" t="s">
        <v>94</v>
      </c>
      <c r="F312" s="1" t="s">
        <v>494</v>
      </c>
      <c r="G312" t="s">
        <v>495</v>
      </c>
      <c r="H312">
        <v>25155.9</v>
      </c>
      <c r="I312" s="2">
        <v>42051</v>
      </c>
      <c r="J312" s="2">
        <v>42109</v>
      </c>
      <c r="K312">
        <v>25155.9</v>
      </c>
    </row>
    <row r="313" spans="1:11" x14ac:dyDescent="0.25">
      <c r="A313" t="str">
        <f>"Z62172A7BF"</f>
        <v>Z62172A7BF</v>
      </c>
      <c r="B313" t="str">
        <f t="shared" si="5"/>
        <v>06363391001</v>
      </c>
      <c r="C313" t="s">
        <v>15</v>
      </c>
      <c r="D313" t="s">
        <v>628</v>
      </c>
      <c r="E313" t="s">
        <v>41</v>
      </c>
      <c r="F313" s="1" t="s">
        <v>629</v>
      </c>
      <c r="G313" t="s">
        <v>104</v>
      </c>
      <c r="H313">
        <v>11008</v>
      </c>
      <c r="I313" s="2">
        <v>42355</v>
      </c>
      <c r="J313" s="2">
        <v>42417</v>
      </c>
      <c r="K313">
        <v>11008</v>
      </c>
    </row>
    <row r="314" spans="1:11" x14ac:dyDescent="0.25">
      <c r="A314" t="str">
        <f>"ZC317A2C14"</f>
        <v>ZC317A2C14</v>
      </c>
      <c r="B314" t="str">
        <f t="shared" si="5"/>
        <v>06363391001</v>
      </c>
      <c r="C314" t="s">
        <v>15</v>
      </c>
      <c r="D314" t="s">
        <v>630</v>
      </c>
      <c r="E314" t="s">
        <v>17</v>
      </c>
      <c r="F314" s="1" t="s">
        <v>278</v>
      </c>
      <c r="G314" t="s">
        <v>279</v>
      </c>
      <c r="H314">
        <v>870.14</v>
      </c>
      <c r="I314" s="2">
        <v>42359</v>
      </c>
      <c r="J314" s="2">
        <v>42368</v>
      </c>
      <c r="K314">
        <v>870.14</v>
      </c>
    </row>
    <row r="315" spans="1:11" x14ac:dyDescent="0.25">
      <c r="A315" t="str">
        <f>"Z6C176035F"</f>
        <v>Z6C176035F</v>
      </c>
      <c r="B315" t="str">
        <f t="shared" si="5"/>
        <v>06363391001</v>
      </c>
      <c r="C315" t="s">
        <v>15</v>
      </c>
      <c r="D315" t="s">
        <v>631</v>
      </c>
      <c r="E315" t="s">
        <v>17</v>
      </c>
      <c r="F315" s="1" t="s">
        <v>632</v>
      </c>
      <c r="G315" t="s">
        <v>633</v>
      </c>
      <c r="H315">
        <v>273.8</v>
      </c>
      <c r="I315" s="2">
        <v>42345</v>
      </c>
      <c r="J315" s="2">
        <v>42388</v>
      </c>
      <c r="K315">
        <v>273.8</v>
      </c>
    </row>
    <row r="316" spans="1:11" x14ac:dyDescent="0.25">
      <c r="A316" t="str">
        <f>"0000000000"</f>
        <v>0000000000</v>
      </c>
      <c r="B316" t="str">
        <f t="shared" si="5"/>
        <v>06363391001</v>
      </c>
      <c r="C316" t="s">
        <v>15</v>
      </c>
      <c r="D316" t="s">
        <v>634</v>
      </c>
      <c r="E316" t="s">
        <v>17</v>
      </c>
      <c r="F316" s="1" t="s">
        <v>248</v>
      </c>
      <c r="G316" t="s">
        <v>249</v>
      </c>
      <c r="H316">
        <v>475.46</v>
      </c>
      <c r="I316" s="2">
        <v>42332</v>
      </c>
      <c r="J316" s="2">
        <v>42333</v>
      </c>
      <c r="K316">
        <v>475.46</v>
      </c>
    </row>
    <row r="317" spans="1:11" x14ac:dyDescent="0.25">
      <c r="A317" t="str">
        <f>"Z3116757F6"</f>
        <v>Z3116757F6</v>
      </c>
      <c r="B317" t="str">
        <f t="shared" si="5"/>
        <v>06363391001</v>
      </c>
      <c r="C317" t="s">
        <v>15</v>
      </c>
      <c r="D317" t="s">
        <v>635</v>
      </c>
      <c r="E317" t="s">
        <v>17</v>
      </c>
      <c r="F317" s="1" t="s">
        <v>34</v>
      </c>
      <c r="G317" t="s">
        <v>35</v>
      </c>
      <c r="H317">
        <v>5000</v>
      </c>
      <c r="I317" s="2">
        <v>42296</v>
      </c>
      <c r="J317" s="2">
        <v>42317</v>
      </c>
      <c r="K317">
        <v>5000</v>
      </c>
    </row>
    <row r="318" spans="1:11" x14ac:dyDescent="0.25">
      <c r="A318" t="str">
        <f>"Z2414EB601"</f>
        <v>Z2414EB601</v>
      </c>
      <c r="B318" t="str">
        <f t="shared" si="5"/>
        <v>06363391001</v>
      </c>
      <c r="C318" t="s">
        <v>15</v>
      </c>
      <c r="D318" t="s">
        <v>636</v>
      </c>
      <c r="E318" t="s">
        <v>17</v>
      </c>
      <c r="F318" s="1" t="s">
        <v>73</v>
      </c>
      <c r="G318" t="s">
        <v>74</v>
      </c>
      <c r="H318">
        <v>80</v>
      </c>
      <c r="I318" s="2">
        <v>42166</v>
      </c>
      <c r="J318" s="2">
        <v>42166</v>
      </c>
      <c r="K318">
        <v>80</v>
      </c>
    </row>
    <row r="319" spans="1:11" x14ac:dyDescent="0.25">
      <c r="A319" t="str">
        <f>"ZB11629667"</f>
        <v>ZB11629667</v>
      </c>
      <c r="B319" t="str">
        <f t="shared" si="5"/>
        <v>06363391001</v>
      </c>
      <c r="C319" t="s">
        <v>15</v>
      </c>
      <c r="D319" t="s">
        <v>637</v>
      </c>
      <c r="E319" t="s">
        <v>94</v>
      </c>
      <c r="F319" s="1" t="s">
        <v>162</v>
      </c>
      <c r="G319" t="s">
        <v>163</v>
      </c>
      <c r="H319">
        <v>1120</v>
      </c>
      <c r="I319" s="2">
        <v>42130</v>
      </c>
      <c r="J319" s="2">
        <v>42495</v>
      </c>
      <c r="K319">
        <v>840</v>
      </c>
    </row>
    <row r="320" spans="1:11" x14ac:dyDescent="0.25">
      <c r="A320" t="str">
        <f>"Z08183AB3E"</f>
        <v>Z08183AB3E</v>
      </c>
      <c r="B320" t="str">
        <f t="shared" si="5"/>
        <v>06363391001</v>
      </c>
      <c r="C320" t="s">
        <v>15</v>
      </c>
      <c r="D320" t="s">
        <v>638</v>
      </c>
      <c r="E320" t="s">
        <v>17</v>
      </c>
      <c r="F320" s="1" t="s">
        <v>639</v>
      </c>
      <c r="G320" t="s">
        <v>640</v>
      </c>
      <c r="H320">
        <v>179.06</v>
      </c>
      <c r="I320" s="2">
        <v>42347</v>
      </c>
      <c r="J320" s="2">
        <v>42369</v>
      </c>
      <c r="K320">
        <v>89.53</v>
      </c>
    </row>
    <row r="321" spans="1:11" x14ac:dyDescent="0.25">
      <c r="A321" t="str">
        <f>"Z6716664A7"</f>
        <v>Z6716664A7</v>
      </c>
      <c r="B321" t="str">
        <f t="shared" si="5"/>
        <v>06363391001</v>
      </c>
      <c r="C321" t="s">
        <v>15</v>
      </c>
      <c r="D321" t="s">
        <v>641</v>
      </c>
      <c r="E321" t="s">
        <v>94</v>
      </c>
      <c r="F321" s="1" t="s">
        <v>642</v>
      </c>
      <c r="G321" t="s">
        <v>643</v>
      </c>
      <c r="H321">
        <v>27081.599999999999</v>
      </c>
      <c r="I321" s="2">
        <v>42328</v>
      </c>
      <c r="J321" s="2">
        <v>43744</v>
      </c>
      <c r="K321">
        <v>20191.97</v>
      </c>
    </row>
    <row r="322" spans="1:11" x14ac:dyDescent="0.25">
      <c r="A322" t="str">
        <f>"6002442BD3"</f>
        <v>6002442BD3</v>
      </c>
      <c r="B322" t="str">
        <f t="shared" si="5"/>
        <v>06363391001</v>
      </c>
      <c r="C322" t="s">
        <v>15</v>
      </c>
      <c r="D322" t="s">
        <v>644</v>
      </c>
      <c r="E322" t="s">
        <v>94</v>
      </c>
      <c r="F322" s="1" t="s">
        <v>642</v>
      </c>
      <c r="G322" t="s">
        <v>643</v>
      </c>
      <c r="H322">
        <v>29016</v>
      </c>
      <c r="I322" s="2">
        <v>42310</v>
      </c>
      <c r="J322" s="2">
        <v>43675</v>
      </c>
      <c r="K322">
        <v>19950.150000000001</v>
      </c>
    </row>
    <row r="323" spans="1:11" x14ac:dyDescent="0.25">
      <c r="A323" t="str">
        <f>"6657295D9D"</f>
        <v>6657295D9D</v>
      </c>
      <c r="B323" t="str">
        <f t="shared" si="5"/>
        <v>06363391001</v>
      </c>
      <c r="C323" t="s">
        <v>15</v>
      </c>
      <c r="D323" t="s">
        <v>645</v>
      </c>
      <c r="E323" t="s">
        <v>94</v>
      </c>
      <c r="F323" s="1" t="s">
        <v>162</v>
      </c>
      <c r="G323" t="s">
        <v>163</v>
      </c>
      <c r="H323">
        <v>128616</v>
      </c>
      <c r="I323" s="2">
        <v>42138</v>
      </c>
      <c r="J323" s="2">
        <v>44326</v>
      </c>
      <c r="K323">
        <v>47444.83</v>
      </c>
    </row>
    <row r="324" spans="1:11" x14ac:dyDescent="0.25">
      <c r="A324" t="str">
        <f>"Z8B14FD888"</f>
        <v>Z8B14FD888</v>
      </c>
      <c r="B324" t="str">
        <f t="shared" si="5"/>
        <v>06363391001</v>
      </c>
      <c r="C324" t="s">
        <v>15</v>
      </c>
      <c r="D324" t="s">
        <v>646</v>
      </c>
      <c r="E324" t="s">
        <v>41</v>
      </c>
      <c r="F324" s="1" t="s">
        <v>647</v>
      </c>
      <c r="G324" t="s">
        <v>38</v>
      </c>
      <c r="H324">
        <v>4350</v>
      </c>
      <c r="I324" s="2">
        <v>42186</v>
      </c>
      <c r="J324" s="2">
        <v>42886</v>
      </c>
      <c r="K324">
        <v>4315.03</v>
      </c>
    </row>
    <row r="325" spans="1:11" x14ac:dyDescent="0.25">
      <c r="A325" t="str">
        <f>"Z74179278D"</f>
        <v>Z74179278D</v>
      </c>
      <c r="B325" t="str">
        <f t="shared" si="5"/>
        <v>06363391001</v>
      </c>
      <c r="C325" t="s">
        <v>15</v>
      </c>
      <c r="D325" t="s">
        <v>648</v>
      </c>
      <c r="E325" t="s">
        <v>17</v>
      </c>
      <c r="F325" s="1" t="s">
        <v>649</v>
      </c>
      <c r="G325" t="s">
        <v>307</v>
      </c>
      <c r="H325">
        <v>1869</v>
      </c>
      <c r="I325" s="2">
        <v>42339</v>
      </c>
      <c r="J325" s="2">
        <v>42400</v>
      </c>
      <c r="K325">
        <v>1869</v>
      </c>
    </row>
    <row r="326" spans="1:11" x14ac:dyDescent="0.25">
      <c r="A326" t="str">
        <f>"Z7717AC814"</f>
        <v>Z7717AC814</v>
      </c>
      <c r="B326" t="str">
        <f t="shared" si="5"/>
        <v>06363391001</v>
      </c>
      <c r="C326" t="s">
        <v>15</v>
      </c>
      <c r="D326" t="s">
        <v>650</v>
      </c>
      <c r="E326" t="s">
        <v>17</v>
      </c>
      <c r="F326" s="1" t="s">
        <v>37</v>
      </c>
      <c r="G326" t="s">
        <v>38</v>
      </c>
      <c r="H326">
        <v>225</v>
      </c>
      <c r="I326" s="2">
        <v>42359</v>
      </c>
      <c r="J326" s="2">
        <v>42360</v>
      </c>
      <c r="K326">
        <v>225</v>
      </c>
    </row>
    <row r="327" spans="1:11" x14ac:dyDescent="0.25">
      <c r="A327" t="str">
        <f>"Z0A174398D"</f>
        <v>Z0A174398D</v>
      </c>
      <c r="B327" t="str">
        <f t="shared" si="5"/>
        <v>06363391001</v>
      </c>
      <c r="C327" t="s">
        <v>15</v>
      </c>
      <c r="D327" t="s">
        <v>651</v>
      </c>
      <c r="E327" t="s">
        <v>94</v>
      </c>
      <c r="F327" s="1" t="s">
        <v>652</v>
      </c>
      <c r="G327" t="s">
        <v>653</v>
      </c>
      <c r="H327">
        <v>25147.200000000001</v>
      </c>
      <c r="I327" s="2">
        <v>42401</v>
      </c>
      <c r="J327" s="2">
        <v>43793</v>
      </c>
      <c r="K327">
        <v>12574.64</v>
      </c>
    </row>
    <row r="328" spans="1:11" x14ac:dyDescent="0.25">
      <c r="A328" t="str">
        <f>"63727439E1"</f>
        <v>63727439E1</v>
      </c>
      <c r="B328" t="str">
        <f t="shared" si="5"/>
        <v>06363391001</v>
      </c>
      <c r="C328" t="s">
        <v>15</v>
      </c>
      <c r="D328" t="s">
        <v>654</v>
      </c>
      <c r="E328" t="s">
        <v>41</v>
      </c>
      <c r="F328" s="1" t="s">
        <v>655</v>
      </c>
      <c r="G328" t="s">
        <v>19</v>
      </c>
      <c r="H328">
        <v>70964.05</v>
      </c>
      <c r="I328" s="2">
        <v>42290</v>
      </c>
      <c r="J328" s="2">
        <v>42654</v>
      </c>
      <c r="K328">
        <v>70964.05</v>
      </c>
    </row>
    <row r="329" spans="1:11" x14ac:dyDescent="0.25">
      <c r="A329" t="str">
        <f>"ZF019886A8"</f>
        <v>ZF019886A8</v>
      </c>
      <c r="B329" t="str">
        <f t="shared" si="5"/>
        <v>06363391001</v>
      </c>
      <c r="C329" t="s">
        <v>15</v>
      </c>
      <c r="D329" t="s">
        <v>656</v>
      </c>
      <c r="E329" t="s">
        <v>17</v>
      </c>
      <c r="F329" s="1" t="s">
        <v>248</v>
      </c>
      <c r="G329" t="s">
        <v>249</v>
      </c>
      <c r="H329">
        <v>139.68</v>
      </c>
      <c r="I329" s="2">
        <v>42025</v>
      </c>
      <c r="J329" s="2">
        <v>43098</v>
      </c>
      <c r="K329">
        <v>139.68</v>
      </c>
    </row>
    <row r="330" spans="1:11" x14ac:dyDescent="0.25">
      <c r="A330" t="str">
        <f>"Z3612E9E9B"</f>
        <v>Z3612E9E9B</v>
      </c>
      <c r="B330" t="str">
        <f t="shared" si="5"/>
        <v>06363391001</v>
      </c>
      <c r="C330" t="s">
        <v>15</v>
      </c>
      <c r="D330" t="s">
        <v>657</v>
      </c>
      <c r="E330" t="s">
        <v>17</v>
      </c>
      <c r="F330" s="1" t="s">
        <v>658</v>
      </c>
      <c r="G330" t="s">
        <v>659</v>
      </c>
      <c r="H330">
        <v>5876.07</v>
      </c>
      <c r="I330" s="2">
        <v>42044</v>
      </c>
      <c r="J330" s="2">
        <v>42066</v>
      </c>
      <c r="K330">
        <v>3432.73</v>
      </c>
    </row>
    <row r="331" spans="1:11" x14ac:dyDescent="0.25">
      <c r="A331" t="str">
        <f>"ZA815DA03B"</f>
        <v>ZA815DA03B</v>
      </c>
      <c r="B331" t="str">
        <f t="shared" si="5"/>
        <v>06363391001</v>
      </c>
      <c r="C331" t="s">
        <v>15</v>
      </c>
      <c r="D331" t="s">
        <v>660</v>
      </c>
      <c r="E331" t="s">
        <v>17</v>
      </c>
      <c r="F331" s="1" t="s">
        <v>661</v>
      </c>
      <c r="G331" t="s">
        <v>662</v>
      </c>
      <c r="H331">
        <v>350</v>
      </c>
      <c r="I331" s="2">
        <v>42268</v>
      </c>
      <c r="J331" s="2">
        <v>42290</v>
      </c>
      <c r="K331">
        <v>350</v>
      </c>
    </row>
    <row r="332" spans="1:11" x14ac:dyDescent="0.25">
      <c r="A332" t="str">
        <f>"ZB016CFF0C"</f>
        <v>ZB016CFF0C</v>
      </c>
      <c r="B332" t="str">
        <f t="shared" si="5"/>
        <v>06363391001</v>
      </c>
      <c r="C332" t="s">
        <v>15</v>
      </c>
      <c r="D332" t="s">
        <v>663</v>
      </c>
      <c r="E332" t="s">
        <v>17</v>
      </c>
      <c r="F332" s="1" t="s">
        <v>132</v>
      </c>
      <c r="G332" t="s">
        <v>133</v>
      </c>
      <c r="H332">
        <v>180</v>
      </c>
      <c r="I332" s="2">
        <v>42311</v>
      </c>
      <c r="J332" s="2">
        <v>42313</v>
      </c>
      <c r="K332">
        <v>180</v>
      </c>
    </row>
    <row r="333" spans="1:11" x14ac:dyDescent="0.25">
      <c r="A333" t="str">
        <f>"6247871241"</f>
        <v>6247871241</v>
      </c>
      <c r="B333" t="str">
        <f t="shared" si="5"/>
        <v>06363391001</v>
      </c>
      <c r="C333" t="s">
        <v>15</v>
      </c>
      <c r="D333" t="s">
        <v>664</v>
      </c>
      <c r="E333" t="s">
        <v>41</v>
      </c>
      <c r="F333" s="1" t="s">
        <v>665</v>
      </c>
      <c r="G333" t="s">
        <v>320</v>
      </c>
      <c r="H333">
        <v>128128.77</v>
      </c>
      <c r="I333" s="2">
        <v>42187</v>
      </c>
      <c r="J333" s="2">
        <v>43281</v>
      </c>
      <c r="K333">
        <v>97193.56</v>
      </c>
    </row>
    <row r="334" spans="1:11" x14ac:dyDescent="0.25">
      <c r="A334" t="str">
        <f>"Z4A179E730"</f>
        <v>Z4A179E730</v>
      </c>
      <c r="B334" t="str">
        <f t="shared" si="5"/>
        <v>06363391001</v>
      </c>
      <c r="C334" t="s">
        <v>15</v>
      </c>
      <c r="D334" t="s">
        <v>666</v>
      </c>
      <c r="E334" t="s">
        <v>17</v>
      </c>
      <c r="F334" s="1" t="s">
        <v>467</v>
      </c>
      <c r="G334" t="s">
        <v>468</v>
      </c>
      <c r="H334">
        <v>180</v>
      </c>
      <c r="I334" s="2">
        <v>42359</v>
      </c>
      <c r="J334" s="2">
        <v>42366</v>
      </c>
      <c r="K334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sicilia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2019-01-29T16:58:13Z</dcterms:created>
  <dcterms:modified xsi:type="dcterms:W3CDTF">2019-01-29T16:58:13Z</dcterms:modified>
</cp:coreProperties>
</file>