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umb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</calcChain>
</file>

<file path=xl/sharedStrings.xml><?xml version="1.0" encoding="utf-8"?>
<sst xmlns="http://schemas.openxmlformats.org/spreadsheetml/2006/main" count="496" uniqueCount="221">
  <si>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</si>
  <si>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</si>
  <si>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</si>
  <si>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</si>
  <si>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</si>
  <si>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</si>
  <si>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</si>
  <si>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</si>
  <si>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</si>
  <si>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</si>
  <si>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</si>
  <si>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</si>
  <si>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</si>
  <si>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</si>
  <si>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</si>
  <si>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Umbria</t>
  </si>
  <si>
    <t>Spostamento rilevatore di presenze - UT Foligno</t>
  </si>
  <si>
    <t>23-AFFIDAMENTO IN ECONOMIA - AFFIDAMENTO DIRETTO</t>
  </si>
  <si>
    <t xml:space="preserve">SOLARI DI UDINE S.P.A. (CF: 01847860309)
</t>
  </si>
  <si>
    <t>SOLARI DI UDINE S.P.A. (CF: 01847860309)</t>
  </si>
  <si>
    <t>Fornitura di libri</t>
  </si>
  <si>
    <t xml:space="preserve">WOLTERS KLUWER ITALIA SRL (CF: 10209790152)
</t>
  </si>
  <si>
    <t>WOLTERS KLUWER ITALIA SRL (CF: 10209790152)</t>
  </si>
  <si>
    <t>Realizzazione tettoie per copertura quadri elettrici</t>
  </si>
  <si>
    <t xml:space="preserve">Metal Edile Artigiana Snc (CF: 01150150546)
</t>
  </si>
  <si>
    <t>Metal Edile Artigiana Snc (CF: 01150150546)</t>
  </si>
  <si>
    <t>Servizio di trasloco della sezione staccata di spoleto territorio</t>
  </si>
  <si>
    <t>22-PROCEDURA NEGOZIATA DERIVANTE DA AVVISI CON CUI SI INDICE LA GARA</t>
  </si>
  <si>
    <t xml:space="preserve">BERNARDI FRANCESCO SRL (CF: 01258660552)
C.S.R. CONSORZIO SOCIALE ROMAGNOLO COOP. A R.L. (CF: 02475340408)
Consorzio Acotras Soc Coop (CF: 04801411002)
L'ARTE DEL TRASLOCO (CF: 01446930628)
TRASLOCHI SCABELLI GIANNI SRL (CF: 01958250175)
</t>
  </si>
  <si>
    <t>TRASLOCHI SCABELLI GIANNI SRL (CF: 01958250175)</t>
  </si>
  <si>
    <t>Noleggio fotocopiatrici</t>
  </si>
  <si>
    <t>26-AFFIDAMENTO DIRETTO IN ADESIONE AD ACCORDO QUADRO/CONVENZIONE</t>
  </si>
  <si>
    <t xml:space="preserve">KYOCERA DOCUMENT SOLUTION ITALIA SPA (CF: 01788080156)
</t>
  </si>
  <si>
    <t>KYOCERA DOCUMENT SOLUTION ITALIA SPA (CF: 01788080156)</t>
  </si>
  <si>
    <t>Servizio di trasloco dell'Ufficio Territoriale di Foligno</t>
  </si>
  <si>
    <t xml:space="preserve">AUTOTRASPORTI &amp; TRASLOCHI UFFICIO 2000 SRL (CF: 08085110586)
AUTOTRASPORTI LA SAETTA SRL (CF: 01543160541)
BERNARDI FRANCESCO SRL (CF: 01258660552)
DE VELLIS Traslochi e trasporti (CF: 00700380603)
EUROSERVICE SocietÃ  Cooperativa Sociale (CF: 01488580554)
LIDA TRASLOCHI E SERVIZI SAS (CF: 01128700778)
TRASLOCHI SCABELLI GROUPS SRL (CF: 03540190984)
Traslochi Zucconi Snc di Renato Zucconi &amp; Figli (CF: 02783950542)
</t>
  </si>
  <si>
    <t>TRASLOCHI SCABELLI GROUPS SRL (CF: 03540190984)</t>
  </si>
  <si>
    <t>Fornitura di etichette adesive</t>
  </si>
  <si>
    <t xml:space="preserve">Comitalia srl (CF: 01525700546)
</t>
  </si>
  <si>
    <t>Comitalia srl (CF: 01525700546)</t>
  </si>
  <si>
    <t>Riparazione gruppo frigo - UPT Terni</t>
  </si>
  <si>
    <t xml:space="preserve">Moscariello Costruzioni S.r.l. (CF: 01378430761)
</t>
  </si>
  <si>
    <t>Moscariello Costruzioni S.r.l. (CF: 01378430761)</t>
  </si>
  <si>
    <t>DP PERUGIA -servizio consegna a domicilio</t>
  </si>
  <si>
    <t xml:space="preserve">POSTE ITALIANE SPA (CF: 97103880585)
</t>
  </si>
  <si>
    <t>POSTE ITALIANE SPA (CF: 97103880585)</t>
  </si>
  <si>
    <t>UPT PERUGIA - servizio consegna a domicilio</t>
  </si>
  <si>
    <t>UT CITTA' DI CASTELLO - servizio consegna a domicilio</t>
  </si>
  <si>
    <t>UT FOLIGNO - servizio consegna a domicilio</t>
  </si>
  <si>
    <t>UT GUALDO TADINO - servizio consegna a domicilio</t>
  </si>
  <si>
    <t>UT SPOLETO - Servizio consegna a domicilio</t>
  </si>
  <si>
    <t>UT ORVIETO - Servzio consegna a domicilio</t>
  </si>
  <si>
    <t>DP TERNI - servizio consegna a domicilio</t>
  </si>
  <si>
    <t>UPT TERNI - Servzio consegna a domicilio</t>
  </si>
  <si>
    <t>DR UMBRIA - Servzio consegna a domicilio</t>
  </si>
  <si>
    <t>fornitura gas regione Umbria</t>
  </si>
  <si>
    <t xml:space="preserve">ESTRA ENERGIE SRL (CF: 01219980529)
</t>
  </si>
  <si>
    <t>ESTRA ENERGIE SRL (CF: 01219980529)</t>
  </si>
  <si>
    <t>Fornitura carta ufficio territoriale di Orvieto</t>
  </si>
  <si>
    <t>Manutenzione straordinaria per sostituzione pompa</t>
  </si>
  <si>
    <t>Manutenzione, fornitura e installazione tende</t>
  </si>
  <si>
    <t xml:space="preserve">Metal Infissi Srl (CF: 02309250542)
</t>
  </si>
  <si>
    <t>Metal Infissi Srl (CF: 02309250542)</t>
  </si>
  <si>
    <t>Verifica periodica degli ascensori</t>
  </si>
  <si>
    <t xml:space="preserve">ECO TECH - Engineering e Servizi Ambientali Srl (CF: 02028900542)
</t>
  </si>
  <si>
    <t>ECO TECH - Engineering e Servizi Ambientali Srl (CF: 02028900542)</t>
  </si>
  <si>
    <t>Fornitura di attrezzature per ufficio</t>
  </si>
  <si>
    <t xml:space="preserve">PAPER-INGROS di Frega Davide (CF: FRGDVD45L24E745Y)
</t>
  </si>
  <si>
    <t>PAPER-INGROS di Frega Davide (CF: FRGDVD45L24E745Y)</t>
  </si>
  <si>
    <t>Manutenzione porte DP Terni</t>
  </si>
  <si>
    <t xml:space="preserve">LA CASA DELL'INFISSO SNC (CF: 01244240550)
</t>
  </si>
  <si>
    <t>LA CASA DELL'INFISSO SNC (CF: 01244240550)</t>
  </si>
  <si>
    <t>Fornitura di materiale di consumo per fax e stampanti</t>
  </si>
  <si>
    <t xml:space="preserve">ALEX OFFICE &amp; BUSINESS DI CARMINE AVERSANO (CF: VRSCMN80T31A783K)
Comitalia srl (CF: 01525700546)
ECO LASER INFORMATICA SRL  (CF: 04427081007)
ERREBIAN SPA (CF: 08397890586)
PUCCIUFFICIO srl (CF: 01813500541)
</t>
  </si>
  <si>
    <t>ECO LASER INFORMATICA SRL  (CF: 04427081007)</t>
  </si>
  <si>
    <t>Carburante rete - fuel card 6</t>
  </si>
  <si>
    <t xml:space="preserve">Italiana Petroli Spa (giÃ  TotalErg S.p.A.) (CF: 00051570893)
</t>
  </si>
  <si>
    <t>Italiana Petroli Spa (giÃ  TotalErg S.p.A.) (CF: 00051570893)</t>
  </si>
  <si>
    <t>Energia elettrica</t>
  </si>
  <si>
    <t xml:space="preserve">GALA SPA (CF: 06832931007)
</t>
  </si>
  <si>
    <t>GALA SPA (CF: 06832931007)</t>
  </si>
  <si>
    <t>Fornitura di bandiere</t>
  </si>
  <si>
    <t xml:space="preserve">AP PROMOTION S.N.C. DI MERLIN PIETRO &amp; C. (CF: 02037150238)
</t>
  </si>
  <si>
    <t>AP PROMOTION S.N.C. DI MERLIN PIETRO &amp; C. (CF: 02037150238)</t>
  </si>
  <si>
    <t>Sostituzione climatizzatore UPT Perugia</t>
  </si>
  <si>
    <t xml:space="preserve">Biancalana Stefano (CF: BNCSFN67T23G478S)
</t>
  </si>
  <si>
    <t>Biancalana Stefano (CF: BNCSFN67T23G478S)</t>
  </si>
  <si>
    <t>Abbonamento alla rivista "Bollettino tributario d'informazioni"</t>
  </si>
  <si>
    <t xml:space="preserve">BOLLETTINO TRIBUTARIO SNC DI G. SALVATORES E C.  (CF: 00882700156)
</t>
  </si>
  <si>
    <t>BOLLETTINO TRIBUTARIO SNC DI G. SALVATORES E C.  (CF: 00882700156)</t>
  </si>
  <si>
    <t>Manutenzione porte di accesso - UPT Terni</t>
  </si>
  <si>
    <t xml:space="preserve">COIBEN SRL (CF: 01223520550)
</t>
  </si>
  <si>
    <t>COIBEN SRL (CF: 01223520550)</t>
  </si>
  <si>
    <t>Fornitura di carta</t>
  </si>
  <si>
    <t xml:space="preserve">AUGUSTO BERNI (CF: 00281080374)
Comitalia srl (CF: 01525700546)
ECO LASER INFORMATICA SRL  (CF: 04427081007)
ICR - SOCIETA' PER AZIONI  (CF: 05466391009)
PEREGO CARTA (CF: 00775550486)
</t>
  </si>
  <si>
    <t>Installazione frecce stradali direzionali</t>
  </si>
  <si>
    <t xml:space="preserve">Comune di Foligno (CF: 00166560540)
</t>
  </si>
  <si>
    <t>Comune di Foligno (CF: 00166560540)</t>
  </si>
  <si>
    <t>Servizio di trasporto di materiale informatico e cartaceo e di arredi</t>
  </si>
  <si>
    <t xml:space="preserve">Dinamica Centro Servizi Soc. Coop. (CF: 00615810546)
</t>
  </si>
  <si>
    <t>Dinamica Centro Servizi Soc. Coop. (CF: 00615810546)</t>
  </si>
  <si>
    <t>Verifica impianti di messa a terra e dei dispositivi di protezione dalle scariche atmosferiche</t>
  </si>
  <si>
    <t>Lavori di adeguamento locali - Ufficio Provinciale di Perugia</t>
  </si>
  <si>
    <t xml:space="preserve">Edil AEnne (CF: 03370760542)
</t>
  </si>
  <si>
    <t>Edil AEnne (CF: 03370760542)</t>
  </si>
  <si>
    <t>Lavori di divisione locali antibagno UPT Perugia</t>
  </si>
  <si>
    <t>Fornitura materiale di consumo per fax e stampanti</t>
  </si>
  <si>
    <t xml:space="preserve">ALEX OFFICE &amp; BUSINESS DI CARMINE AVERSANO (CF: VRSCMN80T31A783K)
BRAGIOLA SPA (CF: 00149520546)
Comitalia srl (CF: 01525700546)
COPY OFFICE SRL  (CF: 01896260542)
ECO LASER INFORMATICA SRL  (CF: 04427081007)
ERREBIAN SPA (CF: 08397890586)
PUCCIUFFICIO srl (CF: 01813500541)
</t>
  </si>
  <si>
    <t>ERREBIAN SPA (CF: 08397890586)</t>
  </si>
  <si>
    <t>Fornitura di materiale di cancelleria uffici regione Umbria</t>
  </si>
  <si>
    <t xml:space="preserve">BRAGIOLA SPA (CF: 00149520546)
Comitalia srl (CF: 01525700546)
ECO LASER INFORMATICA SRL  (CF: 04427081007)
ERREBIAN SPA (CF: 08397890586)
LYRECO ITALIA S.P.A. (CF: 11582010150)
</t>
  </si>
  <si>
    <t>fornitura di materiale igienico ufficio prov.le territorio perugia</t>
  </si>
  <si>
    <t xml:space="preserve">GOLMAR ITALIA SPA (CF: 02555860010)
</t>
  </si>
  <si>
    <t>GOLMAR ITALIA SPA (CF: 02555860010)</t>
  </si>
  <si>
    <t>Fornitura di materiale igienico</t>
  </si>
  <si>
    <t>Fornitura di fogli fustellati</t>
  </si>
  <si>
    <t xml:space="preserve">GRAPHICMASTERS SNC (CF: 01830890545)
</t>
  </si>
  <si>
    <t>GRAPHICMASTERS SNC (CF: 01830890545)</t>
  </si>
  <si>
    <t>Abbonamento on line a "Il Giornale dell'Umbria"</t>
  </si>
  <si>
    <t xml:space="preserve">Gruppo Editoriale Umbria 1819 Srl (CF: 02612030540)
</t>
  </si>
  <si>
    <t>Gruppo Editoriale Umbria 1819 Srl (CF: 02612030540)</t>
  </si>
  <si>
    <t>Fornitura di manifesti e pieghevoli</t>
  </si>
  <si>
    <t xml:space="preserve">Italgraf Snc (CF: 00627130545)
</t>
  </si>
  <si>
    <t>Italgraf Snc (CF: 00627130545)</t>
  </si>
  <si>
    <t>Manutenzione porte e finestre DP Terni</t>
  </si>
  <si>
    <t>Fornitura di prodotti tipografici</t>
  </si>
  <si>
    <t xml:space="preserve">Grafiche Sabbioni Snc  (CF: 02082300548)
Italgraf Snc (CF: 00627130545)
LITOSTAMPA SNC (CF: 00628440547)
T.S.M. Tipografica Serigrafia di Mogini Egisto e irene Snc (CF: 01216560548)
Tipografia Moroni di Moroni A &amp; C. Snc (CF: 00520450552)
</t>
  </si>
  <si>
    <t>LITOSTAMPA SNC (CF: 00628440547)</t>
  </si>
  <si>
    <t>Lavori di piccola manutenzione uffici dell'Agenzia delle Entrate</t>
  </si>
  <si>
    <t>Lavori di piccola manutenzione presso l'immobile FIP di Perugia</t>
  </si>
  <si>
    <t>Fornitura e installazione di n. 2 limitatori di accesso</t>
  </si>
  <si>
    <t>Manutenzione porta d'ingresso DP Terni</t>
  </si>
  <si>
    <t xml:space="preserve">MICRONTEL S.p.A. (CF: 05095330014)
</t>
  </si>
  <si>
    <t>MICRONTEL S.p.A. (CF: 05095330014)</t>
  </si>
  <si>
    <t>Disotturazione tubazioni lavabi</t>
  </si>
  <si>
    <t>Interventi di manutenzione straordinaria - immobile FIP Perugia</t>
  </si>
  <si>
    <t>Manutenzione straordinaria impianto di climatizzazione</t>
  </si>
  <si>
    <t>Smontaggio e smaltimento impianto rilevazione fumi</t>
  </si>
  <si>
    <t xml:space="preserve">Ottavi srl Unipersonale (CF: 03122890548)
</t>
  </si>
  <si>
    <t>Ottavi srl Unipersonale (CF: 03122890548)</t>
  </si>
  <si>
    <t>Lavori di adeguamento del front office dell'UT di Spoleto</t>
  </si>
  <si>
    <t>Esecuzione lavori elettrici UPT e DP Perugia</t>
  </si>
  <si>
    <t>Servizio di manutenzione impianti di videosorveglianza UT Perugia, Terni, CittÃ  di Castello e Spoleto</t>
  </si>
  <si>
    <t xml:space="preserve">Sabatini srl (CF: 02696470547)
</t>
  </si>
  <si>
    <t>Sabatini srl (CF: 02696470547)</t>
  </si>
  <si>
    <t>Sostituzione UPS su sistema di videosorveglainza</t>
  </si>
  <si>
    <t>Sostituzione alimentatore su sistema di videosorveglianza</t>
  </si>
  <si>
    <t>Spostamento del sistema di videosorveglianza dell'UT di Foligno</t>
  </si>
  <si>
    <t>Manutenzione sistemi di videosorveglianza</t>
  </si>
  <si>
    <t>Servizio di prelievo, trasporto e consegna dei documenti</t>
  </si>
  <si>
    <t xml:space="preserve">SDA Express courier Spa (CF: 02335990541)
</t>
  </si>
  <si>
    <t>SDA Express courier Spa (CF: 02335990541)</t>
  </si>
  <si>
    <t>Manutenzione estintori sportelli remotizzati</t>
  </si>
  <si>
    <t xml:space="preserve">Sekuritalia (CF: 02812080543)
</t>
  </si>
  <si>
    <t>Sekuritalia (CF: 02812080543)</t>
  </si>
  <si>
    <t>Programmazione centrale sistema antintrusione - SS Spoleto</t>
  </si>
  <si>
    <t xml:space="preserve">SICUR VIDEO di Conversini Mirko (CF: CNVMRK74M15D653L)
</t>
  </si>
  <si>
    <t>SICUR VIDEO di Conversini Mirko (CF: CNVMRK74M15D653L)</t>
  </si>
  <si>
    <t>Spostamento sistema eliminacode UT Foligno</t>
  </si>
  <si>
    <t xml:space="preserve">SIGMA S.P.A. (CF: 01590580443)
</t>
  </si>
  <si>
    <t>SIGMA S.P.A. (CF: 01590580443)</t>
  </si>
  <si>
    <t>Spostamento rilevatore di presenze - SS Spoleto</t>
  </si>
  <si>
    <t>Lavori elettrici</t>
  </si>
  <si>
    <t xml:space="preserve">Tecno Com di Menghini e Palini Snc (CF: 02422490546)
</t>
  </si>
  <si>
    <t>Tecno Com di Menghini e Palini Snc (CF: 02422490546)</t>
  </si>
  <si>
    <t>Fornitura di n. 7 circolatori gemellari per impianto di climatizzazione</t>
  </si>
  <si>
    <t xml:space="preserve">AIT SRL (CF: 00455630541)
IDROCLIMA ROSATI SRL (CF: 01418950554)
Idrotermica Impianti Snc (CF: 03133070544)
Termoidraulica Angelana Snc (CF: 01836140549)
Termosanitaria Srl (CF: 00304230543)
</t>
  </si>
  <si>
    <t>Termoidraulica Angelana Snc (CF: 01836140549)</t>
  </si>
  <si>
    <t>Ripristino impermeabilizzazione tetto Immobile FIP Perugia</t>
  </si>
  <si>
    <t xml:space="preserve">Termosanitaria Srl (CF: 00304230543)
</t>
  </si>
  <si>
    <t>Termosanitaria Srl (CF: 00304230543)</t>
  </si>
  <si>
    <t>Aggiornamento della segnaletica dell'Ufficio Territoriale di Spoleto della Sezione Staccata di Spoleto</t>
  </si>
  <si>
    <t xml:space="preserve">timbrificio Grifo snc (CF: 02133060547)
</t>
  </si>
  <si>
    <t>timbrificio Grifo snc (CF: 02133060547)</t>
  </si>
  <si>
    <t>Aggiornamento segnaletica Ufficio Territoriale di Foligno</t>
  </si>
  <si>
    <t>Fornitura di pellicole adesive</t>
  </si>
  <si>
    <t>Servizio di trasporto di beni mobili</t>
  </si>
  <si>
    <t xml:space="preserve">TRASLOCHI SCABELLI GIANNI SRL (CF: 01958250175)
</t>
  </si>
  <si>
    <t>Servizio di Raccomandata On Line</t>
  </si>
  <si>
    <t xml:space="preserve">LYRECO ITALIA S.P.A. (CF: 11582010150)
</t>
  </si>
  <si>
    <t>LYRECO ITALIA S.P.A. (CF: 11582010150)</t>
  </si>
  <si>
    <t>Lavori elettrici - UPT Perugia</t>
  </si>
  <si>
    <t>Manutenzione straordinaria per sostituzione pompa impianto di climatizzazione</t>
  </si>
  <si>
    <t>Fornitura di carrelli DP Terni</t>
  </si>
  <si>
    <t xml:space="preserve">NADA 2008 SRL (CF: 09234221001)
</t>
  </si>
  <si>
    <t>NADA 2008 SRL (CF: 09234221001)</t>
  </si>
  <si>
    <t>Ripristino funzionalitÃ  porta d'ingresso DP Terni</t>
  </si>
  <si>
    <t>Servizio di disinfestazione e derattizzazione Immobile FIP Perugia</t>
  </si>
  <si>
    <t xml:space="preserve">ECODRAGO di Cipiccia Ferrero (CF: CPCFRR62A22L117F)
</t>
  </si>
  <si>
    <t>ECODRAGO di Cipiccia Ferrero (CF: CPCFRR62A22L117F)</t>
  </si>
  <si>
    <t>Fornitura di carrelli UPT Perugia</t>
  </si>
  <si>
    <t>Fornitura di rotoli di carta per eliminacode</t>
  </si>
  <si>
    <t xml:space="preserve">G. &amp; F.-X SRL (CF: 08441330589)
</t>
  </si>
  <si>
    <t>G. &amp; F.-X SRL (CF: 08441330589)</t>
  </si>
  <si>
    <t>Noleggio apparecchiature multifunzione</t>
  </si>
  <si>
    <t>Fornitura di chiavi e telecomandi</t>
  </si>
  <si>
    <t xml:space="preserve">Valeri Service di Valeri Maurizio (CF: VLRMRZ68C15G478B)
</t>
  </si>
  <si>
    <t>Valeri Service di Valeri Maurizio (CF: VLRMRZ68C15G478B)</t>
  </si>
  <si>
    <t>Fornitura di rotoli di carta per eliminacode ARGO</t>
  </si>
  <si>
    <t>Programmazione della centrale del sistema antintrusione - Spoleto</t>
  </si>
  <si>
    <t>Manutenzione impianto antintrusione DP Perugia</t>
  </si>
  <si>
    <t xml:space="preserve">Umbra Control srl  (CF: 03173250543)
</t>
  </si>
  <si>
    <t>Umbra Control srl  (CF: 03173250543)</t>
  </si>
  <si>
    <t>Realizzazione impianto antintrusione - UPT Perugia</t>
  </si>
  <si>
    <t>08-AFFIDAMENTO IN ECONOMIA - COTTIMO FIDUCIARIO</t>
  </si>
  <si>
    <t xml:space="preserve">Umbra Control srl  (CF: 03173250543)
VIGILANZA UMBRA MONDIALPOL SPA (CF: 00623720547)
</t>
  </si>
  <si>
    <t>VIGILANZA UMBRA MONDIALPOL SPA (CF: 00623720547)</t>
  </si>
  <si>
    <t>Fornitura di millesimo per timbri finanziari a calendario</t>
  </si>
  <si>
    <t xml:space="preserve">Istituto Poligrafico e Zecca dello Stato  (CF: 00399810589)
</t>
  </si>
  <si>
    <t>Istituto Poligrafico e Zecca dello Stato  (CF: 00399810589)</t>
  </si>
  <si>
    <t>Noleggio apparecchiature multifunzione - DP Terni</t>
  </si>
  <si>
    <t>Lavori di piccola manutenzione</t>
  </si>
  <si>
    <t>Fornitura attrezzature mensa</t>
  </si>
  <si>
    <t xml:space="preserve">S.A.T. COM. M snc di Coli Filippo e Bulletti Fabrizio (CF: 03134730542)
</t>
  </si>
  <si>
    <t>S.A.T. COM. M snc di Coli Filippo e Bulletti Fabrizio (CF: 03134730542)</t>
  </si>
  <si>
    <t>Fornitura di arredi a norma</t>
  </si>
  <si>
    <t xml:space="preserve">Comitalia srl (CF: 01525700546)
CORRIDI S.R.L. (CF: 00402140586)
GIEMME (CF: 00706340411)
LORETI ARREDAMENTI SNC (CF: 03140210547)
PUCCIUFFICIO srl (CF: 01813500541)
</t>
  </si>
  <si>
    <t>LORETI ARREDAMENTI SNC (CF: 03140210547)</t>
  </si>
  <si>
    <t>Fornitura di sedute a norma</t>
  </si>
  <si>
    <t xml:space="preserve">LORETI ARREDAMENTI SNC (CF: 03140210547)
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</si>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</sst>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B8" sqref="B8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220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"Z4F14CF8B2"</f>
        <v>Z4F14CF8B2</v>
      </c>
      <c r="B3" t="str">
        <f t="shared" ref="B3:B33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325</v>
      </c>
      <c r="I3" s="2">
        <v>42175</v>
      </c>
      <c r="J3" s="2">
        <v>42175</v>
      </c>
      <c r="K3">
        <v>325</v>
      </c>
    </row>
    <row r="4" spans="1:11" x14ac:dyDescent="0.25">
      <c r="A4" t="str">
        <f>"Z2E167ED2A"</f>
        <v>Z2E167ED2A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182.65</v>
      </c>
      <c r="I4" s="2">
        <v>42303</v>
      </c>
      <c r="J4" s="2">
        <v>42303</v>
      </c>
      <c r="K4">
        <v>182.65</v>
      </c>
    </row>
    <row r="5" spans="1:11" x14ac:dyDescent="0.25">
      <c r="A5" t="str">
        <f>"Z2114F0889"</f>
        <v>Z2114F0889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600</v>
      </c>
      <c r="I5" s="2">
        <v>42170</v>
      </c>
      <c r="J5" s="2">
        <v>42186</v>
      </c>
      <c r="K5">
        <v>600</v>
      </c>
    </row>
    <row r="6" spans="1:11" x14ac:dyDescent="0.25">
      <c r="A6" t="str">
        <f>"ZA2132621A"</f>
        <v>ZA2132621A</v>
      </c>
      <c r="B6" t="str">
        <f t="shared" si="0"/>
        <v>06363391001</v>
      </c>
      <c r="C6" t="s">
        <v>15</v>
      </c>
      <c r="D6" t="s">
        <v>26</v>
      </c>
      <c r="E6" t="s">
        <v>27</v>
      </c>
      <c r="F6" s="1" t="s">
        <v>28</v>
      </c>
      <c r="G6" t="s">
        <v>29</v>
      </c>
      <c r="H6">
        <v>14810</v>
      </c>
      <c r="I6" s="2">
        <v>42107</v>
      </c>
      <c r="J6" s="2">
        <v>42118</v>
      </c>
      <c r="K6">
        <v>14810</v>
      </c>
    </row>
    <row r="7" spans="1:11" x14ac:dyDescent="0.25">
      <c r="A7" t="str">
        <f>"6401439A91"</f>
        <v>6401439A91</v>
      </c>
      <c r="B7" t="str">
        <f t="shared" si="0"/>
        <v>06363391001</v>
      </c>
      <c r="C7" t="s">
        <v>15</v>
      </c>
      <c r="D7" t="s">
        <v>30</v>
      </c>
      <c r="E7" t="s">
        <v>31</v>
      </c>
      <c r="F7" s="1" t="s">
        <v>32</v>
      </c>
      <c r="G7" t="s">
        <v>33</v>
      </c>
      <c r="H7">
        <v>11217.6</v>
      </c>
      <c r="I7" s="2">
        <v>42296</v>
      </c>
      <c r="J7" s="2">
        <v>43728</v>
      </c>
      <c r="K7">
        <v>8413.68</v>
      </c>
    </row>
    <row r="8" spans="1:11" x14ac:dyDescent="0.25">
      <c r="A8" t="str">
        <f>"ZC8147CD52"</f>
        <v>ZC8147CD52</v>
      </c>
      <c r="B8" t="str">
        <f t="shared" si="0"/>
        <v>06363391001</v>
      </c>
      <c r="C8" t="s">
        <v>15</v>
      </c>
      <c r="D8" t="s">
        <v>34</v>
      </c>
      <c r="E8" t="s">
        <v>27</v>
      </c>
      <c r="F8" s="1" t="s">
        <v>35</v>
      </c>
      <c r="G8" t="s">
        <v>36</v>
      </c>
      <c r="H8">
        <v>12880</v>
      </c>
      <c r="I8" s="2">
        <v>42179</v>
      </c>
      <c r="J8" s="2">
        <v>42186</v>
      </c>
      <c r="K8">
        <v>12880</v>
      </c>
    </row>
    <row r="9" spans="1:11" x14ac:dyDescent="0.25">
      <c r="A9" t="str">
        <f>"Z6616B4F4E"</f>
        <v>Z6616B4F4E</v>
      </c>
      <c r="B9" t="str">
        <f t="shared" si="0"/>
        <v>06363391001</v>
      </c>
      <c r="C9" t="s">
        <v>15</v>
      </c>
      <c r="D9" t="s">
        <v>37</v>
      </c>
      <c r="E9" t="s">
        <v>17</v>
      </c>
      <c r="F9" s="1" t="s">
        <v>38</v>
      </c>
      <c r="G9" t="s">
        <v>39</v>
      </c>
      <c r="H9">
        <v>282.5</v>
      </c>
      <c r="I9" s="2">
        <v>42304</v>
      </c>
      <c r="J9" s="2">
        <v>42304</v>
      </c>
      <c r="K9">
        <v>282.5</v>
      </c>
    </row>
    <row r="10" spans="1:11" x14ac:dyDescent="0.25">
      <c r="A10" t="str">
        <f>"ZDA1598EB9"</f>
        <v>ZDA1598EB9</v>
      </c>
      <c r="B10" t="str">
        <f t="shared" si="0"/>
        <v>06363391001</v>
      </c>
      <c r="C10" t="s">
        <v>15</v>
      </c>
      <c r="D10" t="s">
        <v>40</v>
      </c>
      <c r="E10" t="s">
        <v>17</v>
      </c>
      <c r="F10" s="1" t="s">
        <v>41</v>
      </c>
      <c r="G10" t="s">
        <v>42</v>
      </c>
      <c r="H10">
        <v>1300</v>
      </c>
      <c r="I10" s="2">
        <v>42240</v>
      </c>
      <c r="J10" s="2">
        <v>42240</v>
      </c>
      <c r="K10">
        <v>1300</v>
      </c>
    </row>
    <row r="11" spans="1:11" x14ac:dyDescent="0.25">
      <c r="A11" t="str">
        <f>"ZE015D8720"</f>
        <v>ZE015D8720</v>
      </c>
      <c r="B11" t="str">
        <f t="shared" si="0"/>
        <v>06363391001</v>
      </c>
      <c r="C11" t="s">
        <v>15</v>
      </c>
      <c r="D11" t="s">
        <v>43</v>
      </c>
      <c r="E11" t="s">
        <v>17</v>
      </c>
      <c r="F11" s="1" t="s">
        <v>44</v>
      </c>
      <c r="G11" t="s">
        <v>45</v>
      </c>
      <c r="H11">
        <v>0</v>
      </c>
      <c r="I11" s="2">
        <v>42248</v>
      </c>
      <c r="J11" s="2">
        <v>42613</v>
      </c>
      <c r="K11">
        <v>759</v>
      </c>
    </row>
    <row r="12" spans="1:11" x14ac:dyDescent="0.25">
      <c r="A12" t="str">
        <f>"Z6315D8BAC"</f>
        <v>Z6315D8BAC</v>
      </c>
      <c r="B12" t="str">
        <f t="shared" si="0"/>
        <v>06363391001</v>
      </c>
      <c r="C12" t="s">
        <v>15</v>
      </c>
      <c r="D12" t="s">
        <v>46</v>
      </c>
      <c r="E12" t="s">
        <v>17</v>
      </c>
      <c r="F12" s="1" t="s">
        <v>44</v>
      </c>
      <c r="G12" t="s">
        <v>45</v>
      </c>
      <c r="H12">
        <v>0</v>
      </c>
      <c r="I12" s="2">
        <v>42248</v>
      </c>
      <c r="J12" s="2">
        <v>42613</v>
      </c>
      <c r="K12">
        <v>759</v>
      </c>
    </row>
    <row r="13" spans="1:11" x14ac:dyDescent="0.25">
      <c r="A13" t="str">
        <f>"ZCB15D8D3B"</f>
        <v>ZCB15D8D3B</v>
      </c>
      <c r="B13" t="str">
        <f t="shared" si="0"/>
        <v>06363391001</v>
      </c>
      <c r="C13" t="s">
        <v>15</v>
      </c>
      <c r="D13" t="s">
        <v>47</v>
      </c>
      <c r="E13" t="s">
        <v>17</v>
      </c>
      <c r="F13" s="1" t="s">
        <v>44</v>
      </c>
      <c r="G13" t="s">
        <v>45</v>
      </c>
      <c r="H13">
        <v>0</v>
      </c>
      <c r="I13" s="2">
        <v>42248</v>
      </c>
      <c r="J13" s="2">
        <v>42613</v>
      </c>
      <c r="K13">
        <v>762</v>
      </c>
    </row>
    <row r="14" spans="1:11" x14ac:dyDescent="0.25">
      <c r="A14" t="str">
        <f>"Z5F15D8D89"</f>
        <v>Z5F15D8D89</v>
      </c>
      <c r="B14" t="str">
        <f t="shared" si="0"/>
        <v>06363391001</v>
      </c>
      <c r="C14" t="s">
        <v>15</v>
      </c>
      <c r="D14" t="s">
        <v>48</v>
      </c>
      <c r="E14" t="s">
        <v>17</v>
      </c>
      <c r="F14" s="1" t="s">
        <v>44</v>
      </c>
      <c r="G14" t="s">
        <v>45</v>
      </c>
      <c r="H14">
        <v>0</v>
      </c>
      <c r="I14" s="2">
        <v>42248</v>
      </c>
      <c r="J14" s="2">
        <v>42613</v>
      </c>
      <c r="K14">
        <v>762</v>
      </c>
    </row>
    <row r="15" spans="1:11" x14ac:dyDescent="0.25">
      <c r="A15" t="str">
        <f>"ZEC15D8E48"</f>
        <v>ZEC15D8E48</v>
      </c>
      <c r="B15" t="str">
        <f t="shared" si="0"/>
        <v>06363391001</v>
      </c>
      <c r="C15" t="s">
        <v>15</v>
      </c>
      <c r="D15" t="s">
        <v>49</v>
      </c>
      <c r="E15" t="s">
        <v>17</v>
      </c>
      <c r="F15" s="1" t="s">
        <v>44</v>
      </c>
      <c r="G15" t="s">
        <v>45</v>
      </c>
      <c r="H15">
        <v>0</v>
      </c>
      <c r="I15" s="2">
        <v>42248</v>
      </c>
      <c r="J15" s="2">
        <v>42613</v>
      </c>
      <c r="K15">
        <v>759</v>
      </c>
    </row>
    <row r="16" spans="1:11" x14ac:dyDescent="0.25">
      <c r="A16" t="str">
        <f>"Z8615D8F39"</f>
        <v>Z8615D8F39</v>
      </c>
      <c r="B16" t="str">
        <f t="shared" si="0"/>
        <v>06363391001</v>
      </c>
      <c r="C16" t="s">
        <v>15</v>
      </c>
      <c r="D16" t="s">
        <v>50</v>
      </c>
      <c r="E16" t="s">
        <v>17</v>
      </c>
      <c r="F16" s="1" t="s">
        <v>44</v>
      </c>
      <c r="G16" t="s">
        <v>45</v>
      </c>
      <c r="H16">
        <v>0</v>
      </c>
      <c r="I16" s="2">
        <v>42248</v>
      </c>
      <c r="J16" s="2">
        <v>42613</v>
      </c>
      <c r="K16">
        <v>759</v>
      </c>
    </row>
    <row r="17" spans="1:11" x14ac:dyDescent="0.25">
      <c r="A17" t="str">
        <f>"Z4E15DA468"</f>
        <v>Z4E15DA468</v>
      </c>
      <c r="B17" t="str">
        <f t="shared" si="0"/>
        <v>06363391001</v>
      </c>
      <c r="C17" t="s">
        <v>15</v>
      </c>
      <c r="D17" t="s">
        <v>51</v>
      </c>
      <c r="E17" t="s">
        <v>17</v>
      </c>
      <c r="F17" s="1" t="s">
        <v>44</v>
      </c>
      <c r="G17" t="s">
        <v>45</v>
      </c>
      <c r="H17">
        <v>0</v>
      </c>
      <c r="I17" s="2">
        <v>42248</v>
      </c>
      <c r="J17" s="2">
        <v>42613</v>
      </c>
      <c r="K17">
        <v>762</v>
      </c>
    </row>
    <row r="18" spans="1:11" x14ac:dyDescent="0.25">
      <c r="A18" t="str">
        <f>"Z3315DA4F9"</f>
        <v>Z3315DA4F9</v>
      </c>
      <c r="B18" t="str">
        <f t="shared" si="0"/>
        <v>06363391001</v>
      </c>
      <c r="C18" t="s">
        <v>15</v>
      </c>
      <c r="D18" t="s">
        <v>52</v>
      </c>
      <c r="E18" t="s">
        <v>17</v>
      </c>
      <c r="F18" s="1" t="s">
        <v>44</v>
      </c>
      <c r="G18" t="s">
        <v>45</v>
      </c>
      <c r="H18">
        <v>0</v>
      </c>
      <c r="I18" s="2">
        <v>42248</v>
      </c>
      <c r="J18" s="2">
        <v>42613</v>
      </c>
      <c r="K18">
        <v>756</v>
      </c>
    </row>
    <row r="19" spans="1:11" x14ac:dyDescent="0.25">
      <c r="A19" t="str">
        <f>"Z4115DA5CE"</f>
        <v>Z4115DA5CE</v>
      </c>
      <c r="B19" t="str">
        <f t="shared" si="0"/>
        <v>06363391001</v>
      </c>
      <c r="C19" t="s">
        <v>15</v>
      </c>
      <c r="D19" t="s">
        <v>53</v>
      </c>
      <c r="E19" t="s">
        <v>17</v>
      </c>
      <c r="F19" s="1" t="s">
        <v>44</v>
      </c>
      <c r="G19" t="s">
        <v>45</v>
      </c>
      <c r="H19">
        <v>0</v>
      </c>
      <c r="I19" s="2">
        <v>42248</v>
      </c>
      <c r="J19" s="2">
        <v>42613</v>
      </c>
      <c r="K19">
        <v>570</v>
      </c>
    </row>
    <row r="20" spans="1:11" x14ac:dyDescent="0.25">
      <c r="A20" t="str">
        <f>"Z5C15D86B6"</f>
        <v>Z5C15D86B6</v>
      </c>
      <c r="B20" t="str">
        <f t="shared" si="0"/>
        <v>06363391001</v>
      </c>
      <c r="C20" t="s">
        <v>15</v>
      </c>
      <c r="D20" t="s">
        <v>54</v>
      </c>
      <c r="E20" t="s">
        <v>17</v>
      </c>
      <c r="F20" s="1" t="s">
        <v>44</v>
      </c>
      <c r="G20" t="s">
        <v>45</v>
      </c>
      <c r="H20">
        <v>0</v>
      </c>
      <c r="I20" s="2">
        <v>42248</v>
      </c>
      <c r="J20" s="2">
        <v>42613</v>
      </c>
      <c r="K20">
        <v>759</v>
      </c>
    </row>
    <row r="21" spans="1:11" x14ac:dyDescent="0.25">
      <c r="A21" t="str">
        <f>"624384363D"</f>
        <v>624384363D</v>
      </c>
      <c r="B21" t="str">
        <f t="shared" si="0"/>
        <v>06363391001</v>
      </c>
      <c r="C21" t="s">
        <v>15</v>
      </c>
      <c r="D21" t="s">
        <v>55</v>
      </c>
      <c r="E21" t="s">
        <v>31</v>
      </c>
      <c r="F21" s="1" t="s">
        <v>56</v>
      </c>
      <c r="G21" t="s">
        <v>57</v>
      </c>
      <c r="H21">
        <v>0</v>
      </c>
      <c r="I21" s="2">
        <v>42186</v>
      </c>
      <c r="J21" s="2">
        <v>42551</v>
      </c>
      <c r="K21">
        <v>104021.14</v>
      </c>
    </row>
    <row r="22" spans="1:11" x14ac:dyDescent="0.25">
      <c r="A22" t="str">
        <f>"Z98164FD48"</f>
        <v>Z98164FD48</v>
      </c>
      <c r="B22" t="str">
        <f t="shared" si="0"/>
        <v>06363391001</v>
      </c>
      <c r="C22" t="s">
        <v>15</v>
      </c>
      <c r="D22" t="s">
        <v>58</v>
      </c>
      <c r="E22" t="s">
        <v>17</v>
      </c>
      <c r="F22" s="1" t="s">
        <v>38</v>
      </c>
      <c r="G22" t="s">
        <v>39</v>
      </c>
      <c r="H22">
        <v>523.20000000000005</v>
      </c>
      <c r="I22" s="2">
        <v>42278</v>
      </c>
      <c r="J22" s="2">
        <v>42285</v>
      </c>
      <c r="K22">
        <v>523.20000000000005</v>
      </c>
    </row>
    <row r="23" spans="1:11" x14ac:dyDescent="0.25">
      <c r="A23" t="str">
        <f>"Z5616DE6B1"</f>
        <v>Z5616DE6B1</v>
      </c>
      <c r="B23" t="str">
        <f t="shared" si="0"/>
        <v>06363391001</v>
      </c>
      <c r="C23" t="s">
        <v>15</v>
      </c>
      <c r="D23" t="s">
        <v>59</v>
      </c>
      <c r="E23" t="s">
        <v>17</v>
      </c>
      <c r="F23" s="1" t="s">
        <v>41</v>
      </c>
      <c r="G23" t="s">
        <v>42</v>
      </c>
      <c r="H23">
        <v>380</v>
      </c>
      <c r="I23" s="2">
        <v>42280</v>
      </c>
      <c r="J23" s="2">
        <v>42311</v>
      </c>
      <c r="K23">
        <v>380</v>
      </c>
    </row>
    <row r="24" spans="1:11" x14ac:dyDescent="0.25">
      <c r="A24" t="str">
        <f>"ZF513E3988"</f>
        <v>ZF513E3988</v>
      </c>
      <c r="B24" t="str">
        <f t="shared" si="0"/>
        <v>06363391001</v>
      </c>
      <c r="C24" t="s">
        <v>15</v>
      </c>
      <c r="D24" t="s">
        <v>60</v>
      </c>
      <c r="E24" t="s">
        <v>17</v>
      </c>
      <c r="F24" s="1" t="s">
        <v>61</v>
      </c>
      <c r="G24" t="s">
        <v>62</v>
      </c>
      <c r="H24">
        <v>791</v>
      </c>
      <c r="I24" s="2">
        <v>42317</v>
      </c>
      <c r="J24" s="2">
        <v>42321</v>
      </c>
      <c r="K24">
        <v>791</v>
      </c>
    </row>
    <row r="25" spans="1:11" x14ac:dyDescent="0.25">
      <c r="A25" t="str">
        <f>"ZE6172C37B"</f>
        <v>ZE6172C37B</v>
      </c>
      <c r="B25" t="str">
        <f t="shared" si="0"/>
        <v>06363391001</v>
      </c>
      <c r="C25" t="s">
        <v>15</v>
      </c>
      <c r="D25" t="s">
        <v>63</v>
      </c>
      <c r="E25" t="s">
        <v>17</v>
      </c>
      <c r="F25" s="1" t="s">
        <v>64</v>
      </c>
      <c r="G25" t="s">
        <v>65</v>
      </c>
      <c r="H25">
        <v>1080</v>
      </c>
      <c r="I25" s="2">
        <v>42333</v>
      </c>
      <c r="J25" s="2">
        <v>42353</v>
      </c>
      <c r="K25">
        <v>1080</v>
      </c>
    </row>
    <row r="26" spans="1:11" x14ac:dyDescent="0.25">
      <c r="A26" t="str">
        <f>"ZF917C0C5B"</f>
        <v>ZF917C0C5B</v>
      </c>
      <c r="B26" t="str">
        <f t="shared" si="0"/>
        <v>06363391001</v>
      </c>
      <c r="C26" t="s">
        <v>15</v>
      </c>
      <c r="D26" t="s">
        <v>66</v>
      </c>
      <c r="E26" t="s">
        <v>17</v>
      </c>
      <c r="F26" s="1" t="s">
        <v>67</v>
      </c>
      <c r="G26" t="s">
        <v>68</v>
      </c>
      <c r="H26">
        <v>680</v>
      </c>
      <c r="I26" s="2">
        <v>42360</v>
      </c>
      <c r="J26" s="2">
        <v>42385</v>
      </c>
      <c r="K26">
        <v>680</v>
      </c>
    </row>
    <row r="27" spans="1:11" x14ac:dyDescent="0.25">
      <c r="A27" t="str">
        <f>"Z4B17773F5"</f>
        <v>Z4B17773F5</v>
      </c>
      <c r="B27" t="str">
        <f t="shared" si="0"/>
        <v>06363391001</v>
      </c>
      <c r="C27" t="s">
        <v>15</v>
      </c>
      <c r="D27" t="s">
        <v>69</v>
      </c>
      <c r="E27" t="s">
        <v>17</v>
      </c>
      <c r="F27" s="1" t="s">
        <v>70</v>
      </c>
      <c r="G27" t="s">
        <v>71</v>
      </c>
      <c r="H27">
        <v>130</v>
      </c>
      <c r="I27" s="2">
        <v>42345</v>
      </c>
      <c r="J27" s="2">
        <v>42360</v>
      </c>
      <c r="K27">
        <v>130</v>
      </c>
    </row>
    <row r="28" spans="1:11" x14ac:dyDescent="0.25">
      <c r="A28" t="str">
        <f>"ZAA172C109"</f>
        <v>ZAA172C109</v>
      </c>
      <c r="B28" t="str">
        <f t="shared" si="0"/>
        <v>06363391001</v>
      </c>
      <c r="C28" t="s">
        <v>15</v>
      </c>
      <c r="D28" t="s">
        <v>72</v>
      </c>
      <c r="E28" t="s">
        <v>27</v>
      </c>
      <c r="F28" s="1" t="s">
        <v>73</v>
      </c>
      <c r="G28" t="s">
        <v>74</v>
      </c>
      <c r="H28">
        <v>28584.400000000001</v>
      </c>
      <c r="I28" s="2">
        <v>42342</v>
      </c>
      <c r="J28" s="2">
        <v>42362</v>
      </c>
      <c r="K28">
        <v>28584.400000000001</v>
      </c>
    </row>
    <row r="29" spans="1:11" x14ac:dyDescent="0.25">
      <c r="A29" t="str">
        <f>"6461739BB3"</f>
        <v>6461739BB3</v>
      </c>
      <c r="B29" t="str">
        <f t="shared" si="0"/>
        <v>06363391001</v>
      </c>
      <c r="C29" t="s">
        <v>15</v>
      </c>
      <c r="D29" t="s">
        <v>75</v>
      </c>
      <c r="E29" t="s">
        <v>31</v>
      </c>
      <c r="F29" s="1" t="s">
        <v>76</v>
      </c>
      <c r="G29" t="s">
        <v>77</v>
      </c>
      <c r="H29">
        <v>0</v>
      </c>
      <c r="I29" s="2">
        <v>42311</v>
      </c>
      <c r="J29" s="2">
        <v>43396</v>
      </c>
      <c r="K29">
        <v>728.69</v>
      </c>
    </row>
    <row r="30" spans="1:11" x14ac:dyDescent="0.25">
      <c r="A30" t="str">
        <f>"6533442EE2"</f>
        <v>6533442EE2</v>
      </c>
      <c r="B30" t="str">
        <f t="shared" si="0"/>
        <v>06363391001</v>
      </c>
      <c r="C30" t="s">
        <v>15</v>
      </c>
      <c r="D30" t="s">
        <v>78</v>
      </c>
      <c r="E30" t="s">
        <v>31</v>
      </c>
      <c r="F30" s="1" t="s">
        <v>79</v>
      </c>
      <c r="G30" t="s">
        <v>80</v>
      </c>
      <c r="H30">
        <v>0</v>
      </c>
      <c r="I30" s="2">
        <v>42430</v>
      </c>
      <c r="J30" s="2">
        <v>42794</v>
      </c>
      <c r="K30">
        <v>264036.45</v>
      </c>
    </row>
    <row r="31" spans="1:11" x14ac:dyDescent="0.25">
      <c r="A31" t="str">
        <f>"ZF2156307F"</f>
        <v>ZF2156307F</v>
      </c>
      <c r="B31" t="str">
        <f t="shared" si="0"/>
        <v>06363391001</v>
      </c>
      <c r="C31" t="s">
        <v>15</v>
      </c>
      <c r="D31" t="s">
        <v>81</v>
      </c>
      <c r="E31" t="s">
        <v>17</v>
      </c>
      <c r="F31" s="1" t="s">
        <v>82</v>
      </c>
      <c r="G31" t="s">
        <v>83</v>
      </c>
      <c r="H31">
        <v>514</v>
      </c>
      <c r="I31" s="2">
        <v>42203</v>
      </c>
      <c r="J31" s="2">
        <v>42203</v>
      </c>
      <c r="K31">
        <v>514</v>
      </c>
    </row>
    <row r="32" spans="1:11" x14ac:dyDescent="0.25">
      <c r="A32" t="str">
        <f>"ZE8157C2BC"</f>
        <v>ZE8157C2BC</v>
      </c>
      <c r="B32" t="str">
        <f t="shared" si="0"/>
        <v>06363391001</v>
      </c>
      <c r="C32" t="s">
        <v>15</v>
      </c>
      <c r="D32" t="s">
        <v>84</v>
      </c>
      <c r="E32" t="s">
        <v>17</v>
      </c>
      <c r="F32" s="1" t="s">
        <v>85</v>
      </c>
      <c r="G32" t="s">
        <v>86</v>
      </c>
      <c r="H32">
        <v>2800</v>
      </c>
      <c r="I32" s="2">
        <v>42227</v>
      </c>
      <c r="J32" s="2">
        <v>42228</v>
      </c>
      <c r="K32">
        <v>2800</v>
      </c>
    </row>
    <row r="33" spans="1:11" x14ac:dyDescent="0.25">
      <c r="A33" t="str">
        <f>"Z97147F319"</f>
        <v>Z97147F319</v>
      </c>
      <c r="B33" t="str">
        <f t="shared" si="0"/>
        <v>06363391001</v>
      </c>
      <c r="C33" t="s">
        <v>15</v>
      </c>
      <c r="D33" t="s">
        <v>87</v>
      </c>
      <c r="E33" t="s">
        <v>17</v>
      </c>
      <c r="F33" s="1" t="s">
        <v>88</v>
      </c>
      <c r="G33" t="s">
        <v>89</v>
      </c>
      <c r="H33">
        <v>209</v>
      </c>
      <c r="I33" s="2">
        <v>42136</v>
      </c>
      <c r="J33" s="2">
        <v>42501</v>
      </c>
      <c r="K33">
        <v>209</v>
      </c>
    </row>
    <row r="34" spans="1:11" x14ac:dyDescent="0.25">
      <c r="A34" t="str">
        <f>"ZB71307C8C"</f>
        <v>ZB71307C8C</v>
      </c>
      <c r="B34" t="str">
        <f t="shared" ref="B34:B65" si="1">"06363391001"</f>
        <v>06363391001</v>
      </c>
      <c r="C34" t="s">
        <v>15</v>
      </c>
      <c r="D34" t="s">
        <v>90</v>
      </c>
      <c r="E34" t="s">
        <v>17</v>
      </c>
      <c r="F34" s="1" t="s">
        <v>91</v>
      </c>
      <c r="G34" t="s">
        <v>92</v>
      </c>
      <c r="H34">
        <v>1200</v>
      </c>
      <c r="I34" s="2">
        <v>42045</v>
      </c>
      <c r="J34" s="2">
        <v>42045</v>
      </c>
      <c r="K34">
        <v>1200</v>
      </c>
    </row>
    <row r="35" spans="1:11" x14ac:dyDescent="0.25">
      <c r="A35" t="str">
        <f>"Z3E154EE6E"</f>
        <v>Z3E154EE6E</v>
      </c>
      <c r="B35" t="str">
        <f t="shared" si="1"/>
        <v>06363391001</v>
      </c>
      <c r="C35" t="s">
        <v>15</v>
      </c>
      <c r="D35" t="s">
        <v>93</v>
      </c>
      <c r="E35" t="s">
        <v>27</v>
      </c>
      <c r="F35" s="1" t="s">
        <v>94</v>
      </c>
      <c r="G35" t="s">
        <v>39</v>
      </c>
      <c r="H35">
        <v>12204.3</v>
      </c>
      <c r="I35" s="2">
        <v>42216</v>
      </c>
      <c r="J35" s="2">
        <v>42221</v>
      </c>
      <c r="K35">
        <v>12204.3</v>
      </c>
    </row>
    <row r="36" spans="1:11" x14ac:dyDescent="0.25">
      <c r="A36" t="str">
        <f>"0000000000"</f>
        <v>0000000000</v>
      </c>
      <c r="B36" t="str">
        <f t="shared" si="1"/>
        <v>06363391001</v>
      </c>
      <c r="C36" t="s">
        <v>15</v>
      </c>
      <c r="D36" t="s">
        <v>95</v>
      </c>
      <c r="E36" t="s">
        <v>17</v>
      </c>
      <c r="F36" s="1" t="s">
        <v>96</v>
      </c>
      <c r="G36" t="s">
        <v>97</v>
      </c>
      <c r="H36">
        <v>1012.6</v>
      </c>
      <c r="I36" s="2">
        <v>42178</v>
      </c>
      <c r="K36">
        <v>180</v>
      </c>
    </row>
    <row r="37" spans="1:11" x14ac:dyDescent="0.25">
      <c r="A37" t="str">
        <f>"Z79148668D"</f>
        <v>Z79148668D</v>
      </c>
      <c r="B37" t="str">
        <f t="shared" si="1"/>
        <v>06363391001</v>
      </c>
      <c r="C37" t="s">
        <v>15</v>
      </c>
      <c r="D37" t="s">
        <v>98</v>
      </c>
      <c r="E37" t="s">
        <v>17</v>
      </c>
      <c r="F37" s="1" t="s">
        <v>99</v>
      </c>
      <c r="G37" t="s">
        <v>100</v>
      </c>
      <c r="H37">
        <v>790</v>
      </c>
      <c r="I37" s="2">
        <v>42139</v>
      </c>
      <c r="J37" s="2">
        <v>42140</v>
      </c>
      <c r="K37">
        <v>790</v>
      </c>
    </row>
    <row r="38" spans="1:11" x14ac:dyDescent="0.25">
      <c r="A38" t="str">
        <f>"Z0313996A6"</f>
        <v>Z0313996A6</v>
      </c>
      <c r="B38" t="str">
        <f t="shared" si="1"/>
        <v>06363391001</v>
      </c>
      <c r="C38" t="s">
        <v>15</v>
      </c>
      <c r="D38" t="s">
        <v>101</v>
      </c>
      <c r="E38" t="s">
        <v>17</v>
      </c>
      <c r="F38" s="1" t="s">
        <v>64</v>
      </c>
      <c r="G38" t="s">
        <v>65</v>
      </c>
      <c r="H38">
        <v>900</v>
      </c>
      <c r="I38" s="2">
        <v>42079</v>
      </c>
      <c r="J38" s="2">
        <v>42103</v>
      </c>
      <c r="K38">
        <v>900</v>
      </c>
    </row>
    <row r="39" spans="1:11" x14ac:dyDescent="0.25">
      <c r="A39" t="str">
        <f>"Z6114DD24F"</f>
        <v>Z6114DD24F</v>
      </c>
      <c r="B39" t="str">
        <f t="shared" si="1"/>
        <v>06363391001</v>
      </c>
      <c r="C39" t="s">
        <v>15</v>
      </c>
      <c r="D39" t="s">
        <v>102</v>
      </c>
      <c r="E39" t="s">
        <v>17</v>
      </c>
      <c r="F39" s="1" t="s">
        <v>103</v>
      </c>
      <c r="G39" t="s">
        <v>104</v>
      </c>
      <c r="H39">
        <v>2550</v>
      </c>
      <c r="I39" s="2">
        <v>42166</v>
      </c>
      <c r="J39" s="2">
        <v>42220</v>
      </c>
      <c r="K39">
        <v>2550</v>
      </c>
    </row>
    <row r="40" spans="1:11" x14ac:dyDescent="0.25">
      <c r="A40" t="str">
        <f>"Z93155CB65"</f>
        <v>Z93155CB65</v>
      </c>
      <c r="B40" t="str">
        <f t="shared" si="1"/>
        <v>06363391001</v>
      </c>
      <c r="C40" t="s">
        <v>15</v>
      </c>
      <c r="D40" t="s">
        <v>105</v>
      </c>
      <c r="E40" t="s">
        <v>17</v>
      </c>
      <c r="F40" s="1" t="s">
        <v>103</v>
      </c>
      <c r="G40" t="s">
        <v>104</v>
      </c>
      <c r="H40">
        <v>1500</v>
      </c>
      <c r="I40" s="2">
        <v>42201</v>
      </c>
      <c r="J40" s="2">
        <v>42220</v>
      </c>
      <c r="K40">
        <v>1500</v>
      </c>
    </row>
    <row r="41" spans="1:11" x14ac:dyDescent="0.25">
      <c r="A41" t="str">
        <f>"ZBB14C87A3"</f>
        <v>ZBB14C87A3</v>
      </c>
      <c r="B41" t="str">
        <f t="shared" si="1"/>
        <v>06363391001</v>
      </c>
      <c r="C41" t="s">
        <v>15</v>
      </c>
      <c r="D41" t="s">
        <v>106</v>
      </c>
      <c r="E41" t="s">
        <v>27</v>
      </c>
      <c r="F41" s="1" t="s">
        <v>107</v>
      </c>
      <c r="G41" t="s">
        <v>108</v>
      </c>
      <c r="H41">
        <v>25637.79</v>
      </c>
      <c r="I41" s="2">
        <v>42186</v>
      </c>
      <c r="J41" s="2">
        <v>42201</v>
      </c>
      <c r="K41">
        <v>25637.79</v>
      </c>
    </row>
    <row r="42" spans="1:11" x14ac:dyDescent="0.25">
      <c r="A42" t="str">
        <f>"ZED161EF3A"</f>
        <v>ZED161EF3A</v>
      </c>
      <c r="B42" t="str">
        <f t="shared" si="1"/>
        <v>06363391001</v>
      </c>
      <c r="C42" t="s">
        <v>15</v>
      </c>
      <c r="D42" t="s">
        <v>109</v>
      </c>
      <c r="E42" t="s">
        <v>27</v>
      </c>
      <c r="F42" s="1" t="s">
        <v>110</v>
      </c>
      <c r="G42" t="s">
        <v>108</v>
      </c>
      <c r="H42">
        <v>3586.23</v>
      </c>
      <c r="I42" s="2">
        <v>42282</v>
      </c>
      <c r="J42" s="2">
        <v>42143</v>
      </c>
      <c r="K42">
        <v>3586.23</v>
      </c>
    </row>
    <row r="43" spans="1:11" x14ac:dyDescent="0.25">
      <c r="A43" t="str">
        <f>"Z9414AAC62"</f>
        <v>Z9414AAC62</v>
      </c>
      <c r="B43" t="str">
        <f t="shared" si="1"/>
        <v>06363391001</v>
      </c>
      <c r="C43" t="s">
        <v>15</v>
      </c>
      <c r="D43" t="s">
        <v>111</v>
      </c>
      <c r="E43" t="s">
        <v>17</v>
      </c>
      <c r="F43" s="1" t="s">
        <v>112</v>
      </c>
      <c r="G43" t="s">
        <v>113</v>
      </c>
      <c r="H43">
        <v>5266.98</v>
      </c>
      <c r="I43" s="2">
        <v>42149</v>
      </c>
      <c r="J43" s="2">
        <v>42160</v>
      </c>
      <c r="K43">
        <v>4317.2</v>
      </c>
    </row>
    <row r="44" spans="1:11" x14ac:dyDescent="0.25">
      <c r="A44" t="str">
        <f>"Z991664311"</f>
        <v>Z991664311</v>
      </c>
      <c r="B44" t="str">
        <f t="shared" si="1"/>
        <v>06363391001</v>
      </c>
      <c r="C44" t="s">
        <v>15</v>
      </c>
      <c r="D44" t="s">
        <v>114</v>
      </c>
      <c r="E44" t="s">
        <v>17</v>
      </c>
      <c r="F44" s="1" t="s">
        <v>112</v>
      </c>
      <c r="G44" t="s">
        <v>113</v>
      </c>
      <c r="H44">
        <v>1610.48</v>
      </c>
      <c r="I44" s="2">
        <v>42285</v>
      </c>
      <c r="J44" s="2">
        <v>42290</v>
      </c>
      <c r="K44">
        <v>1610.48</v>
      </c>
    </row>
    <row r="45" spans="1:11" x14ac:dyDescent="0.25">
      <c r="A45" t="str">
        <f>"Z7B1644DCE"</f>
        <v>Z7B1644DCE</v>
      </c>
      <c r="B45" t="str">
        <f t="shared" si="1"/>
        <v>06363391001</v>
      </c>
      <c r="C45" t="s">
        <v>15</v>
      </c>
      <c r="D45" t="s">
        <v>115</v>
      </c>
      <c r="E45" t="s">
        <v>17</v>
      </c>
      <c r="F45" s="1" t="s">
        <v>116</v>
      </c>
      <c r="G45" t="s">
        <v>117</v>
      </c>
      <c r="H45">
        <v>360</v>
      </c>
      <c r="I45" s="2">
        <v>42290</v>
      </c>
      <c r="J45" s="2">
        <v>42290</v>
      </c>
      <c r="K45">
        <v>360</v>
      </c>
    </row>
    <row r="46" spans="1:11" x14ac:dyDescent="0.25">
      <c r="A46" t="str">
        <f>"ZE7138EBBB"</f>
        <v>ZE7138EBBB</v>
      </c>
      <c r="B46" t="str">
        <f t="shared" si="1"/>
        <v>06363391001</v>
      </c>
      <c r="C46" t="s">
        <v>15</v>
      </c>
      <c r="D46" t="s">
        <v>118</v>
      </c>
      <c r="E46" t="s">
        <v>17</v>
      </c>
      <c r="F46" s="1" t="s">
        <v>119</v>
      </c>
      <c r="G46" t="s">
        <v>120</v>
      </c>
      <c r="H46">
        <v>180</v>
      </c>
      <c r="I46" s="2">
        <v>42073</v>
      </c>
      <c r="J46" s="2">
        <v>42438</v>
      </c>
      <c r="K46">
        <v>147.54</v>
      </c>
    </row>
    <row r="47" spans="1:11" x14ac:dyDescent="0.25">
      <c r="A47" t="str">
        <f>"Z5E14DB60C"</f>
        <v>Z5E14DB60C</v>
      </c>
      <c r="B47" t="str">
        <f t="shared" si="1"/>
        <v>06363391001</v>
      </c>
      <c r="C47" t="s">
        <v>15</v>
      </c>
      <c r="D47" t="s">
        <v>121</v>
      </c>
      <c r="E47" t="s">
        <v>17</v>
      </c>
      <c r="F47" s="1" t="s">
        <v>122</v>
      </c>
      <c r="G47" t="s">
        <v>123</v>
      </c>
      <c r="H47">
        <v>125</v>
      </c>
      <c r="I47" s="2">
        <v>42166</v>
      </c>
      <c r="J47" s="2">
        <v>42166</v>
      </c>
      <c r="K47">
        <v>125</v>
      </c>
    </row>
    <row r="48" spans="1:11" x14ac:dyDescent="0.25">
      <c r="A48" t="str">
        <f>"ZD01552E4B"</f>
        <v>ZD01552E4B</v>
      </c>
      <c r="B48" t="str">
        <f t="shared" si="1"/>
        <v>06363391001</v>
      </c>
      <c r="C48" t="s">
        <v>15</v>
      </c>
      <c r="D48" t="s">
        <v>124</v>
      </c>
      <c r="E48" t="s">
        <v>17</v>
      </c>
      <c r="F48" s="1" t="s">
        <v>70</v>
      </c>
      <c r="G48" t="s">
        <v>71</v>
      </c>
      <c r="H48">
        <v>200</v>
      </c>
      <c r="I48" s="2">
        <v>42198</v>
      </c>
      <c r="J48" s="2">
        <v>42198</v>
      </c>
      <c r="K48">
        <v>200</v>
      </c>
    </row>
    <row r="49" spans="1:11" x14ac:dyDescent="0.25">
      <c r="A49" t="str">
        <f>"Z5814405CE"</f>
        <v>Z5814405CE</v>
      </c>
      <c r="B49" t="str">
        <f t="shared" si="1"/>
        <v>06363391001</v>
      </c>
      <c r="C49" t="s">
        <v>15</v>
      </c>
      <c r="D49" t="s">
        <v>125</v>
      </c>
      <c r="E49" t="s">
        <v>27</v>
      </c>
      <c r="F49" s="1" t="s">
        <v>126</v>
      </c>
      <c r="G49" t="s">
        <v>127</v>
      </c>
      <c r="H49">
        <v>5363</v>
      </c>
      <c r="I49" s="2">
        <v>42185</v>
      </c>
      <c r="J49" s="2">
        <v>42185</v>
      </c>
      <c r="K49">
        <v>5363</v>
      </c>
    </row>
    <row r="50" spans="1:11" x14ac:dyDescent="0.25">
      <c r="A50" t="str">
        <f>"Z84146D881"</f>
        <v>Z84146D881</v>
      </c>
      <c r="B50" t="str">
        <f t="shared" si="1"/>
        <v>06363391001</v>
      </c>
      <c r="C50" t="s">
        <v>15</v>
      </c>
      <c r="D50" t="s">
        <v>128</v>
      </c>
      <c r="E50" t="s">
        <v>17</v>
      </c>
      <c r="F50" s="1" t="s">
        <v>24</v>
      </c>
      <c r="G50" t="s">
        <v>25</v>
      </c>
      <c r="H50">
        <v>3813</v>
      </c>
      <c r="I50" s="2">
        <v>42137</v>
      </c>
      <c r="J50" s="2">
        <v>42139</v>
      </c>
      <c r="K50">
        <v>3813</v>
      </c>
    </row>
    <row r="51" spans="1:11" x14ac:dyDescent="0.25">
      <c r="A51" t="str">
        <f>"Z10146FFD5"</f>
        <v>Z10146FFD5</v>
      </c>
      <c r="B51" t="str">
        <f t="shared" si="1"/>
        <v>06363391001</v>
      </c>
      <c r="C51" t="s">
        <v>15</v>
      </c>
      <c r="D51" t="s">
        <v>129</v>
      </c>
      <c r="E51" t="s">
        <v>17</v>
      </c>
      <c r="F51" s="1" t="s">
        <v>24</v>
      </c>
      <c r="G51" t="s">
        <v>25</v>
      </c>
      <c r="H51">
        <v>1574.5</v>
      </c>
      <c r="I51" s="2">
        <v>42137</v>
      </c>
      <c r="J51" s="2">
        <v>42139</v>
      </c>
      <c r="K51">
        <v>1574.5</v>
      </c>
    </row>
    <row r="52" spans="1:11" x14ac:dyDescent="0.25">
      <c r="A52" t="str">
        <f>"Z4D1555C5D"</f>
        <v>Z4D1555C5D</v>
      </c>
      <c r="B52" t="str">
        <f t="shared" si="1"/>
        <v>06363391001</v>
      </c>
      <c r="C52" t="s">
        <v>15</v>
      </c>
      <c r="D52" t="s">
        <v>130</v>
      </c>
      <c r="E52" t="s">
        <v>17</v>
      </c>
      <c r="F52" s="1" t="s">
        <v>24</v>
      </c>
      <c r="G52" t="s">
        <v>25</v>
      </c>
      <c r="H52">
        <v>2750</v>
      </c>
      <c r="I52" s="2">
        <v>42200</v>
      </c>
      <c r="J52" s="2">
        <v>42208</v>
      </c>
      <c r="K52">
        <v>2750</v>
      </c>
    </row>
    <row r="53" spans="1:11" x14ac:dyDescent="0.25">
      <c r="A53" t="str">
        <f>"Z57152E0C6"</f>
        <v>Z57152E0C6</v>
      </c>
      <c r="B53" t="str">
        <f t="shared" si="1"/>
        <v>06363391001</v>
      </c>
      <c r="C53" t="s">
        <v>15</v>
      </c>
      <c r="D53" t="s">
        <v>131</v>
      </c>
      <c r="E53" t="s">
        <v>17</v>
      </c>
      <c r="F53" s="1" t="s">
        <v>132</v>
      </c>
      <c r="G53" t="s">
        <v>133</v>
      </c>
      <c r="H53">
        <v>480</v>
      </c>
      <c r="I53" s="2">
        <v>42192</v>
      </c>
      <c r="J53" s="2">
        <v>42192</v>
      </c>
      <c r="K53">
        <v>480</v>
      </c>
    </row>
    <row r="54" spans="1:11" x14ac:dyDescent="0.25">
      <c r="A54" t="str">
        <f>"Z091420938"</f>
        <v>Z091420938</v>
      </c>
      <c r="B54" t="str">
        <f t="shared" si="1"/>
        <v>06363391001</v>
      </c>
      <c r="C54" t="s">
        <v>15</v>
      </c>
      <c r="D54" t="s">
        <v>134</v>
      </c>
      <c r="E54" t="s">
        <v>17</v>
      </c>
      <c r="F54" s="1" t="s">
        <v>41</v>
      </c>
      <c r="G54" t="s">
        <v>42</v>
      </c>
      <c r="H54">
        <v>200</v>
      </c>
      <c r="I54" s="2">
        <v>42115</v>
      </c>
      <c r="J54" s="2">
        <v>42115</v>
      </c>
      <c r="K54">
        <v>200</v>
      </c>
    </row>
    <row r="55" spans="1:11" x14ac:dyDescent="0.25">
      <c r="A55" t="str">
        <f>"Z861420993"</f>
        <v>Z861420993</v>
      </c>
      <c r="B55" t="str">
        <f t="shared" si="1"/>
        <v>06363391001</v>
      </c>
      <c r="C55" t="s">
        <v>15</v>
      </c>
      <c r="D55" t="s">
        <v>135</v>
      </c>
      <c r="E55" t="s">
        <v>17</v>
      </c>
      <c r="F55" s="1" t="s">
        <v>41</v>
      </c>
      <c r="G55" t="s">
        <v>42</v>
      </c>
      <c r="H55">
        <v>2335.77</v>
      </c>
      <c r="I55" s="2">
        <v>42137</v>
      </c>
      <c r="J55" s="2">
        <v>42137</v>
      </c>
      <c r="K55">
        <v>2335.77</v>
      </c>
    </row>
    <row r="56" spans="1:11" x14ac:dyDescent="0.25">
      <c r="A56" t="str">
        <f>"Z531694675"</f>
        <v>Z531694675</v>
      </c>
      <c r="B56" t="str">
        <f t="shared" si="1"/>
        <v>06363391001</v>
      </c>
      <c r="C56" t="s">
        <v>15</v>
      </c>
      <c r="D56" t="s">
        <v>136</v>
      </c>
      <c r="E56" t="s">
        <v>17</v>
      </c>
      <c r="F56" s="1" t="s">
        <v>41</v>
      </c>
      <c r="G56" t="s">
        <v>42</v>
      </c>
      <c r="H56">
        <v>1500</v>
      </c>
      <c r="I56" s="2">
        <v>42297</v>
      </c>
      <c r="J56" s="2">
        <v>42297</v>
      </c>
      <c r="K56">
        <v>1500</v>
      </c>
    </row>
    <row r="57" spans="1:11" x14ac:dyDescent="0.25">
      <c r="A57" t="str">
        <f>"ZEA13431A9"</f>
        <v>ZEA13431A9</v>
      </c>
      <c r="B57" t="str">
        <f t="shared" si="1"/>
        <v>06363391001</v>
      </c>
      <c r="C57" t="s">
        <v>15</v>
      </c>
      <c r="D57" t="s">
        <v>137</v>
      </c>
      <c r="E57" t="s">
        <v>17</v>
      </c>
      <c r="F57" s="1" t="s">
        <v>138</v>
      </c>
      <c r="G57" t="s">
        <v>139</v>
      </c>
      <c r="H57">
        <v>870</v>
      </c>
      <c r="I57" s="2">
        <v>42058</v>
      </c>
      <c r="J57" s="2">
        <v>42073</v>
      </c>
      <c r="K57">
        <v>870</v>
      </c>
    </row>
    <row r="58" spans="1:11" x14ac:dyDescent="0.25">
      <c r="A58" t="str">
        <f>"ZE6139584B"</f>
        <v>ZE6139584B</v>
      </c>
      <c r="B58" t="str">
        <f t="shared" si="1"/>
        <v>06363391001</v>
      </c>
      <c r="C58" t="s">
        <v>15</v>
      </c>
      <c r="D58" t="s">
        <v>140</v>
      </c>
      <c r="E58" t="s">
        <v>17</v>
      </c>
      <c r="F58" s="1" t="s">
        <v>138</v>
      </c>
      <c r="G58" t="s">
        <v>139</v>
      </c>
      <c r="H58">
        <v>2280</v>
      </c>
      <c r="I58" s="2">
        <v>42074</v>
      </c>
      <c r="J58" s="2">
        <v>42081</v>
      </c>
      <c r="K58">
        <v>2280</v>
      </c>
    </row>
    <row r="59" spans="1:11" x14ac:dyDescent="0.25">
      <c r="A59" t="str">
        <f>"ZDE1552B34"</f>
        <v>ZDE1552B34</v>
      </c>
      <c r="B59" t="str">
        <f t="shared" si="1"/>
        <v>06363391001</v>
      </c>
      <c r="C59" t="s">
        <v>15</v>
      </c>
      <c r="D59" t="s">
        <v>141</v>
      </c>
      <c r="E59" t="s">
        <v>17</v>
      </c>
      <c r="F59" s="1" t="s">
        <v>138</v>
      </c>
      <c r="G59" t="s">
        <v>139</v>
      </c>
      <c r="H59">
        <v>4306.28</v>
      </c>
      <c r="I59" s="2">
        <v>42200</v>
      </c>
      <c r="J59" s="2">
        <v>42272</v>
      </c>
      <c r="K59">
        <v>4306.2700000000004</v>
      </c>
    </row>
    <row r="60" spans="1:11" x14ac:dyDescent="0.25">
      <c r="A60" t="str">
        <f>"Z3D130AF01"</f>
        <v>Z3D130AF01</v>
      </c>
      <c r="B60" t="str">
        <f t="shared" si="1"/>
        <v>06363391001</v>
      </c>
      <c r="C60" t="s">
        <v>15</v>
      </c>
      <c r="D60" t="s">
        <v>142</v>
      </c>
      <c r="E60" t="s">
        <v>17</v>
      </c>
      <c r="F60" s="1" t="s">
        <v>143</v>
      </c>
      <c r="G60" t="s">
        <v>144</v>
      </c>
      <c r="H60">
        <v>1840</v>
      </c>
      <c r="I60" s="2">
        <v>42038</v>
      </c>
      <c r="J60" s="2">
        <v>42768</v>
      </c>
      <c r="K60">
        <v>1840</v>
      </c>
    </row>
    <row r="61" spans="1:11" x14ac:dyDescent="0.25">
      <c r="A61" t="str">
        <f>"Z6913B4327"</f>
        <v>Z6913B4327</v>
      </c>
      <c r="B61" t="str">
        <f t="shared" si="1"/>
        <v>06363391001</v>
      </c>
      <c r="C61" t="s">
        <v>15</v>
      </c>
      <c r="D61" t="s">
        <v>145</v>
      </c>
      <c r="E61" t="s">
        <v>17</v>
      </c>
      <c r="F61" s="1" t="s">
        <v>143</v>
      </c>
      <c r="G61" t="s">
        <v>144</v>
      </c>
      <c r="H61">
        <v>330</v>
      </c>
      <c r="I61" s="2">
        <v>42095</v>
      </c>
      <c r="J61" s="2">
        <v>42095</v>
      </c>
      <c r="K61">
        <v>330</v>
      </c>
    </row>
    <row r="62" spans="1:11" x14ac:dyDescent="0.25">
      <c r="A62" t="str">
        <f>"Z0514179F9"</f>
        <v>Z0514179F9</v>
      </c>
      <c r="B62" t="str">
        <f t="shared" si="1"/>
        <v>06363391001</v>
      </c>
      <c r="C62" t="s">
        <v>15</v>
      </c>
      <c r="D62" t="s">
        <v>146</v>
      </c>
      <c r="E62" t="s">
        <v>17</v>
      </c>
      <c r="F62" s="1" t="s">
        <v>143</v>
      </c>
      <c r="G62" t="s">
        <v>144</v>
      </c>
      <c r="H62">
        <v>70</v>
      </c>
      <c r="I62" s="2">
        <v>42114</v>
      </c>
      <c r="J62" s="2">
        <v>42114</v>
      </c>
      <c r="K62">
        <v>70</v>
      </c>
    </row>
    <row r="63" spans="1:11" x14ac:dyDescent="0.25">
      <c r="A63" t="str">
        <f>"Z831509591"</f>
        <v>Z831509591</v>
      </c>
      <c r="B63" t="str">
        <f t="shared" si="1"/>
        <v>06363391001</v>
      </c>
      <c r="C63" t="s">
        <v>15</v>
      </c>
      <c r="D63" t="s">
        <v>147</v>
      </c>
      <c r="E63" t="s">
        <v>17</v>
      </c>
      <c r="F63" s="1" t="s">
        <v>143</v>
      </c>
      <c r="G63" t="s">
        <v>144</v>
      </c>
      <c r="H63">
        <v>1100</v>
      </c>
      <c r="I63" s="2">
        <v>42207</v>
      </c>
      <c r="J63" s="2">
        <v>42207</v>
      </c>
      <c r="K63">
        <v>1100</v>
      </c>
    </row>
    <row r="64" spans="1:11" x14ac:dyDescent="0.25">
      <c r="A64" t="str">
        <f>"Z5215F949F"</f>
        <v>Z5215F949F</v>
      </c>
      <c r="B64" t="str">
        <f t="shared" si="1"/>
        <v>06363391001</v>
      </c>
      <c r="C64" t="s">
        <v>15</v>
      </c>
      <c r="D64" t="s">
        <v>148</v>
      </c>
      <c r="E64" t="s">
        <v>17</v>
      </c>
      <c r="F64" s="1" t="s">
        <v>143</v>
      </c>
      <c r="G64" t="s">
        <v>144</v>
      </c>
      <c r="H64">
        <v>800</v>
      </c>
      <c r="I64" s="2">
        <v>42270</v>
      </c>
      <c r="J64" s="2">
        <v>42270</v>
      </c>
      <c r="K64">
        <v>800</v>
      </c>
    </row>
    <row r="65" spans="1:11" x14ac:dyDescent="0.25">
      <c r="A65" t="str">
        <f>"Z271505979"</f>
        <v>Z271505979</v>
      </c>
      <c r="B65" t="str">
        <f t="shared" si="1"/>
        <v>06363391001</v>
      </c>
      <c r="C65" t="s">
        <v>15</v>
      </c>
      <c r="D65" t="s">
        <v>149</v>
      </c>
      <c r="E65" t="s">
        <v>17</v>
      </c>
      <c r="F65" s="1" t="s">
        <v>150</v>
      </c>
      <c r="G65" t="s">
        <v>151</v>
      </c>
      <c r="H65">
        <v>0</v>
      </c>
      <c r="I65" s="2">
        <v>42173</v>
      </c>
      <c r="J65" s="2">
        <v>42538</v>
      </c>
      <c r="K65">
        <v>1762.5</v>
      </c>
    </row>
    <row r="66" spans="1:11" x14ac:dyDescent="0.25">
      <c r="A66" t="str">
        <f>"Z19157CF93"</f>
        <v>Z19157CF93</v>
      </c>
      <c r="B66" t="str">
        <f t="shared" ref="B66:B98" si="2">"06363391001"</f>
        <v>06363391001</v>
      </c>
      <c r="C66" t="s">
        <v>15</v>
      </c>
      <c r="D66" t="s">
        <v>152</v>
      </c>
      <c r="E66" t="s">
        <v>17</v>
      </c>
      <c r="F66" s="1" t="s">
        <v>153</v>
      </c>
      <c r="G66" t="s">
        <v>154</v>
      </c>
      <c r="H66">
        <v>532</v>
      </c>
      <c r="I66" s="2">
        <v>42213</v>
      </c>
      <c r="J66" s="2">
        <v>42943</v>
      </c>
      <c r="K66">
        <v>467</v>
      </c>
    </row>
    <row r="67" spans="1:11" x14ac:dyDescent="0.25">
      <c r="A67" t="str">
        <f>"ZF7147955B"</f>
        <v>ZF7147955B</v>
      </c>
      <c r="B67" t="str">
        <f t="shared" si="2"/>
        <v>06363391001</v>
      </c>
      <c r="C67" t="s">
        <v>15</v>
      </c>
      <c r="D67" t="s">
        <v>155</v>
      </c>
      <c r="E67" t="s">
        <v>17</v>
      </c>
      <c r="F67" s="1" t="s">
        <v>156</v>
      </c>
      <c r="G67" t="s">
        <v>157</v>
      </c>
      <c r="H67">
        <v>120</v>
      </c>
      <c r="I67" s="2">
        <v>42137</v>
      </c>
      <c r="J67" s="2">
        <v>42137</v>
      </c>
      <c r="K67">
        <v>120</v>
      </c>
    </row>
    <row r="68" spans="1:11" x14ac:dyDescent="0.25">
      <c r="A68" t="str">
        <f>"Z7314C50EF"</f>
        <v>Z7314C50EF</v>
      </c>
      <c r="B68" t="str">
        <f t="shared" si="2"/>
        <v>06363391001</v>
      </c>
      <c r="C68" t="s">
        <v>15</v>
      </c>
      <c r="D68" t="s">
        <v>158</v>
      </c>
      <c r="E68" t="s">
        <v>17</v>
      </c>
      <c r="F68" s="1" t="s">
        <v>159</v>
      </c>
      <c r="G68" t="s">
        <v>160</v>
      </c>
      <c r="H68">
        <v>340</v>
      </c>
      <c r="I68" s="2">
        <v>42175</v>
      </c>
      <c r="J68" s="2">
        <v>42175</v>
      </c>
      <c r="K68">
        <v>340</v>
      </c>
    </row>
    <row r="69" spans="1:11" x14ac:dyDescent="0.25">
      <c r="A69" t="str">
        <f>"ZB61412551"</f>
        <v>ZB61412551</v>
      </c>
      <c r="B69" t="str">
        <f t="shared" si="2"/>
        <v>06363391001</v>
      </c>
      <c r="C69" t="s">
        <v>15</v>
      </c>
      <c r="D69" t="s">
        <v>161</v>
      </c>
      <c r="E69" t="s">
        <v>17</v>
      </c>
      <c r="F69" s="1" t="s">
        <v>18</v>
      </c>
      <c r="G69" t="s">
        <v>19</v>
      </c>
      <c r="H69">
        <v>325</v>
      </c>
      <c r="I69" s="2">
        <v>42115</v>
      </c>
      <c r="J69" s="2">
        <v>42115</v>
      </c>
      <c r="K69">
        <v>325</v>
      </c>
    </row>
    <row r="70" spans="1:11" x14ac:dyDescent="0.25">
      <c r="A70" t="str">
        <f>"ZF41521308"</f>
        <v>ZF41521308</v>
      </c>
      <c r="B70" t="str">
        <f t="shared" si="2"/>
        <v>06363391001</v>
      </c>
      <c r="C70" t="s">
        <v>15</v>
      </c>
      <c r="D70" t="s">
        <v>162</v>
      </c>
      <c r="E70" t="s">
        <v>17</v>
      </c>
      <c r="F70" s="1" t="s">
        <v>163</v>
      </c>
      <c r="G70" t="s">
        <v>164</v>
      </c>
      <c r="H70">
        <v>2602</v>
      </c>
      <c r="I70" s="2">
        <v>42191</v>
      </c>
      <c r="J70" s="2">
        <v>42191</v>
      </c>
      <c r="K70">
        <v>2602</v>
      </c>
    </row>
    <row r="71" spans="1:11" x14ac:dyDescent="0.25">
      <c r="A71" t="str">
        <f>"ZB1154EE0D"</f>
        <v>ZB1154EE0D</v>
      </c>
      <c r="B71" t="str">
        <f t="shared" si="2"/>
        <v>06363391001</v>
      </c>
      <c r="C71" t="s">
        <v>15</v>
      </c>
      <c r="D71" t="s">
        <v>165</v>
      </c>
      <c r="E71" t="s">
        <v>27</v>
      </c>
      <c r="F71" s="1" t="s">
        <v>166</v>
      </c>
      <c r="G71" t="s">
        <v>167</v>
      </c>
      <c r="H71">
        <v>13800</v>
      </c>
      <c r="I71" s="2">
        <v>42205</v>
      </c>
      <c r="J71" s="2">
        <v>42221</v>
      </c>
      <c r="K71">
        <v>13800</v>
      </c>
    </row>
    <row r="72" spans="1:11" x14ac:dyDescent="0.25">
      <c r="A72" t="str">
        <f>"ZBC1506F01"</f>
        <v>ZBC1506F01</v>
      </c>
      <c r="B72" t="str">
        <f t="shared" si="2"/>
        <v>06363391001</v>
      </c>
      <c r="C72" t="s">
        <v>15</v>
      </c>
      <c r="D72" t="s">
        <v>168</v>
      </c>
      <c r="E72" t="s">
        <v>17</v>
      </c>
      <c r="F72" s="1" t="s">
        <v>169</v>
      </c>
      <c r="G72" t="s">
        <v>170</v>
      </c>
      <c r="H72">
        <v>800</v>
      </c>
      <c r="I72" s="2">
        <v>42186</v>
      </c>
      <c r="J72" s="2">
        <v>42216</v>
      </c>
      <c r="K72">
        <v>800</v>
      </c>
    </row>
    <row r="73" spans="1:11" x14ac:dyDescent="0.25">
      <c r="A73" t="str">
        <f>"ZB3140AFD5"</f>
        <v>ZB3140AFD5</v>
      </c>
      <c r="B73" t="str">
        <f t="shared" si="2"/>
        <v>06363391001</v>
      </c>
      <c r="C73" t="s">
        <v>15</v>
      </c>
      <c r="D73" t="s">
        <v>171</v>
      </c>
      <c r="E73" t="s">
        <v>17</v>
      </c>
      <c r="F73" s="1" t="s">
        <v>172</v>
      </c>
      <c r="G73" t="s">
        <v>173</v>
      </c>
      <c r="H73">
        <v>1455</v>
      </c>
      <c r="I73" s="2">
        <v>42104</v>
      </c>
      <c r="J73" s="2">
        <v>42111</v>
      </c>
      <c r="K73">
        <v>1455</v>
      </c>
    </row>
    <row r="74" spans="1:11" x14ac:dyDescent="0.25">
      <c r="A74" t="str">
        <f>"ZB3140AFD5"</f>
        <v>ZB3140AFD5</v>
      </c>
      <c r="B74" t="str">
        <f t="shared" si="2"/>
        <v>06363391001</v>
      </c>
      <c r="C74" t="s">
        <v>15</v>
      </c>
      <c r="D74" t="s">
        <v>174</v>
      </c>
      <c r="E74" t="s">
        <v>17</v>
      </c>
      <c r="F74" s="1" t="s">
        <v>172</v>
      </c>
      <c r="G74" t="s">
        <v>173</v>
      </c>
      <c r="H74">
        <v>2050</v>
      </c>
      <c r="I74" s="2">
        <v>42182</v>
      </c>
      <c r="J74" s="2">
        <v>42182</v>
      </c>
      <c r="K74">
        <v>2050</v>
      </c>
    </row>
    <row r="75" spans="1:11" x14ac:dyDescent="0.25">
      <c r="A75" t="str">
        <f>"Z62156A78A"</f>
        <v>Z62156A78A</v>
      </c>
      <c r="B75" t="str">
        <f t="shared" si="2"/>
        <v>06363391001</v>
      </c>
      <c r="C75" t="s">
        <v>15</v>
      </c>
      <c r="D75" t="s">
        <v>175</v>
      </c>
      <c r="E75" t="s">
        <v>17</v>
      </c>
      <c r="F75" s="1" t="s">
        <v>172</v>
      </c>
      <c r="G75" t="s">
        <v>173</v>
      </c>
      <c r="H75">
        <v>90</v>
      </c>
      <c r="I75" s="2">
        <v>42205</v>
      </c>
      <c r="J75" s="2">
        <v>42205</v>
      </c>
      <c r="K75">
        <v>90</v>
      </c>
    </row>
    <row r="76" spans="1:11" x14ac:dyDescent="0.25">
      <c r="A76" t="str">
        <f>"ZE41437045"</f>
        <v>ZE41437045</v>
      </c>
      <c r="B76" t="str">
        <f t="shared" si="2"/>
        <v>06363391001</v>
      </c>
      <c r="C76" t="s">
        <v>15</v>
      </c>
      <c r="D76" t="s">
        <v>176</v>
      </c>
      <c r="E76" t="s">
        <v>17</v>
      </c>
      <c r="F76" s="1" t="s">
        <v>177</v>
      </c>
      <c r="G76" t="s">
        <v>29</v>
      </c>
      <c r="H76">
        <v>1500</v>
      </c>
      <c r="I76" s="2">
        <v>42115</v>
      </c>
      <c r="J76" s="2">
        <v>42118</v>
      </c>
      <c r="K76">
        <v>1500</v>
      </c>
    </row>
    <row r="77" spans="1:11" x14ac:dyDescent="0.25">
      <c r="A77" t="str">
        <f>"Z0315DCA0A"</f>
        <v>Z0315DCA0A</v>
      </c>
      <c r="B77" t="str">
        <f t="shared" si="2"/>
        <v>06363391001</v>
      </c>
      <c r="C77" t="s">
        <v>15</v>
      </c>
      <c r="D77" t="s">
        <v>178</v>
      </c>
      <c r="E77" t="s">
        <v>17</v>
      </c>
      <c r="F77" s="1" t="s">
        <v>44</v>
      </c>
      <c r="G77" t="s">
        <v>45</v>
      </c>
      <c r="H77">
        <v>0</v>
      </c>
      <c r="I77" s="2">
        <v>42250</v>
      </c>
      <c r="J77" s="2">
        <v>42615</v>
      </c>
      <c r="K77">
        <v>27059.53</v>
      </c>
    </row>
    <row r="78" spans="1:11" x14ac:dyDescent="0.25">
      <c r="A78" t="str">
        <f>"ZD6179D022"</f>
        <v>ZD6179D022</v>
      </c>
      <c r="B78" t="str">
        <f t="shared" si="2"/>
        <v>06363391001</v>
      </c>
      <c r="C78" t="s">
        <v>15</v>
      </c>
      <c r="D78" t="s">
        <v>93</v>
      </c>
      <c r="E78" t="s">
        <v>17</v>
      </c>
      <c r="F78" s="1" t="s">
        <v>179</v>
      </c>
      <c r="G78" t="s">
        <v>180</v>
      </c>
      <c r="H78">
        <v>11918.4</v>
      </c>
      <c r="I78" s="2">
        <v>42359</v>
      </c>
      <c r="J78" s="2">
        <v>42369</v>
      </c>
      <c r="K78">
        <v>11918.4</v>
      </c>
    </row>
    <row r="79" spans="1:11" x14ac:dyDescent="0.25">
      <c r="A79" t="str">
        <f>"ZB417775C9"</f>
        <v>ZB417775C9</v>
      </c>
      <c r="B79" t="str">
        <f t="shared" si="2"/>
        <v>06363391001</v>
      </c>
      <c r="C79" t="s">
        <v>15</v>
      </c>
      <c r="D79" t="s">
        <v>181</v>
      </c>
      <c r="E79" t="s">
        <v>17</v>
      </c>
      <c r="F79" s="1" t="s">
        <v>138</v>
      </c>
      <c r="G79" t="s">
        <v>139</v>
      </c>
      <c r="H79">
        <v>950</v>
      </c>
      <c r="I79" s="2">
        <v>42345</v>
      </c>
      <c r="J79" s="2">
        <v>42360</v>
      </c>
      <c r="K79">
        <v>950</v>
      </c>
    </row>
    <row r="80" spans="1:11" x14ac:dyDescent="0.25">
      <c r="A80" t="str">
        <f>"ZD6179BA90"</f>
        <v>ZD6179BA90</v>
      </c>
      <c r="B80" t="str">
        <f t="shared" si="2"/>
        <v>06363391001</v>
      </c>
      <c r="C80" t="s">
        <v>15</v>
      </c>
      <c r="D80" t="s">
        <v>182</v>
      </c>
      <c r="E80" t="s">
        <v>17</v>
      </c>
      <c r="F80" s="1" t="s">
        <v>41</v>
      </c>
      <c r="G80" t="s">
        <v>42</v>
      </c>
      <c r="H80">
        <v>380</v>
      </c>
      <c r="I80" s="2">
        <v>42353</v>
      </c>
      <c r="J80" s="2">
        <v>42362</v>
      </c>
      <c r="K80">
        <v>380</v>
      </c>
    </row>
    <row r="81" spans="1:11" x14ac:dyDescent="0.25">
      <c r="A81" t="str">
        <f>"ZB417CB8F3"</f>
        <v>ZB417CB8F3</v>
      </c>
      <c r="B81" t="str">
        <f t="shared" si="2"/>
        <v>06363391001</v>
      </c>
      <c r="C81" t="s">
        <v>15</v>
      </c>
      <c r="D81" t="s">
        <v>183</v>
      </c>
      <c r="E81" t="s">
        <v>17</v>
      </c>
      <c r="F81" s="1" t="s">
        <v>184</v>
      </c>
      <c r="G81" t="s">
        <v>185</v>
      </c>
      <c r="H81">
        <v>284</v>
      </c>
      <c r="I81" s="2">
        <v>42366</v>
      </c>
      <c r="J81" s="2">
        <v>42381</v>
      </c>
      <c r="K81">
        <v>284</v>
      </c>
    </row>
    <row r="82" spans="1:11" x14ac:dyDescent="0.25">
      <c r="A82" t="str">
        <f>"ZD316E677D"</f>
        <v>ZD316E677D</v>
      </c>
      <c r="B82" t="str">
        <f t="shared" si="2"/>
        <v>06363391001</v>
      </c>
      <c r="C82" t="s">
        <v>15</v>
      </c>
      <c r="D82" t="s">
        <v>186</v>
      </c>
      <c r="E82" t="s">
        <v>17</v>
      </c>
      <c r="F82" s="1" t="s">
        <v>132</v>
      </c>
      <c r="G82" t="s">
        <v>133</v>
      </c>
      <c r="H82">
        <v>480</v>
      </c>
      <c r="I82" s="2">
        <v>42313</v>
      </c>
      <c r="J82" s="2">
        <v>42313</v>
      </c>
      <c r="K82">
        <v>480</v>
      </c>
    </row>
    <row r="83" spans="1:11" x14ac:dyDescent="0.25">
      <c r="A83" t="str">
        <f>"Z2B1749DA1"</f>
        <v>Z2B1749DA1</v>
      </c>
      <c r="B83" t="str">
        <f t="shared" si="2"/>
        <v>06363391001</v>
      </c>
      <c r="C83" t="s">
        <v>15</v>
      </c>
      <c r="D83" t="s">
        <v>187</v>
      </c>
      <c r="E83" t="s">
        <v>17</v>
      </c>
      <c r="F83" s="1" t="s">
        <v>188</v>
      </c>
      <c r="G83" t="s">
        <v>189</v>
      </c>
      <c r="H83">
        <v>3711.04</v>
      </c>
      <c r="I83" s="2">
        <v>42355</v>
      </c>
      <c r="J83" s="2">
        <v>43085</v>
      </c>
      <c r="K83">
        <v>3710.16</v>
      </c>
    </row>
    <row r="84" spans="1:11" x14ac:dyDescent="0.25">
      <c r="A84" t="str">
        <f>"Z3D17CB93B"</f>
        <v>Z3D17CB93B</v>
      </c>
      <c r="B84" t="str">
        <f t="shared" si="2"/>
        <v>06363391001</v>
      </c>
      <c r="C84" t="s">
        <v>15</v>
      </c>
      <c r="D84" t="s">
        <v>190</v>
      </c>
      <c r="E84" t="s">
        <v>17</v>
      </c>
      <c r="F84" s="1" t="s">
        <v>184</v>
      </c>
      <c r="G84" t="s">
        <v>185</v>
      </c>
      <c r="H84">
        <v>347</v>
      </c>
      <c r="I84" s="2">
        <v>42366</v>
      </c>
      <c r="J84" s="2">
        <v>42381</v>
      </c>
      <c r="K84">
        <v>347</v>
      </c>
    </row>
    <row r="85" spans="1:11" x14ac:dyDescent="0.25">
      <c r="A85" t="str">
        <f>"Z79175DCB7"</f>
        <v>Z79175DCB7</v>
      </c>
      <c r="B85" t="str">
        <f t="shared" si="2"/>
        <v>06363391001</v>
      </c>
      <c r="C85" t="s">
        <v>15</v>
      </c>
      <c r="D85" t="s">
        <v>191</v>
      </c>
      <c r="E85" t="s">
        <v>17</v>
      </c>
      <c r="F85" s="1" t="s">
        <v>192</v>
      </c>
      <c r="G85" t="s">
        <v>193</v>
      </c>
      <c r="H85">
        <v>750</v>
      </c>
      <c r="I85" s="2">
        <v>42339</v>
      </c>
      <c r="J85" s="2">
        <v>42342</v>
      </c>
      <c r="K85">
        <v>750</v>
      </c>
    </row>
    <row r="86" spans="1:11" x14ac:dyDescent="0.25">
      <c r="A86" t="str">
        <f>"646159333A"</f>
        <v>646159333A</v>
      </c>
      <c r="B86" t="str">
        <f t="shared" si="2"/>
        <v>06363391001</v>
      </c>
      <c r="C86" t="s">
        <v>15</v>
      </c>
      <c r="D86" t="s">
        <v>194</v>
      </c>
      <c r="E86" t="s">
        <v>31</v>
      </c>
      <c r="F86" s="1" t="s">
        <v>32</v>
      </c>
      <c r="G86" t="s">
        <v>33</v>
      </c>
      <c r="H86">
        <v>11606.4</v>
      </c>
      <c r="I86" s="2">
        <v>42361</v>
      </c>
      <c r="J86" s="2">
        <v>43830</v>
      </c>
      <c r="K86">
        <v>7980.06</v>
      </c>
    </row>
    <row r="87" spans="1:11" x14ac:dyDescent="0.25">
      <c r="A87" t="str">
        <f>"Z401731F06"</f>
        <v>Z401731F06</v>
      </c>
      <c r="B87" t="str">
        <f t="shared" si="2"/>
        <v>06363391001</v>
      </c>
      <c r="C87" t="s">
        <v>15</v>
      </c>
      <c r="D87" t="s">
        <v>195</v>
      </c>
      <c r="E87" t="s">
        <v>17</v>
      </c>
      <c r="F87" s="1" t="s">
        <v>196</v>
      </c>
      <c r="G87" t="s">
        <v>197</v>
      </c>
      <c r="H87">
        <v>181.84</v>
      </c>
      <c r="I87" s="2">
        <v>42328</v>
      </c>
      <c r="J87" s="2">
        <v>42338</v>
      </c>
      <c r="K87">
        <v>181.84</v>
      </c>
    </row>
    <row r="88" spans="1:11" x14ac:dyDescent="0.25">
      <c r="A88" t="str">
        <f>"Z7817C5766"</f>
        <v>Z7817C5766</v>
      </c>
      <c r="B88" t="str">
        <f t="shared" si="2"/>
        <v>06363391001</v>
      </c>
      <c r="C88" t="s">
        <v>15</v>
      </c>
      <c r="D88" t="s">
        <v>198</v>
      </c>
      <c r="E88" t="s">
        <v>17</v>
      </c>
      <c r="F88" s="1" t="s">
        <v>159</v>
      </c>
      <c r="G88" t="s">
        <v>160</v>
      </c>
      <c r="H88">
        <v>875</v>
      </c>
      <c r="I88" s="2">
        <v>42361</v>
      </c>
      <c r="J88" s="2">
        <v>42373</v>
      </c>
      <c r="K88">
        <v>875</v>
      </c>
    </row>
    <row r="89" spans="1:11" x14ac:dyDescent="0.25">
      <c r="A89" t="str">
        <f>"Z36176BECB"</f>
        <v>Z36176BECB</v>
      </c>
      <c r="B89" t="str">
        <f t="shared" si="2"/>
        <v>06363391001</v>
      </c>
      <c r="C89" t="s">
        <v>15</v>
      </c>
      <c r="D89" t="s">
        <v>199</v>
      </c>
      <c r="E89" t="s">
        <v>17</v>
      </c>
      <c r="F89" s="1" t="s">
        <v>156</v>
      </c>
      <c r="G89" t="s">
        <v>157</v>
      </c>
      <c r="H89">
        <v>70</v>
      </c>
      <c r="I89" s="2">
        <v>42342</v>
      </c>
      <c r="J89" s="2">
        <v>42352</v>
      </c>
      <c r="K89">
        <v>70</v>
      </c>
    </row>
    <row r="90" spans="1:11" x14ac:dyDescent="0.25">
      <c r="A90" t="str">
        <f>"Z4E1746D37"</f>
        <v>Z4E1746D37</v>
      </c>
      <c r="B90" t="str">
        <f t="shared" si="2"/>
        <v>06363391001</v>
      </c>
      <c r="C90" t="s">
        <v>15</v>
      </c>
      <c r="D90" t="s">
        <v>200</v>
      </c>
      <c r="E90" t="s">
        <v>17</v>
      </c>
      <c r="F90" s="1" t="s">
        <v>201</v>
      </c>
      <c r="G90" t="s">
        <v>202</v>
      </c>
      <c r="H90">
        <v>117</v>
      </c>
      <c r="I90" s="2">
        <v>42334</v>
      </c>
      <c r="J90" s="2">
        <v>42344</v>
      </c>
      <c r="K90">
        <v>117</v>
      </c>
    </row>
    <row r="91" spans="1:11" x14ac:dyDescent="0.25">
      <c r="A91" t="str">
        <f>"ZD41771580"</f>
        <v>ZD41771580</v>
      </c>
      <c r="B91" t="str">
        <f t="shared" si="2"/>
        <v>06363391001</v>
      </c>
      <c r="C91" t="s">
        <v>15</v>
      </c>
      <c r="D91" t="s">
        <v>203</v>
      </c>
      <c r="E91" t="s">
        <v>204</v>
      </c>
      <c r="F91" s="1" t="s">
        <v>205</v>
      </c>
      <c r="G91" t="s">
        <v>206</v>
      </c>
      <c r="H91">
        <v>8700</v>
      </c>
      <c r="I91" s="2">
        <v>42367</v>
      </c>
      <c r="J91" s="2">
        <v>42389</v>
      </c>
      <c r="K91">
        <v>8700</v>
      </c>
    </row>
    <row r="92" spans="1:11" x14ac:dyDescent="0.25">
      <c r="A92" t="str">
        <f>"0000000000"</f>
        <v>0000000000</v>
      </c>
      <c r="B92" t="str">
        <f t="shared" si="2"/>
        <v>06363391001</v>
      </c>
      <c r="C92" t="s">
        <v>15</v>
      </c>
      <c r="D92" t="s">
        <v>207</v>
      </c>
      <c r="E92" t="s">
        <v>17</v>
      </c>
      <c r="F92" s="1" t="s">
        <v>208</v>
      </c>
      <c r="G92" t="s">
        <v>209</v>
      </c>
      <c r="H92">
        <v>132.80000000000001</v>
      </c>
      <c r="I92" s="2">
        <v>42291</v>
      </c>
      <c r="J92" s="2">
        <v>42321</v>
      </c>
      <c r="K92">
        <v>132.80000000000001</v>
      </c>
    </row>
    <row r="93" spans="1:11" x14ac:dyDescent="0.25">
      <c r="A93" t="str">
        <f>"6467289FB3"</f>
        <v>6467289FB3</v>
      </c>
      <c r="B93" t="str">
        <f t="shared" si="2"/>
        <v>06363391001</v>
      </c>
      <c r="C93" t="s">
        <v>15</v>
      </c>
      <c r="D93" t="s">
        <v>210</v>
      </c>
      <c r="E93" t="s">
        <v>31</v>
      </c>
      <c r="F93" s="1" t="s">
        <v>32</v>
      </c>
      <c r="G93" t="s">
        <v>33</v>
      </c>
      <c r="H93">
        <v>1934.4</v>
      </c>
      <c r="I93" s="2">
        <v>42376</v>
      </c>
      <c r="J93" s="2">
        <v>43836</v>
      </c>
      <c r="K93">
        <v>1330.01</v>
      </c>
    </row>
    <row r="94" spans="1:11" x14ac:dyDescent="0.25">
      <c r="A94" t="str">
        <f>"ZE41715D12"</f>
        <v>ZE41715D12</v>
      </c>
      <c r="B94" t="str">
        <f t="shared" si="2"/>
        <v>06363391001</v>
      </c>
      <c r="C94" t="s">
        <v>15</v>
      </c>
      <c r="D94" t="s">
        <v>211</v>
      </c>
      <c r="E94" t="s">
        <v>17</v>
      </c>
      <c r="F94" s="1" t="s">
        <v>24</v>
      </c>
      <c r="G94" t="s">
        <v>25</v>
      </c>
      <c r="H94">
        <v>2475</v>
      </c>
      <c r="I94" s="2">
        <v>42327</v>
      </c>
      <c r="J94" s="2">
        <v>42328</v>
      </c>
      <c r="K94">
        <v>2475</v>
      </c>
    </row>
    <row r="95" spans="1:11" x14ac:dyDescent="0.25">
      <c r="A95" t="str">
        <f>"ZE5139727F"</f>
        <v>ZE5139727F</v>
      </c>
      <c r="B95" t="str">
        <f t="shared" si="2"/>
        <v>06363391001</v>
      </c>
      <c r="C95" t="s">
        <v>15</v>
      </c>
      <c r="D95" t="s">
        <v>212</v>
      </c>
      <c r="E95" t="s">
        <v>17</v>
      </c>
      <c r="F95" s="1" t="s">
        <v>213</v>
      </c>
      <c r="G95" t="s">
        <v>214</v>
      </c>
      <c r="H95">
        <v>230</v>
      </c>
      <c r="I95" s="2">
        <v>42081</v>
      </c>
      <c r="J95" s="2">
        <v>42081</v>
      </c>
      <c r="K95">
        <v>230</v>
      </c>
    </row>
    <row r="96" spans="1:11" x14ac:dyDescent="0.25">
      <c r="A96" t="str">
        <f>"6491273FEC"</f>
        <v>6491273FEC</v>
      </c>
      <c r="B96" t="str">
        <f t="shared" si="2"/>
        <v>06363391001</v>
      </c>
      <c r="C96" t="s">
        <v>15</v>
      </c>
      <c r="D96" t="s">
        <v>215</v>
      </c>
      <c r="E96" t="s">
        <v>27</v>
      </c>
      <c r="F96" s="1" t="s">
        <v>216</v>
      </c>
      <c r="G96" t="s">
        <v>217</v>
      </c>
      <c r="H96">
        <v>38653</v>
      </c>
      <c r="I96" s="2">
        <v>42367</v>
      </c>
      <c r="J96" s="2">
        <v>42428</v>
      </c>
      <c r="K96">
        <v>38653</v>
      </c>
    </row>
    <row r="97" spans="1:11" x14ac:dyDescent="0.25">
      <c r="A97" t="str">
        <f>"Z3317AB3CA"</f>
        <v>Z3317AB3CA</v>
      </c>
      <c r="B97" t="str">
        <f t="shared" si="2"/>
        <v>06363391001</v>
      </c>
      <c r="C97" t="s">
        <v>15</v>
      </c>
      <c r="D97" t="s">
        <v>218</v>
      </c>
      <c r="E97" t="s">
        <v>17</v>
      </c>
      <c r="F97" s="1" t="s">
        <v>219</v>
      </c>
      <c r="G97" t="s">
        <v>217</v>
      </c>
      <c r="H97">
        <v>1410</v>
      </c>
      <c r="I97" s="2">
        <v>42356</v>
      </c>
      <c r="J97" s="2">
        <v>42381</v>
      </c>
      <c r="K97">
        <v>1410</v>
      </c>
    </row>
    <row r="98" spans="1:11" x14ac:dyDescent="0.25">
      <c r="A98" t="str">
        <f>"Z6E1764A81"</f>
        <v>Z6E1764A81</v>
      </c>
      <c r="B98" t="str">
        <f t="shared" si="2"/>
        <v>06363391001</v>
      </c>
      <c r="C98" t="s">
        <v>15</v>
      </c>
      <c r="D98" t="s">
        <v>218</v>
      </c>
      <c r="E98" t="s">
        <v>17</v>
      </c>
      <c r="F98" s="1" t="s">
        <v>38</v>
      </c>
      <c r="G98" t="s">
        <v>39</v>
      </c>
      <c r="H98">
        <v>233</v>
      </c>
      <c r="I98" s="2">
        <v>42340</v>
      </c>
      <c r="J98" s="2">
        <v>42366</v>
      </c>
      <c r="K98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umbria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2019-01-29T16:59:26Z</dcterms:created>
  <dcterms:modified xsi:type="dcterms:W3CDTF">2019-01-29T16:59:26Z</dcterms:modified>
</cp:coreProperties>
</file>