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veneto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</calcChain>
</file>

<file path=xl/sharedStrings.xml><?xml version="1.0" encoding="utf-8"?>
<sst xmlns="http://schemas.openxmlformats.org/spreadsheetml/2006/main" count="984" uniqueCount="352">
  <si>
    <t>Agenzia delle Entrate</t>
  </si>
  <si>
    <t>CF 06363391001</t>
  </si>
  <si>
    <t>Contratti di forniture, beni e servizi</t>
  </si>
  <si>
    <t>Anno 2015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</si>
  <si>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</si>
  <si>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</si>
  <si>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</si>
  <si>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</si>
  <si>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</si>
  <si>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</si>
  <si>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</si>
  <si>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</si>
  <si>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</si>
  <si>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</si>
  <si>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</si>
  <si>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Veneto</t>
  </si>
  <si>
    <t>FORNITURA LAMPADINE X DP TV</t>
  </si>
  <si>
    <t>23-AFFIDAMENTO IN ECONOMIA - AFFIDAMENTO DIRETTO</t>
  </si>
  <si>
    <t xml:space="preserve">S.T.M. DI TONIATO MASSIMO (CF: TNTMSM71L22B639Q)
</t>
  </si>
  <si>
    <t>S.T.M. DI TONIATO MASSIMO (CF: TNTMSM71L22B639Q)</t>
  </si>
  <si>
    <t>Presidio settimanale di personale tecnico per attivitÃ  varie sugli impianti tecnologici presso il compendio immobiliare di Marghera</t>
  </si>
  <si>
    <t xml:space="preserve">L'OPEROSA IMPIANTI S.R.L. (CF: 04269490266)
</t>
  </si>
  <si>
    <t>L'OPEROSA IMPIANTI S.R.L. (CF: 04269490266)</t>
  </si>
  <si>
    <t>FORNITURA CANCELLERIA PER UFFICI DEL VENETO</t>
  </si>
  <si>
    <t xml:space="preserve">TESTOLINI S.R.L. (CF: 00163410277)
</t>
  </si>
  <si>
    <t>TESTOLINI S.R.L. (CF: 00163410277)</t>
  </si>
  <si>
    <t>FORNITURA CANCELLERIA PER DP BELLUNO</t>
  </si>
  <si>
    <t xml:space="preserve">LYRECO ITALIA S.P.A. (CF: 11582010150)
</t>
  </si>
  <si>
    <t>LYRECO ITALIA S.P.A. (CF: 11582010150)</t>
  </si>
  <si>
    <t xml:space="preserve">FABRIACART S.R.L. (CF: 02610060424)
</t>
  </si>
  <si>
    <t>FABRIACART S.R.L. (CF: 02610060424)</t>
  </si>
  <si>
    <t>fornitura toner ricostruiti per uffici del Veneto</t>
  </si>
  <si>
    <t>22-PROCEDURA NEGOZIATA DERIVANTE DA AVVISI CON CUI SI INDICE LA GARA</t>
  </si>
  <si>
    <t xml:space="preserve">L'UFFICIO DEL CENTRO SRL (CF: 02376070260)
LYRECO ITALIA S.P.A. (CF: 11582010150)
PROSDOCIMI G.M. S.p.A. (CF: 00207000282)
PUNTO PRINTER SNC (CF: 03077510240)
TESTOLINI S.R.L. (CF: 00163410277)
</t>
  </si>
  <si>
    <t>L'UFFICIO DEL CENTRO SRL (CF: 02376070260)</t>
  </si>
  <si>
    <t>Fornitura parti mancanti scrivanie operative</t>
  </si>
  <si>
    <t xml:space="preserve">QUADRIFOGLIO SISTEMI D'ARREDO SPA (CF: 02301560260)
</t>
  </si>
  <si>
    <t>QUADRIFOGLIO SISTEMI D'ARREDO SPA (CF: 02301560260)</t>
  </si>
  <si>
    <t>Fornitura Toner ricostruito per Uffici del Veneto</t>
  </si>
  <si>
    <t xml:space="preserve">B-INK DI BAU' ENRICO (CF: BAUNRC79B24C111B)
L'UFFICIO DEL CENTRO SRL (CF: 02376070260)
PACINOTTI 2013 SRL (CF: 04144590272)
PUNTO PRINTER SNC (CF: 03077510240)
TESTOLINI S.R.L. (CF: 00163410277)
</t>
  </si>
  <si>
    <t>DRE VENETO - fornitura di n. 10 defibrillatori semiautomatici esterni</t>
  </si>
  <si>
    <t xml:space="preserve">CAREMED SRL (CF: 03678140967)
MEDICAL DUE S.R.L. (CF: 02895150239)
MEDICALIA SRL (CF: 02044890164)
PROGETTI srl (CF: 10213970154)
ZOLL MEDICAL ITALIA S.R.L. (CF: 03301251207)
</t>
  </si>
  <si>
    <t>PROGETTI srl (CF: 10213970154)</t>
  </si>
  <si>
    <t>Modifiche impianto illuminazione compendio Marghera</t>
  </si>
  <si>
    <t>Fornitura materiale di cancelleria per DP Verona - UT Verona 2</t>
  </si>
  <si>
    <t>fornitura materiale cancelleria per DR Veneto</t>
  </si>
  <si>
    <t xml:space="preserve">PROSDOCIMI G.M. S.p.A. (CF: 00207000282)
</t>
  </si>
  <si>
    <t>PROSDOCIMI G.M. S.p.A. (CF: 00207000282)</t>
  </si>
  <si>
    <t>Contratto per la fornitura abbonamento portale on line Pluris x Ufficio Contenzioso e Disciplina</t>
  </si>
  <si>
    <t xml:space="preserve">WOLTERS KLUWER ITALIA SRL (CF: 10209790152)
</t>
  </si>
  <si>
    <t>WOLTERS KLUWER ITALIA SRL (CF: 10209790152)</t>
  </si>
  <si>
    <t>Fornitura toner originale in convenzione per UP Vicenza</t>
  </si>
  <si>
    <t>26-AFFIDAMENTO DIRETTO IN ADESIONE AD ACCORDO QUADRO/CONVENZIONE</t>
  </si>
  <si>
    <t xml:space="preserve">CONVERGE S.P.A. (CF: 04472901000)
</t>
  </si>
  <si>
    <t>CONVERGE S.P.A. (CF: 04472901000)</t>
  </si>
  <si>
    <t>Fornitura toner per UPT Verona</t>
  </si>
  <si>
    <t>Fornitura toner per uffici del Veneto - DR Veneto</t>
  </si>
  <si>
    <t xml:space="preserve">KYOCERA DOCUMENT SOLUTION ITALIA SPA (CF: 01788080156)
</t>
  </si>
  <si>
    <t>KYOCERA DOCUMENT SOLUTION ITALIA SPA (CF: 01788080156)</t>
  </si>
  <si>
    <t>Fornitura toner per UPT Rovigo</t>
  </si>
  <si>
    <t>fornitura materiale di cancelleria per DP Rovigo</t>
  </si>
  <si>
    <t>SCHIO - ulteriore integrazione lavori ripristino, anche Equitalia, per restituzione spazi proprietÃ </t>
  </si>
  <si>
    <t xml:space="preserve">MENEGALDO GIANCARLO DIPINTURE (CF: MNGGCR65S22H823S)
</t>
  </si>
  <si>
    <t>MENEGALDO GIANCARLO DIPINTURE (CF: MNGGCR65S22H823S)</t>
  </si>
  <si>
    <t>Manutenzione gruppo frigo presso compendio Marghera</t>
  </si>
  <si>
    <t>Realizzazione ed installazione 2 raccordi in lamiera per facilitare lavaggio locali dopo intervento impianto a gas - VICENZA UP e SPI</t>
  </si>
  <si>
    <t xml:space="preserve">D.I.E. snc di Angelo Toma &amp; C (CF: 02842150274)
</t>
  </si>
  <si>
    <t>D.I.E. snc di Angelo Toma &amp; C (CF: 02842150274)</t>
  </si>
  <si>
    <t>Pulizia e sanificazione guano UT VI 1 e DP VI</t>
  </si>
  <si>
    <t xml:space="preserve">EURO &amp; PROMOS FM SOC.COOP.P.A. (CF: 02458660301)
</t>
  </si>
  <si>
    <t>EURO &amp; PROMOS FM SOC.COOP.P.A. (CF: 02458660301)</t>
  </si>
  <si>
    <t>Pulizia guano e sanificazione UT PD 2</t>
  </si>
  <si>
    <t>Fornitura 100 ciabatte 4 prese universali per Uffici del Veneto</t>
  </si>
  <si>
    <t xml:space="preserve">DELTA UFFICIO S.N.C. (CF: 03544640828)
ELCOM S.P.A. (CF: 00927100941)
F.E.R.T. (CF: 00813330586)
FABBI IMOLA SRL (CF: 02381890371)
PAM UFFICIO (CF: 01261820839)
</t>
  </si>
  <si>
    <t>FABBI IMOLA SRL (CF: 02381890371)</t>
  </si>
  <si>
    <t>Fornitura carta A4 vergine e riciclata 1 trim. 2015 per Uffici del Veneto</t>
  </si>
  <si>
    <t xml:space="preserve">CENTRO UFFICIO SRL (CF: 01967580240)
Cigaina S.R.L. (CF: 02576260307)
ERREBIAN SPA (CF: 08397890586)
L'UFFICIO DEL CENTRO SRL (CF: 02376070260)
ZINATO WLADIMIRO &amp; C. s.n.c. (CF: 02129320277)
</t>
  </si>
  <si>
    <t>Cigaina S.R.L. (CF: 02576260307)</t>
  </si>
  <si>
    <t>RDO  PER FORNITURA N.20000 FALDONI - UFFICI VENETO</t>
  </si>
  <si>
    <t xml:space="preserve">DuecÃ¬ Italia srl (CF: 02693490126)
FABRIACART S.R.L. (CF: 02610060424)
LYRECO ITALIA S.P.A. (CF: 11582010150)
PROSDOCIMI G.M. S.p.A. (CF: 00207000282)
TESTOLINI S.R.L. (CF: 00163410277)
</t>
  </si>
  <si>
    <t>DuecÃ¬ Italia srl (CF: 02693490126)</t>
  </si>
  <si>
    <t>Cancelleria</t>
  </si>
  <si>
    <t>Contratto per il servizio di stampa e plottaggio su supporto metallico indicatore DP Vicenza</t>
  </si>
  <si>
    <t xml:space="preserve">CENTRO STAMPA VOLTA PAGINA s.r.l. (CF: 04162790275)
</t>
  </si>
  <si>
    <t>CENTRO STAMPA VOLTA PAGINA s.r.l. (CF: 04162790275)</t>
  </si>
  <si>
    <t>Materiale di cancelleria per uffici del Veneto</t>
  </si>
  <si>
    <t>Espurgo e pulizia pozzi neri - DP Belluno</t>
  </si>
  <si>
    <t xml:space="preserve">ECOLOGICA 2006 (CF: 01038910251)
</t>
  </si>
  <si>
    <t>ECOLOGICA 2006 (CF: 01038910251)</t>
  </si>
  <si>
    <t>FORNITURA N. 47 BANDIERE VARIE MISURE E TIPOLOGIA</t>
  </si>
  <si>
    <t xml:space="preserve">AP PROMOTION S.N.C. DI MERLIN PIETRO &amp; C. (CF: 02037150238)
CANEPA E CAMPI FIRB SRL (CF: MLLCRL69B05D969M)
Centro forniture Snc di Costa M. e Scaliati G (CF: 04960590653)
E.NOVALI SNC DI NOVALI ALESSANDRO &amp; C. (CF: 01462770171)
FAGGIONATO ROBERTO (CF: FGGRRT74M13F464Y)
IL TRICOLORE  (CF: 04198010482)
MIB (CF: 05835971002)
</t>
  </si>
  <si>
    <t>FAGGIONATO ROBERTO (CF: FGGRRT74M13F464Y)</t>
  </si>
  <si>
    <t>Stampa locandine per pubblicitÃ  iniziative Agenzia delle Entrate al servizio del contribuente</t>
  </si>
  <si>
    <t>INTERVENTI EXTRACANONE IMPIANTO ANTINTRUSIONE GENN/FEBB/MARZO 2015</t>
  </si>
  <si>
    <t xml:space="preserve">ETI SYSTEM snc (CF: 03945190282)
</t>
  </si>
  <si>
    <t>ETI SYSTEM snc (CF: 03945190282)</t>
  </si>
  <si>
    <t>Intervento di pulizia straordinaria Agenzia delle Entrate di Rovigo, via Cavour n. 19 â€“ 45100 Rovigo</t>
  </si>
  <si>
    <t>AttivitÃ  di raccordo del termoconvettore non funzionante presso la sede dellâ€™Agenzia delle Entrate in via De Marchi, 16 - Marghera Venezia</t>
  </si>
  <si>
    <t xml:space="preserve">Fornitura ed installazione di n. 152 rilevatori di movimento a infrarossi presso il compendio immobiliare di Marghera - 30175 Marghera Venezia </t>
  </si>
  <si>
    <t>Intervento di pulizia straordinaria da svolgersi presso la sede di Thiene, via Rasa a seguito di trasloco</t>
  </si>
  <si>
    <t xml:space="preserve">Intervento straordinario di pulizia da effettuarsi a cura di personale specializzato e con prodotti specifici presso la sede dellâ€™Agenzia Entrate Ufficio di Vicenza, corso Palladio n. 149 â€“ 36100 Vicenza </t>
  </si>
  <si>
    <t>Intervento per funzionamento ascensore DP Belluno</t>
  </si>
  <si>
    <t>DP PADOVA - SERVIZIO CONSEGNA CORRISPONDENZA A DOMICILIO</t>
  </si>
  <si>
    <t xml:space="preserve">POSTE ITALIANE SPA (CF: 97103880585)
</t>
  </si>
  <si>
    <t>POSTE ITALIANE SPA (CF: 97103880585)</t>
  </si>
  <si>
    <t>PUBBLICAZIONE INDAGINE DI MERCATO IMMOBILIARE PER SEDE UT VICENZA 1</t>
  </si>
  <si>
    <t xml:space="preserve">A. MANZONI &amp; C. S.p.a. (CF: 04705810150)
</t>
  </si>
  <si>
    <t>A. MANZONI &amp; C. S.p.a. (CF: 04705810150)</t>
  </si>
  <si>
    <t>FORNITURA TONER PER STAMPANTI - UFFICI DEL VENETO</t>
  </si>
  <si>
    <t>Fornitura toner per Uffici del Veneto</t>
  </si>
  <si>
    <t>fornitura toner per uffici del veneto</t>
  </si>
  <si>
    <t>fornitura toner a colori per uffici del veneto</t>
  </si>
  <si>
    <t xml:space="preserve">2 EMME SRL (CF: 03678060488)
ALL OFFICE SRL (CF: 05566931217)
DEBA SRL (CF: 08458520155)
SYSTEMAX ITALY SRL (CF: 08376630151)
TESTOLINI S.R.L. (CF: 00163410277)
</t>
  </si>
  <si>
    <t>SYSTEMAX ITALY SRL (CF: 08376630151)</t>
  </si>
  <si>
    <t>Abbonamento online Informativa Fiscale 2015 - Settore Servizi e Consulenza DR Veneto</t>
  </si>
  <si>
    <t xml:space="preserve">SEAC SPA (CF: 00865310221)
</t>
  </si>
  <si>
    <t>SEAC SPA (CF: 00865310221)</t>
  </si>
  <si>
    <t>UT VICENZA 2 - SERVIZIO CONSEGNA CORRISPONDENZA A DOMICILIO</t>
  </si>
  <si>
    <t>UT SAN DONA' DI PIAVE - SERVIZIO CONSEGNA CORRISPONDENZA A DOMICILIO</t>
  </si>
  <si>
    <t>fornitura GAS NATURALE per uffici del Veneto - area entrate</t>
  </si>
  <si>
    <t xml:space="preserve">SOENERGY SRL (CF: 01565370382)
</t>
  </si>
  <si>
    <t>SOENERGY SRL (CF: 01565370382)</t>
  </si>
  <si>
    <t>RDO - TONER RICOSTRUITI PER UFFICI DEL VENETO</t>
  </si>
  <si>
    <t xml:space="preserve">ECO LASER INFORMATICA SRL  (CF: 04427081007)
ECOSERVICE di Paolo Saltarelli (CF: SNTPLA67L16E783G)
GILLIAM DI GILLIAM MICHELE &amp; C. SAS (CF: 02486390301)
L'UFFICIO DEL CENTRO SRL (CF: 02376070260)
LYRECO ITALIA S.P.A. (CF: 11582010150)
PUNTO PRINTER SNC (CF: 03077510240)
</t>
  </si>
  <si>
    <t>ECOSERVICE di Paolo Saltarelli (CF: SNTPLA67L16E783G)</t>
  </si>
  <si>
    <t>espurgo e pulizia pozzi neri - DP Belluno</t>
  </si>
  <si>
    <t>Fornitura e posa in opera tende verticali per Compendio di Marghera</t>
  </si>
  <si>
    <t xml:space="preserve">AB TENDE S.R.L (CF: 12134811004)
DE SIA E IDEATENDA SRL (CF: 07008131216)
FRANCESCHIN SNC (CF: 01129640288)
INGROS'S FORNITURE SRL (CF: 00718830292)
SCIVOLI E SCORREVOLI SRL (CF: 04435590288)
</t>
  </si>
  <si>
    <t>AB TENDE S.R.L (CF: 12134811004)</t>
  </si>
  <si>
    <t>Fornitura Toner per Uffici del Veneto</t>
  </si>
  <si>
    <t>Fornitura Toner per DP Treviso</t>
  </si>
  <si>
    <t>Interventi necessari al ripristino del funzionamento dell'ascensore DP Verona</t>
  </si>
  <si>
    <t>DP TREVISO - SERVIZIO CONSEGNA CORRISPONDENZA A DOMICILIO</t>
  </si>
  <si>
    <t>DP VENEZIA - SERVIZIO CONSEGNA CORRISPONDENZA A DOMICILIO</t>
  </si>
  <si>
    <t>DP VERONA - SERVIZIO CONSEGNA CORRISPONDENZA A DOMICILIO</t>
  </si>
  <si>
    <t>DP VICENZA - SERVIZIO CONSEGNA CORRISPONDENZA A DOMICILIO</t>
  </si>
  <si>
    <t>DR VENETO - SERVIZIO CONSEGNA CORRISPONDENZA A DOMICILIO</t>
  </si>
  <si>
    <t>UT PADOVA 2 - SERVIZIO CONSEGNA CORRISPONDENZA A DOMICILIO</t>
  </si>
  <si>
    <t>UT SOAVE - SERVIZIO CONSEGNA CORRISPONDENZA A DOMICILIO</t>
  </si>
  <si>
    <t>UT VERONA 2 - SERVIZIO CONSEGNA CORRISPONDENZA A DOMICILIO</t>
  </si>
  <si>
    <t>Intervento straordinario di pulizia degli arredi da posizionare UP Belluno</t>
  </si>
  <si>
    <t>intervento pulizia aiuole DP Rovigo</t>
  </si>
  <si>
    <t xml:space="preserve">ASM ROVIGO SPA (CF: 01037490297)
</t>
  </si>
  <si>
    <t>ASM ROVIGO SPA (CF: 01037490297)</t>
  </si>
  <si>
    <t>fornitura Cartucce all in one MLT-D205E per uffici del Veneto</t>
  </si>
  <si>
    <t>FORNITURA ENERGIA ELETTRICA UFFICI DEL VENETO</t>
  </si>
  <si>
    <t xml:space="preserve">GALA SPA (CF: 06832931007)
</t>
  </si>
  <si>
    <t>GALA SPA (CF: 06832931007)</t>
  </si>
  <si>
    <t>Fornitura carta A4 vergine e riciclata per uffici del Veneto</t>
  </si>
  <si>
    <t xml:space="preserve">Cigaina S.R.L. (CF: 02576260307)
LYRECO ITALIA S.P.A. (CF: 11582010150)
PACINOTTI 2013 SRL (CF: 04144590272)
PROSDOCIMI G.M. S.p.A. (CF: 00207000282)
TESTOLINI S.R.L. (CF: 00163410277)
</t>
  </si>
  <si>
    <t>Cartuccia MLTD205E PER UPT VERONA</t>
  </si>
  <si>
    <t>Servizio stampa rinnovo segnaletica uffici Vicenza</t>
  </si>
  <si>
    <t>Servizio consegna posta a domicilo - UP Padova</t>
  </si>
  <si>
    <t>Servizio consegna posta a domicilo - UP TREVISO</t>
  </si>
  <si>
    <t>Servizio consegna posta a domicilo - UP VICENZA</t>
  </si>
  <si>
    <t>Materiali di consumo per stampanti</t>
  </si>
  <si>
    <t>Sostituzione n. 40 maniglie a tavellino primo piano compendio Marghera</t>
  </si>
  <si>
    <t xml:space="preserve">AUTOMAZIONE VENETO SRL soc.unip. (CF: 03249340278)
</t>
  </si>
  <si>
    <t>AUTOMAZIONE VENETO SRL soc.unip. (CF: 03249340278)</t>
  </si>
  <si>
    <t>Lavori presso immobile FIP di Venezia San Polo 764/E</t>
  </si>
  <si>
    <t xml:space="preserve">CANATO COSTRUZIONI SRL (CF: 03487000279)
</t>
  </si>
  <si>
    <t>CANATO COSTRUZIONI SRL (CF: 03487000279)</t>
  </si>
  <si>
    <t xml:space="preserve">FORNITURA N.160 ROTOLI ELIMINACODE ARGO </t>
  </si>
  <si>
    <t xml:space="preserve">SIGMA S.P.A. (CF: 01590580443)
</t>
  </si>
  <si>
    <t>SIGMA S.P.A. (CF: 01590580443)</t>
  </si>
  <si>
    <t>Intervento di pulizia straordinaria dell'archivio e del garage UT Bassano del Grappa</t>
  </si>
  <si>
    <t>acquisto di n.2 batterie mod.GEB221 per la stazione totale</t>
  </si>
  <si>
    <t xml:space="preserve">Leica Geosystems SpA (CF: 12090330155)
</t>
  </si>
  <si>
    <t>Leica Geosystems SpA (CF: 12090330155)</t>
  </si>
  <si>
    <t>RDO PER TONER RICOSTRUITI</t>
  </si>
  <si>
    <t xml:space="preserve">ECO LASER INFORMATICA SRL  (CF: 04427081007)
GILLIAM DI GILLIAM MICHELE &amp; C. SAS (CF: 02486390301)
L'UFFICIO DEL CENTRO SRL (CF: 02376070260)
LYRECO ITALIA S.P.A. (CF: 11582010150)
Novacart (CF: 03305710927)
PUNTO PRINTER SNC (CF: 03077510240)
</t>
  </si>
  <si>
    <t>ECO LASER INFORMATICA SRL  (CF: 04427081007)</t>
  </si>
  <si>
    <t>AttivitÃ  di sostituzione della rampa gas DUNGS sede di San Marco 3538 â€“ 30124 Venezia</t>
  </si>
  <si>
    <t>riconfigurazione sistema eliminacode ARGO - UP Padova</t>
  </si>
  <si>
    <t>DRE VENETO - INTERVENTI EXTRACANONE APR/MAG/GIU 2015</t>
  </si>
  <si>
    <t>COMPLETAMENTO DELLA DIGITALIZZAZIONE DEI FOGLI DI MAPPA DEL CEU DEL VENETO</t>
  </si>
  <si>
    <t xml:space="preserve">SIAV SPA (CF: 02334550288)
</t>
  </si>
  <si>
    <t>SIAV SPA (CF: 02334550288)</t>
  </si>
  <si>
    <t>Servizio stampa e plottaggio su supporto metallico per segnaletica Compendio di Marghera</t>
  </si>
  <si>
    <t>Cartucce e toner ink-laser originali</t>
  </si>
  <si>
    <t xml:space="preserve">CORPORATE EXPRESS SRL (CF: 00936630151)
DEBA SRL (CF: 08458520155)
LYRECO ITALIA S.P.A. (CF: 11582010150)
PROSDOCIMI G.M. S.p.A. (CF: 00207000282)
PUNTO CART  (CF: 03274460371)
</t>
  </si>
  <si>
    <t>Materiale di consumo per stampanti</t>
  </si>
  <si>
    <t>lavori propedeutici al trasferimento UAI presso sede Conservatoria di Venezia</t>
  </si>
  <si>
    <t>FORNITURA N.10 DISTRUGGIDOCUMENTI</t>
  </si>
  <si>
    <t xml:space="preserve">CARTO COPY SERVICE (CF: 04864781002)
DUBINI S.R.L. (CF: 06262520155)
LYRECO ITALIA S.P.A. (CF: 11582010150)
TEAM OFFICE SRL  (CF: 04272801004)
TESTOLINI S.R.L. (CF: 00163410277)
</t>
  </si>
  <si>
    <t>DUBINI S.R.L. (CF: 06262520155)</t>
  </si>
  <si>
    <t>Interventi aggiuntivi ai lavori edili per trasferimento UAI presso Conservatoria Venezia</t>
  </si>
  <si>
    <t>Contratto per il servizio di noleggio di tavoli e sedie per uso concorso - DR Veneto</t>
  </si>
  <si>
    <t xml:space="preserve">FONTEMAGGI SRL (CF: 01817930405)
</t>
  </si>
  <si>
    <t>FONTEMAGGI SRL (CF: 01817930405)</t>
  </si>
  <si>
    <t>Fornitura N.5 Toner Kyocera TK 3130 per stampanti KYOCERA 4300 x UT PADOVA 2</t>
  </si>
  <si>
    <t>Fornitura N.5 Toner Kyocera TK 3130 per stampanti KYOCERA 4300 x UT ESTE</t>
  </si>
  <si>
    <t>Pulizia a fondo di archivio e armadio compattato presso VE1</t>
  </si>
  <si>
    <t xml:space="preserve">2C SERVIZI SOC. COOP. A RL (CF: 01639710563)
2R VOLPATO S.R.L. (CF: 04282360280)
IL GIARDINIERE DI BALDACCI ROBERTO (CF: BLDRRT59B09E466J)
MSP 2015 SRL (CF: 02170940569)
SOCIETA COOPERATIVA SOCIALE LIBERTA (CF: 00703690271)
</t>
  </si>
  <si>
    <t>SOCIETA COOPERATIVA SOCIALE LIBERTA (CF: 00703690271)</t>
  </si>
  <si>
    <t>Adeguamento locale CED per installazione UPS - DP Belluno</t>
  </si>
  <si>
    <t>ACQUISTO MILLESIMI ANNO 2016 PER TIMBRI UFFICIALI SPI DEL VENETO</t>
  </si>
  <si>
    <t xml:space="preserve">TIMBRIFICIO FINETTO SAVERIO (CF: FNTSVR65P30L781S)
</t>
  </si>
  <si>
    <t>TIMBRIFICIO FINETTO SAVERIO (CF: FNTSVR65P30L781S)</t>
  </si>
  <si>
    <t>Verifica straordinaria su n. 2 ascensori presso Compendio di Marghera</t>
  </si>
  <si>
    <t xml:space="preserve">TRIVENETO srl (CF: 03829510282)
</t>
  </si>
  <si>
    <t>TRIVENETO srl (CF: 03829510282)</t>
  </si>
  <si>
    <t>Fornitura N.15 Toner per stampanti SAMSUNG 3310 x UPT TREVISO</t>
  </si>
  <si>
    <t xml:space="preserve">CARTOVENETA APCI SRL (CF: 00164810277)
Cigaina S.R.L. (CF: 02576260307)
EUROPRINT (CF: 00613410265)
GBR ROSSETTO SPA (CF: 00304720287)
L'UFFICIO DEL CENTRO SRL (CF: 02376070260)
LYRECO ITALIA S.P.A. (CF: 11582010150)
PACINOTTI 2013 SRL (CF: 04144590272)
PROSDOCIMI G.M. S.p.A. (CF: 00207000282)
TESTOLINI S.R.L. (CF: 00163410277)
VERONA UFFICIO SRL (CF: 02370080232)
</t>
  </si>
  <si>
    <t>Servizo di pubblicazione bando per indagine di mercato immobiliare per nuova sede DR Veneto, CO, CAM, DP di Venezia e UT Venezia 2</t>
  </si>
  <si>
    <t>Ispezioni periodiche trimestrali su carrelli elevatori DR Veneto</t>
  </si>
  <si>
    <t xml:space="preserve">FINOTTO CARRELLI s.r.l. (CF: 03039040278)
</t>
  </si>
  <si>
    <t>FINOTTO CARRELLI s.r.l. (CF: 03039040278)</t>
  </si>
  <si>
    <t>Pulizia, rimozione e smaltimento guano UT Vicenza 1</t>
  </si>
  <si>
    <t>Pulizia, rimozione e smaltimento guano UT Padova 2</t>
  </si>
  <si>
    <t>Pulizia vani scala condominiali e spazi esterni UT Vicenza 2</t>
  </si>
  <si>
    <t>Pulizia n. 8 archivi, vetrate esterne e infissi presso DP Rovigo</t>
  </si>
  <si>
    <t>Fornitura n. 10 termoconvettori per UT Venezia 1</t>
  </si>
  <si>
    <t xml:space="preserve">SME S.p.A. (CF: 02323180279)
</t>
  </si>
  <si>
    <t>SME S.p.A. (CF: 02323180279)</t>
  </si>
  <si>
    <t>Fornitura n.40 Lampadine OSRAM - DP TREVISO</t>
  </si>
  <si>
    <t xml:space="preserve">SONEPAR ITALIA SPA (CF: 00855330285)
</t>
  </si>
  <si>
    <t>SONEPAR ITALIA SPA (CF: 00855330285)</t>
  </si>
  <si>
    <t>fornitura accessori per defibrillatori</t>
  </si>
  <si>
    <t xml:space="preserve">Punto di Barina Francesca (CF: BRNFNC78A50L736M)
</t>
  </si>
  <si>
    <t>Punto di Barina Francesca (CF: BRNFNC78A50L736M)</t>
  </si>
  <si>
    <t>Ripristino del funzionamento dell'ascensore matricola 0042162990, presso la sede di Vicenza, via Quintino Sella n. 87 - 36100 Vicenza</t>
  </si>
  <si>
    <t>AttivitÃ  edili ed elettriche di sostituzione impianto a basculante presso UT Vicenza 2</t>
  </si>
  <si>
    <t xml:space="preserve">SOCEIR SRL (CF: 00278400288)
</t>
  </si>
  <si>
    <t>SOCEIR SRL (CF: 00278400288)</t>
  </si>
  <si>
    <t>interventi extra-canone impianti antintrusione</t>
  </si>
  <si>
    <t>Ripristino funzionamento ascensore matricola 0011049356 UT Vicenza 1 - corso Palladio</t>
  </si>
  <si>
    <t>NOLEGGIO N.1 FOTOCOPIATORE PER UT VERONA 1</t>
  </si>
  <si>
    <t>Intervento di svuotamento e idropulizia fosse biologiche - DP Vicenza</t>
  </si>
  <si>
    <t xml:space="preserve">BORTOLON F.LLI AUTOSPURGHI (CF: BRTVNT83D61L840F)
</t>
  </si>
  <si>
    <t>BORTOLON F.LLI AUTOSPURGHI (CF: BRTVNT83D61L840F)</t>
  </si>
  <si>
    <t xml:space="preserve">Fornitura n.15 Toner Kyocera TK-3130 per stampanti Kyocera 4300 - DP VICENZA / UT VI 2 </t>
  </si>
  <si>
    <t xml:space="preserve">KYOCERA SPA (CF: 02973040963)
</t>
  </si>
  <si>
    <t>KYOCERA SPA (CF: 02973040963)</t>
  </si>
  <si>
    <t>Fornitura n.16 Toner e n.8 Drum per stampanti SAMSUNG 5010 - DP VICENZA / UT VI 2</t>
  </si>
  <si>
    <t>Fornitura n.60 Toner per stampanti SAMSUNG 3310 â€“ Direzione Regionale Veneto</t>
  </si>
  <si>
    <t>NOLEGGIO N.1 FOTOCOPIATORE PER UT VICENZA 1</t>
  </si>
  <si>
    <t xml:space="preserve">Asporto e trasporto materiale elettronico, in discarica autorizzata, da Ufficio Territoriale Venezia 1,  S.Marco 3538, Venezia </t>
  </si>
  <si>
    <t xml:space="preserve">VERITAS s.p.a. (CF: 03341820276)
</t>
  </si>
  <si>
    <t>VERITAS s.p.a. (CF: 03341820276)</t>
  </si>
  <si>
    <t>Fornitura buoni carburante per auto servizio DR Veneto</t>
  </si>
  <si>
    <t xml:space="preserve">ENI SPA (CF: 00484960588)
</t>
  </si>
  <si>
    <t>ENI SPA (CF: 00484960588)</t>
  </si>
  <si>
    <t>Fornitura in convenzione n.10 Toner per stampanti SAMSUNG 3310 â€“ UPT VERONA</t>
  </si>
  <si>
    <t xml:space="preserve">Fornitura in convenzione n.25 Toner e n.6 Drum per stampanti SAMSUNG 5010 - UT BASSANO DEL GRAPPA </t>
  </si>
  <si>
    <t xml:space="preserve">Fornitura Gas Naturale per Uffici area ex territorio </t>
  </si>
  <si>
    <t>Fornitura energia elettrica uffici ex territorio del Veneto - Lotto 4</t>
  </si>
  <si>
    <t xml:space="preserve">Dolomiti Energia Spa  (CF: 01812630224)
</t>
  </si>
  <si>
    <t>Dolomiti Energia Spa  (CF: 01812630224)</t>
  </si>
  <si>
    <t>Fornitura in convenzione di n.50 Toner e n.50 Drum per Samsung 5010 - per Uffici Veneto AG. ENTRATE e Dir. Reg. Veneto</t>
  </si>
  <si>
    <t>Fornitura in convenzione di n.10 Toner e n.10 Drum per Samsung 5010 - per DP ROVIGO</t>
  </si>
  <si>
    <t>Fornitura n. 50 Toner Kyocera TK-3130 per stampanti Kyocera 4300 â€“ DIR. REG. VENETO</t>
  </si>
  <si>
    <t>NOLEGGIO N.1 FOTOCOPIATORE PER UT PADOVA 2</t>
  </si>
  <si>
    <t>NOLEGGIO N.2 FOTOCOPIATORE PER UT PADOVA 2</t>
  </si>
  <si>
    <t>NOLEGGIO N.3 FOTOCOPIATORI PER UT VENEZIA 1</t>
  </si>
  <si>
    <t>NOLEGGIO N.2 FOTOCOPIATORI PER UT ESTE</t>
  </si>
  <si>
    <t>NOLEGGIO N.2 FOTOCOPIATORI PER UT VALDAGNO</t>
  </si>
  <si>
    <t>NOLEGGIO N.4 FOTOCOPIATORI PER DP TREVISO e UT TREVISO</t>
  </si>
  <si>
    <t>NOLEGGIO N.2 FOTOCOPIATORI PER DP ROVIGO</t>
  </si>
  <si>
    <t>NOLEGGIO N.1 FOTOCOPIATORE PER UT FELTRE</t>
  </si>
  <si>
    <t>NOLEGGIO N.1 FOTOCOPIATORE PER UT BL â€“ SPORTELLO PIEVE DI CADORE</t>
  </si>
  <si>
    <t>NOLEGGIO N.1 FOTOCOPIATORE PER DP BELLUNO e UT BELLUNO</t>
  </si>
  <si>
    <t>NOLEGGIO N.1 FOTOCOPIATORE PER UT ADRIA</t>
  </si>
  <si>
    <t>NOLEGGIO N.1 FOTOCOPIATORE PER UT BASSANO DEL GRAPPA</t>
  </si>
  <si>
    <t>NOLEGGIO N.1 FOTOCOPIATORE PER UT VENEZIA 2</t>
  </si>
  <si>
    <t>NOLEGGIO N.1 FOTOCOPIATORE PER UT CHIOGGIA</t>
  </si>
  <si>
    <t>NOLEGGIO N.1 FOTOCOPIATORE PER UT SAN DONA'</t>
  </si>
  <si>
    <t>08-AFFIDAMENTO IN ECONOMIA - COTTIMO FIDUCIARIO</t>
  </si>
  <si>
    <t>NOLEGGIO N.1 FOTOCOPIATORE PER UT CITTADELLA</t>
  </si>
  <si>
    <t>NOLEGGIO N.4 FOTOCOPIATORI PER DP VICENZA e UT VICENZA 2</t>
  </si>
  <si>
    <t>SMALTIMENTO, FORNITURA E POSA IN OPERA DI N. 5 CONDIZIONATORI C/O VARI UFFICI</t>
  </si>
  <si>
    <t xml:space="preserve">A.S.P. TECNOLOGIE SRL (CF: 03586930285)
ARREDOLUCE SRL (CF: 02383430234)
AZETA IMPIANTI SRL (CF: 02885510244)
I.B. IMPIANTI DI IMERIO BASSO (CF: BSSMRI64R21D956B)
LUISE DANILO SRL (CF: 04016620280)
</t>
  </si>
  <si>
    <t>I.B. IMPIANTI DI IMERIO BASSO (CF: BSSMRI64R21D956B)</t>
  </si>
  <si>
    <t>SFALCIO, PULIZIA, BONIFICA E POTATURA PIANTE PRESSO PROPRIETA' DEMANIALE EX CASERMA RIVA VILLA SANTA - VERONA</t>
  </si>
  <si>
    <t xml:space="preserve">2R VOLPATO S.R.L. (CF: 04282360280)
ALBA COOPERATIVA SOCIALE A RL - ONLUS (CF: 01374320297)
ALEF GROUP SRL (CF: 04187540283)
ATTIVITA SERVIZI SOC. COOP. (CF: 03435480276)
AURORA SERVICE (CF: 03704230238)
</t>
  </si>
  <si>
    <t>AURORA SERVICE (CF: 03704230238)</t>
  </si>
  <si>
    <t>NOLEGGIO N.1 FOTOCOPIATORE PER UT MONTEBULLUNA</t>
  </si>
  <si>
    <t>NOLEGGIO N.1 FOTOCOPIATORE PER UT BASSANO â€“ SPORTELLO DI THIENE</t>
  </si>
  <si>
    <t>NOLEGGIO N.5 FOTOCOPIATORI PER DP PADOVA e UT PADOVA 1</t>
  </si>
  <si>
    <t>Posto auto DR - AREA GMP - Tronchetto Venezia - anno 2016</t>
  </si>
  <si>
    <t xml:space="preserve">NETHUN SPA (CF: 03713260275)
</t>
  </si>
  <si>
    <t>NETHUN SPA (CF: 03713260275)</t>
  </si>
  <si>
    <t xml:space="preserve">Fornitura su MePa n.22 paretine divisorie per DR Veneto - Marghera e UPT Vicenza - Via Zampieri </t>
  </si>
  <si>
    <t xml:space="preserve">DELTA DUE (CF: 01096340425)
</t>
  </si>
  <si>
    <t>DELTA DUE (CF: 01096340425)</t>
  </si>
  <si>
    <t xml:space="preserve"> NOLEGGIO N.3 FOTOCOPIATORI PER DIREZIONE REGIONALE VENETO</t>
  </si>
  <si>
    <t xml:space="preserve">Fornitura carta A4 vergine e riciclata 1Â° trimestre 2016 per uffici del Veneto </t>
  </si>
  <si>
    <t xml:space="preserve">CARTOVENETA APCI SRL (CF: 00164810277)
CENTRO GRAFICO SRL (CF: 03726660271)
Cigaina S.R.L. (CF: 02576260307)
EUROPRINT (CF: 00613410265)
FCE UDINE (CF: 02407840301)
L'UFFICIO DEL CENTRO SRL (CF: 02376070260)
LYRECO ITALIA S.P.A. (CF: 11582010150)
PROSDOCIMI G.M. S.p.A. (CF: 00207000282)
SOLUZIONE UFFICIO S.R.L.  (CF: 02778750246)
TESTOLINI S.R.L. (CF: 00163410277)
TRIDELLO SNC (CF: 02553870284)
VERONA UFFICIO SRL (CF: 02370080232)
VESENTINI SRL (CF: 01381620234)
</t>
  </si>
  <si>
    <t>attivitÃ  edili, idrauliche ed elettriche ex sala ristoro presso DP ROVIGO</t>
  </si>
  <si>
    <t>DP Rovigo - svuotamento pozzetti e pulizia</t>
  </si>
  <si>
    <t xml:space="preserve">P &amp; Z ECOLOGY srl (CF: 01392730295)
</t>
  </si>
  <si>
    <t>P &amp; Z ECOLOGY srl (CF: 01392730295)</t>
  </si>
  <si>
    <t>Pulizia vetrate interne, esterne e dei tornelli del Compendio di Marghera</t>
  </si>
  <si>
    <t>Fornitura toner ricostruiti 4Â° trimestre 2015 - Uffici del Veneto</t>
  </si>
  <si>
    <t xml:space="preserve">ECO LASER INFORMATICA SRL  (CF: 04427081007)
ECOSERVICE DI SANTARELLI PAOLO (CF: 01242120432)
GILLIAM DI GILLIAM MICHELE &amp; C. SAS (CF: 02486390301)
L'UFFICIO DEL CENTRO SRL (CF: 02376070260)
LYRECO ITALIA S.P.A. (CF: 11582010150)
Novacart (CF: 03305710927)
PUNTO PRINTER SNC (CF: 03077510240)
VERONA UFFICIO SRL (CF: 02370080232)
ZINATO WLADIMIRO &amp; C. s.n.c. (CF: 02129320277)
</t>
  </si>
  <si>
    <t>Tinteggiatura UT Portogruaro</t>
  </si>
  <si>
    <t>toner per fotocopiatori TASKalfa 3510i per UP Vicenza</t>
  </si>
  <si>
    <t>FORNITURA TONER RICOSTRUITI</t>
  </si>
  <si>
    <t xml:space="preserve">L'UFFICIO DEL CENTRO SRL (CF: 02376070260)
</t>
  </si>
  <si>
    <t>FORNITURA SEDUTE A NORMA</t>
  </si>
  <si>
    <t xml:space="preserve">ARES LINE SPA (CF: 00887180248)
CASTELARREDO S.A.S. (CF: 03597610264)
CORRIDI S.R.L. (CF: 00402140586)
DELTA DUE (CF: 01096340425)
LAEZZA SPA (CF: 01377120637)
</t>
  </si>
  <si>
    <t>FORNITURA POSTAZIONI OPERATIVE A NORMA</t>
  </si>
  <si>
    <t xml:space="preserve">ARES LINE SPA (CF: 00887180248)
CASTELARREDO S.A.S. (CF: 03597610264)
DELTA DUE (CF: 01096340425)
INGROS'S FORNITURE SRL (CF: 00718830292)
LAEZZA SPA (CF: 01377120637)
</t>
  </si>
  <si>
    <t>Arredi a norma per UP Verona</t>
  </si>
  <si>
    <t xml:space="preserve">INGROS'S FORNITURE SRL (CF: 00718830292)
</t>
  </si>
  <si>
    <t>INGROS'S FORNITURE SRL (CF: 00718830292)</t>
  </si>
  <si>
    <t>Fornitura in convenz.su MePa n.44 postazioni per ufficio a norma per VERONA, via Delle Coste</t>
  </si>
  <si>
    <t xml:space="preserve">ARES LINE SPA (CF: 00887180248)
</t>
  </si>
  <si>
    <t>ARES LINE SPA (CF: 00887180248)</t>
  </si>
  <si>
    <t>Fornitura accessori a completamento postazioni di lavoro a norma per nuova sede UT VR 2, via Delle Coste Verona</t>
  </si>
  <si>
    <t>Posto auto DR - Area GMP - Tronchetto Venezia</t>
  </si>
  <si>
    <t>NOLEGGIO N. 1 FOTOCOPIATORE DP VENEZIA</t>
  </si>
  <si>
    <t xml:space="preserve">XEROX spa (CF: 00747880151)
</t>
  </si>
  <si>
    <t>XEROX spa (CF: 00747880151)</t>
  </si>
  <si>
    <t>NOLEGGIO N. 39 FOTOCOPIATORI</t>
  </si>
  <si>
    <t>Noleggio contratto 1 fotocopiatore a colori RICOH Aficio MP C2800 per la DP di Rovigo</t>
  </si>
  <si>
    <t xml:space="preserve">RICOH ITALIA SRL (CF: 00748490158)
</t>
  </si>
  <si>
    <t>RICOH ITALIA SRL (CF: 00748490158)</t>
  </si>
  <si>
    <t>PULIZIA AREE ESTERNE E  MANUTENZIONE AREE VERDI UFFICI DEL VENETO</t>
  </si>
  <si>
    <t xml:space="preserve">SOCIETA' COOPERATIVA PORTABAGAGLI MULTISERVICE (CF: 00189390271)
</t>
  </si>
  <si>
    <t>SOCIETA' COOPERATIVA PORTABAGAGLI MULTISERVICE (CF: 00189390271)</t>
  </si>
  <si>
    <t>FORMAZIONE PERSONALE AGENZIA DELLE ENTRATE SULL'USO DEL DEFIBRILLATORE</t>
  </si>
  <si>
    <t xml:space="preserve">AZIENDA ULSS 12 VENEZIANA  (CF: 02798850273)
</t>
  </si>
  <si>
    <t>AZIENDA ULSS 12 VENEZIANA  (CF: 02798850273)</t>
  </si>
  <si>
    <t>Ripristino ascensore DP Rovigo</t>
  </si>
  <si>
    <t>AttivitÃ  di risanamento e pulizia dellâ€™impianto di riscaldamento/raffrescamento presso la sede di Vicenza, via Quintino Sella</t>
  </si>
  <si>
    <t xml:space="preserve">ESCO IMPIANTI S.r.l. (CF: 03481810277)
</t>
  </si>
  <si>
    <t>ESCO IMPIANTI S.r.l. (CF: 03481810277)</t>
  </si>
  <si>
    <t>Interventi ripristino funzionamento ascensore â€“ matr. 0011049356, attualmente fuori servizio, presso la sede di Vicenza, corso Palladio n. 149</t>
  </si>
  <si>
    <t>Intervento straordinario di pulizia n. 2 archivi al piano interrato presso la sede dellâ€™Agenzia Entrate Ufficio di Verona, via L. Da Porto n. 2 â€“ 37122 Verona.</t>
  </si>
  <si>
    <t>NOLEGGIO N.2 FOTOCOPIATORI PER UT PORTOGRUARO</t>
  </si>
  <si>
    <t>NOLEGGIO N.2 FOTOCOPIATORI PER UT VERONA 2</t>
  </si>
  <si>
    <t>Intervento smaltimento, fornitura e posa in opera quadro elettrogeno sede via G. De Marchi 16 - Marghera-Venezia</t>
  </si>
  <si>
    <t>Fornitura di energia elettrica per sedi ex Territorio e DP Treviso</t>
  </si>
  <si>
    <t>Fornitura timbri</t>
  </si>
  <si>
    <t xml:space="preserve">LA BOTTEGA DEL TIMBRO SRL (CF: 06308240966)
TIMBRI-TARGHE BEVILACQUA DI BEVILACQUA A. E R. &amp; C. SNC (CF: 02480670237)
TIMBRIFICIO DIEGO SRL (CF: 06762220967)
TIMBRIFICIO LAMPO DI CREMONESI CLAUDIO &amp; C. SNC (CF: 00832260194)
TIMBRIFICIO LAMPO SRL (CF: 02267290373)
TIMBRITALIA SRL (CF: 03232650402)
ZINATO WLADIMIRO &amp; C. s.n.c. (CF: 02129320277)
</t>
  </si>
  <si>
    <t>LA BOTTEGA DEL TIMBRO SRL (CF: 06308240966)</t>
  </si>
  <si>
    <t>Fornitura ed installazione di armadi compattati a norma presso UT Venezia 1</t>
  </si>
  <si>
    <t xml:space="preserve">ARES LINE SPA (CF: 00887180248)
CENTRUFFICIO LORETO S.P.A.  (CF: 08312370151)
CYBER ENGINEERING SRL (CF: 00807770383)
ICAM Srl (CF: 03685780722)
TECHNARREDI SRL (CF: 10316580157)
</t>
  </si>
  <si>
    <t>TECHNARREDI SRL (CF: 10316580157)</t>
  </si>
  <si>
    <t>SERVIZIO MANUTENZIONE IMPIANTI ANTINTRUSIONE E VIDEOSORVEGLIANZA - BIENNIO 2015/2017 - UFFICI DEL VENETO</t>
  </si>
  <si>
    <t xml:space="preserve">CAME SPA (CF: 03481280265)
ETI SYSTEM snc (CF: 03945190282)
NETSYSCO SRL (CF: 03128140237)
SECUR IMPIANTI SRL (CF: 01168350252)
WEGMA SRL (CF: 02134780283)
</t>
  </si>
  <si>
    <t>C. MARGHERA - fornitura ed installazione di nuovo impianto antintrusione periferico</t>
  </si>
  <si>
    <t xml:space="preserve">ELE.CO. S.R.L.  (CF: 00697250280)
ET.ICS SRL (CF: 03274900285)
ETI SYSTEM snc (CF: 03945190282)
sicura spa (CF: 02394290247)
WEGMA SRL (CF: 02134780283)
</t>
  </si>
  <si>
    <t>Servizio di portierato presso Compendio di Marghera - sede della DR Veneto</t>
  </si>
  <si>
    <t xml:space="preserve">EURO &amp; PROMOS FM SOC.COOP.P.A. (CF: 02458660301)
G. &amp; P. GLOBAL SECURITY SERVICE SRLU (CF: 06079561210)
ISTITUTO DI VIGILANZA PRIVATA CASTELLANO SRL (CF: 02230610277)
RANGERS SERVIZI FIDUCIARI SRL  (CF: 03897120246)
SOCIETA' COOPERATIVA PORTABAGAGLI MULTISERVICE (CF: 00189390271)
</t>
  </si>
  <si>
    <t>ISTITUTO DI VIGILANZA PRIVATA CASTELLANO SRL (CF: 02230610277)</t>
  </si>
  <si>
    <t>NOLEGGIO N.1 FOTOCOPIATORE PER UPT VICENZA</t>
  </si>
  <si>
    <t>RdO - fornitura cancelleria per Uffici del Veneto</t>
  </si>
  <si>
    <t xml:space="preserve">L'UFFICIO DEL CENTRO SRL (CF: 02376070260)
LYRECO ITALIA S.P.A. (CF: 11582010150)
PACINOTTI 2013 SRL (CF: 04144590272)
PROSDOCIMI G.M. S.p.A. (CF: 00207000282)
TESTOLINI S.R.L. (CF: 00163410277)
VIRTUAL LOGIC SRL (CF: 03878640238)
ZINATO WLADIMIRO &amp; C. s.n.c. (CF: 02129320277)
</t>
  </si>
  <si>
    <t>Pulizia vani scala a spazi condominiali esterni UT VI 2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</si>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</sst>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selection activeCell="E12" sqref="E12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351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"Z5312A8F48"</f>
        <v>Z5312A8F48</v>
      </c>
      <c r="B3" t="str">
        <f t="shared" ref="B3:B66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419.52</v>
      </c>
      <c r="I3" s="2">
        <v>42016</v>
      </c>
      <c r="J3" s="2">
        <v>42031</v>
      </c>
      <c r="K3">
        <v>419.52</v>
      </c>
    </row>
    <row r="4" spans="1:11" x14ac:dyDescent="0.25">
      <c r="A4" t="str">
        <f>"ZCE12CCF9D"</f>
        <v>ZCE12CCF9D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17433.75</v>
      </c>
      <c r="I4" s="2">
        <v>42024</v>
      </c>
      <c r="J4" s="2">
        <v>42369</v>
      </c>
      <c r="K4">
        <v>11622.5</v>
      </c>
    </row>
    <row r="5" spans="1:11" x14ac:dyDescent="0.25">
      <c r="A5" t="str">
        <f>"Z9812C9009"</f>
        <v>Z9812C9009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112.56</v>
      </c>
      <c r="I5" s="2">
        <v>42025</v>
      </c>
      <c r="J5" s="2">
        <v>42034</v>
      </c>
      <c r="K5">
        <v>112.49</v>
      </c>
    </row>
    <row r="6" spans="1:11" x14ac:dyDescent="0.25">
      <c r="A6" t="str">
        <f>"ZDA12DDD89"</f>
        <v>ZDA12DDD89</v>
      </c>
      <c r="B6" t="str">
        <f t="shared" si="0"/>
        <v>06363391001</v>
      </c>
      <c r="C6" t="s">
        <v>15</v>
      </c>
      <c r="D6" t="s">
        <v>26</v>
      </c>
      <c r="E6" t="s">
        <v>17</v>
      </c>
      <c r="F6" s="1" t="s">
        <v>27</v>
      </c>
      <c r="G6" t="s">
        <v>28</v>
      </c>
      <c r="H6">
        <v>250.53</v>
      </c>
      <c r="I6" s="2">
        <v>42027</v>
      </c>
      <c r="J6" s="2">
        <v>42034</v>
      </c>
      <c r="K6">
        <v>250.53</v>
      </c>
    </row>
    <row r="7" spans="1:11" x14ac:dyDescent="0.25">
      <c r="A7" t="str">
        <f>"ZA212D968E"</f>
        <v>ZA212D968E</v>
      </c>
      <c r="B7" t="str">
        <f t="shared" si="0"/>
        <v>06363391001</v>
      </c>
      <c r="C7" t="s">
        <v>15</v>
      </c>
      <c r="D7" t="s">
        <v>26</v>
      </c>
      <c r="E7" t="s">
        <v>17</v>
      </c>
      <c r="F7" s="1" t="s">
        <v>29</v>
      </c>
      <c r="G7" t="s">
        <v>30</v>
      </c>
      <c r="H7">
        <v>420</v>
      </c>
      <c r="I7" s="2">
        <v>42027</v>
      </c>
      <c r="J7" s="2">
        <v>42034</v>
      </c>
      <c r="K7">
        <v>420</v>
      </c>
    </row>
    <row r="8" spans="1:11" x14ac:dyDescent="0.25">
      <c r="A8" t="str">
        <f>"Z3612C02E8"</f>
        <v>Z3612C02E8</v>
      </c>
      <c r="B8" t="str">
        <f t="shared" si="0"/>
        <v>06363391001</v>
      </c>
      <c r="C8" t="s">
        <v>15</v>
      </c>
      <c r="D8" t="s">
        <v>31</v>
      </c>
      <c r="E8" t="s">
        <v>32</v>
      </c>
      <c r="F8" s="1" t="s">
        <v>33</v>
      </c>
      <c r="G8" t="s">
        <v>34</v>
      </c>
      <c r="H8">
        <v>3660.86</v>
      </c>
      <c r="I8" s="2">
        <v>42038</v>
      </c>
      <c r="J8" s="2">
        <v>42053</v>
      </c>
      <c r="K8">
        <v>3660.86</v>
      </c>
    </row>
    <row r="9" spans="1:11" x14ac:dyDescent="0.25">
      <c r="A9" t="str">
        <f>"ZD5132E67C"</f>
        <v>ZD5132E67C</v>
      </c>
      <c r="B9" t="str">
        <f t="shared" si="0"/>
        <v>06363391001</v>
      </c>
      <c r="C9" t="s">
        <v>15</v>
      </c>
      <c r="D9" t="s">
        <v>35</v>
      </c>
      <c r="E9" t="s">
        <v>17</v>
      </c>
      <c r="F9" s="1" t="s">
        <v>36</v>
      </c>
      <c r="G9" t="s">
        <v>37</v>
      </c>
      <c r="H9">
        <v>140</v>
      </c>
      <c r="I9" s="2">
        <v>42048</v>
      </c>
      <c r="J9" s="2">
        <v>42063</v>
      </c>
      <c r="K9">
        <v>140</v>
      </c>
    </row>
    <row r="10" spans="1:11" x14ac:dyDescent="0.25">
      <c r="A10" t="str">
        <f>"Z0E1330C08"</f>
        <v>Z0E1330C08</v>
      </c>
      <c r="B10" t="str">
        <f t="shared" si="0"/>
        <v>06363391001</v>
      </c>
      <c r="C10" t="s">
        <v>15</v>
      </c>
      <c r="D10" t="s">
        <v>38</v>
      </c>
      <c r="E10" t="s">
        <v>32</v>
      </c>
      <c r="F10" s="1" t="s">
        <v>39</v>
      </c>
      <c r="G10" t="s">
        <v>34</v>
      </c>
      <c r="H10">
        <v>5700</v>
      </c>
      <c r="I10" s="2">
        <v>42058</v>
      </c>
      <c r="J10" s="2">
        <v>42072</v>
      </c>
      <c r="K10">
        <v>5700</v>
      </c>
    </row>
    <row r="11" spans="1:11" x14ac:dyDescent="0.25">
      <c r="A11" t="str">
        <f>"ZD412665F7"</f>
        <v>ZD412665F7</v>
      </c>
      <c r="B11" t="str">
        <f t="shared" si="0"/>
        <v>06363391001</v>
      </c>
      <c r="C11" t="s">
        <v>15</v>
      </c>
      <c r="D11" t="s">
        <v>40</v>
      </c>
      <c r="E11" t="s">
        <v>32</v>
      </c>
      <c r="F11" s="1" t="s">
        <v>41</v>
      </c>
      <c r="G11" t="s">
        <v>42</v>
      </c>
      <c r="H11">
        <v>8300</v>
      </c>
      <c r="I11" s="2">
        <v>42058</v>
      </c>
      <c r="J11" s="2">
        <v>42072</v>
      </c>
      <c r="K11">
        <v>8300</v>
      </c>
    </row>
    <row r="12" spans="1:11" x14ac:dyDescent="0.25">
      <c r="A12" t="str">
        <f>"ZED12D46C3"</f>
        <v>ZED12D46C3</v>
      </c>
      <c r="B12" t="str">
        <f t="shared" si="0"/>
        <v>06363391001</v>
      </c>
      <c r="C12" t="s">
        <v>15</v>
      </c>
      <c r="D12" t="s">
        <v>43</v>
      </c>
      <c r="E12" t="s">
        <v>17</v>
      </c>
      <c r="F12" s="1" t="s">
        <v>21</v>
      </c>
      <c r="G12" t="s">
        <v>22</v>
      </c>
      <c r="H12">
        <v>1380.34</v>
      </c>
      <c r="I12" s="2">
        <v>42037</v>
      </c>
      <c r="J12" s="2">
        <v>42048</v>
      </c>
      <c r="K12">
        <v>1380.34</v>
      </c>
    </row>
    <row r="13" spans="1:11" x14ac:dyDescent="0.25">
      <c r="A13" t="str">
        <f>"ZDF1330C7A"</f>
        <v>ZDF1330C7A</v>
      </c>
      <c r="B13" t="str">
        <f t="shared" si="0"/>
        <v>06363391001</v>
      </c>
      <c r="C13" t="s">
        <v>15</v>
      </c>
      <c r="D13" t="s">
        <v>44</v>
      </c>
      <c r="E13" t="s">
        <v>17</v>
      </c>
      <c r="F13" s="1" t="s">
        <v>27</v>
      </c>
      <c r="G13" t="s">
        <v>28</v>
      </c>
      <c r="H13">
        <v>266.72000000000003</v>
      </c>
      <c r="I13" s="2">
        <v>42048</v>
      </c>
      <c r="J13" s="2">
        <v>42062</v>
      </c>
      <c r="K13">
        <v>266.72000000000003</v>
      </c>
    </row>
    <row r="14" spans="1:11" x14ac:dyDescent="0.25">
      <c r="A14" t="str">
        <f>"Z5C1330D72"</f>
        <v>Z5C1330D72</v>
      </c>
      <c r="B14" t="str">
        <f t="shared" si="0"/>
        <v>06363391001</v>
      </c>
      <c r="C14" t="s">
        <v>15</v>
      </c>
      <c r="D14" t="s">
        <v>45</v>
      </c>
      <c r="E14" t="s">
        <v>17</v>
      </c>
      <c r="F14" s="1" t="s">
        <v>46</v>
      </c>
      <c r="G14" t="s">
        <v>47</v>
      </c>
      <c r="H14">
        <v>196.34</v>
      </c>
      <c r="I14" s="2">
        <v>42048</v>
      </c>
      <c r="J14" s="2">
        <v>42062</v>
      </c>
      <c r="K14">
        <v>196.34</v>
      </c>
    </row>
    <row r="15" spans="1:11" x14ac:dyDescent="0.25">
      <c r="A15" t="str">
        <f>"Z1813143DE"</f>
        <v>Z1813143DE</v>
      </c>
      <c r="B15" t="str">
        <f t="shared" si="0"/>
        <v>06363391001</v>
      </c>
      <c r="C15" t="s">
        <v>15</v>
      </c>
      <c r="D15" t="s">
        <v>48</v>
      </c>
      <c r="E15" t="s">
        <v>17</v>
      </c>
      <c r="F15" s="1" t="s">
        <v>49</v>
      </c>
      <c r="G15" t="s">
        <v>50</v>
      </c>
      <c r="H15">
        <v>900</v>
      </c>
      <c r="I15" s="2">
        <v>42045</v>
      </c>
      <c r="J15" s="2">
        <v>42369</v>
      </c>
      <c r="K15">
        <v>900</v>
      </c>
    </row>
    <row r="16" spans="1:11" x14ac:dyDescent="0.25">
      <c r="A16" t="str">
        <f>"Z91136CAF1"</f>
        <v>Z91136CAF1</v>
      </c>
      <c r="B16" t="str">
        <f t="shared" si="0"/>
        <v>06363391001</v>
      </c>
      <c r="C16" t="s">
        <v>15</v>
      </c>
      <c r="D16" t="s">
        <v>51</v>
      </c>
      <c r="E16" t="s">
        <v>52</v>
      </c>
      <c r="F16" s="1" t="s">
        <v>53</v>
      </c>
      <c r="G16" t="s">
        <v>54</v>
      </c>
      <c r="H16">
        <v>890</v>
      </c>
      <c r="I16" s="2">
        <v>42065</v>
      </c>
      <c r="J16" s="2">
        <v>42079</v>
      </c>
      <c r="K16">
        <v>890</v>
      </c>
    </row>
    <row r="17" spans="1:11" x14ac:dyDescent="0.25">
      <c r="A17" t="str">
        <f>"ZBA1341313"</f>
        <v>ZBA1341313</v>
      </c>
      <c r="B17" t="str">
        <f t="shared" si="0"/>
        <v>06363391001</v>
      </c>
      <c r="C17" t="s">
        <v>15</v>
      </c>
      <c r="D17" t="s">
        <v>55</v>
      </c>
      <c r="E17" t="s">
        <v>52</v>
      </c>
      <c r="F17" s="1" t="s">
        <v>53</v>
      </c>
      <c r="G17" t="s">
        <v>54</v>
      </c>
      <c r="H17">
        <v>1335</v>
      </c>
      <c r="I17" s="2">
        <v>42054</v>
      </c>
      <c r="J17" s="2">
        <v>42069</v>
      </c>
      <c r="K17">
        <v>1335</v>
      </c>
    </row>
    <row r="18" spans="1:11" x14ac:dyDescent="0.25">
      <c r="A18" t="str">
        <f>"Z78134BD89"</f>
        <v>Z78134BD89</v>
      </c>
      <c r="B18" t="str">
        <f t="shared" si="0"/>
        <v>06363391001</v>
      </c>
      <c r="C18" t="s">
        <v>15</v>
      </c>
      <c r="D18" t="s">
        <v>56</v>
      </c>
      <c r="E18" t="s">
        <v>52</v>
      </c>
      <c r="F18" s="1" t="s">
        <v>57</v>
      </c>
      <c r="G18" t="s">
        <v>58</v>
      </c>
      <c r="H18">
        <v>2043.3</v>
      </c>
      <c r="I18" s="2">
        <v>42055</v>
      </c>
      <c r="J18" s="2">
        <v>42069</v>
      </c>
      <c r="K18">
        <v>2043.3</v>
      </c>
    </row>
    <row r="19" spans="1:11" x14ac:dyDescent="0.25">
      <c r="A19" t="str">
        <f>"Z18134BE22"</f>
        <v>Z18134BE22</v>
      </c>
      <c r="B19" t="str">
        <f t="shared" si="0"/>
        <v>06363391001</v>
      </c>
      <c r="C19" t="s">
        <v>15</v>
      </c>
      <c r="D19" t="s">
        <v>59</v>
      </c>
      <c r="E19" t="s">
        <v>52</v>
      </c>
      <c r="F19" s="1" t="s">
        <v>53</v>
      </c>
      <c r="G19" t="s">
        <v>54</v>
      </c>
      <c r="H19">
        <v>1335</v>
      </c>
      <c r="I19" s="2">
        <v>42055</v>
      </c>
      <c r="J19" s="2">
        <v>42069</v>
      </c>
      <c r="K19">
        <v>1335</v>
      </c>
    </row>
    <row r="20" spans="1:11" x14ac:dyDescent="0.25">
      <c r="A20" t="str">
        <f>"Z681330CC2"</f>
        <v>Z681330CC2</v>
      </c>
      <c r="B20" t="str">
        <f t="shared" si="0"/>
        <v>06363391001</v>
      </c>
      <c r="C20" t="s">
        <v>15</v>
      </c>
      <c r="D20" t="s">
        <v>60</v>
      </c>
      <c r="E20" t="s">
        <v>17</v>
      </c>
      <c r="F20" s="1" t="s">
        <v>46</v>
      </c>
      <c r="G20" t="s">
        <v>47</v>
      </c>
      <c r="H20">
        <v>342.63</v>
      </c>
      <c r="I20" s="2">
        <v>42048</v>
      </c>
      <c r="J20" s="2">
        <v>42062</v>
      </c>
      <c r="K20">
        <v>342.63</v>
      </c>
    </row>
    <row r="21" spans="1:11" x14ac:dyDescent="0.25">
      <c r="A21" t="str">
        <f>"ZAE12DAF5C"</f>
        <v>ZAE12DAF5C</v>
      </c>
      <c r="B21" t="str">
        <f t="shared" si="0"/>
        <v>06363391001</v>
      </c>
      <c r="C21" t="s">
        <v>15</v>
      </c>
      <c r="D21" t="s">
        <v>61</v>
      </c>
      <c r="E21" t="s">
        <v>17</v>
      </c>
      <c r="F21" s="1" t="s">
        <v>62</v>
      </c>
      <c r="G21" t="s">
        <v>63</v>
      </c>
      <c r="H21">
        <v>6082.25</v>
      </c>
      <c r="I21" s="2">
        <v>42020</v>
      </c>
      <c r="J21" s="2">
        <v>42031</v>
      </c>
      <c r="K21">
        <v>6082.25</v>
      </c>
    </row>
    <row r="22" spans="1:11" x14ac:dyDescent="0.25">
      <c r="A22" t="str">
        <f>"ZF012204FE"</f>
        <v>ZF012204FE</v>
      </c>
      <c r="B22" t="str">
        <f t="shared" si="0"/>
        <v>06363391001</v>
      </c>
      <c r="C22" t="s">
        <v>15</v>
      </c>
      <c r="D22" t="s">
        <v>64</v>
      </c>
      <c r="E22" t="s">
        <v>17</v>
      </c>
      <c r="F22" s="1" t="s">
        <v>21</v>
      </c>
      <c r="G22" t="s">
        <v>22</v>
      </c>
      <c r="H22">
        <v>3075.02</v>
      </c>
      <c r="I22" s="2">
        <v>41869</v>
      </c>
      <c r="J22" s="2">
        <v>41877</v>
      </c>
      <c r="K22">
        <v>3075.02</v>
      </c>
    </row>
    <row r="23" spans="1:11" x14ac:dyDescent="0.25">
      <c r="A23" t="str">
        <f>"ZF5136D344"</f>
        <v>ZF5136D344</v>
      </c>
      <c r="B23" t="str">
        <f t="shared" si="0"/>
        <v>06363391001</v>
      </c>
      <c r="C23" t="s">
        <v>15</v>
      </c>
      <c r="D23" t="s">
        <v>65</v>
      </c>
      <c r="E23" t="s">
        <v>17</v>
      </c>
      <c r="F23" s="1" t="s">
        <v>66</v>
      </c>
      <c r="G23" t="s">
        <v>67</v>
      </c>
      <c r="H23">
        <v>640</v>
      </c>
      <c r="I23" s="2">
        <v>42065</v>
      </c>
      <c r="J23" s="2">
        <v>42069</v>
      </c>
      <c r="K23">
        <v>640</v>
      </c>
    </row>
    <row r="24" spans="1:11" x14ac:dyDescent="0.25">
      <c r="A24" t="str">
        <f>"Z2D12CE5E9"</f>
        <v>Z2D12CE5E9</v>
      </c>
      <c r="B24" t="str">
        <f t="shared" si="0"/>
        <v>06363391001</v>
      </c>
      <c r="C24" t="s">
        <v>15</v>
      </c>
      <c r="D24" t="s">
        <v>68</v>
      </c>
      <c r="E24" t="s">
        <v>17</v>
      </c>
      <c r="F24" s="1" t="s">
        <v>69</v>
      </c>
      <c r="G24" t="s">
        <v>70</v>
      </c>
      <c r="H24">
        <v>1380</v>
      </c>
      <c r="I24" s="2">
        <v>42024</v>
      </c>
      <c r="J24" s="2">
        <v>42124</v>
      </c>
      <c r="K24">
        <v>0</v>
      </c>
    </row>
    <row r="25" spans="1:11" x14ac:dyDescent="0.25">
      <c r="A25" t="str">
        <f>"Z0412CE6A0"</f>
        <v>Z0412CE6A0</v>
      </c>
      <c r="B25" t="str">
        <f t="shared" si="0"/>
        <v>06363391001</v>
      </c>
      <c r="C25" t="s">
        <v>15</v>
      </c>
      <c r="D25" t="s">
        <v>71</v>
      </c>
      <c r="E25" t="s">
        <v>17</v>
      </c>
      <c r="F25" s="1" t="s">
        <v>69</v>
      </c>
      <c r="G25" t="s">
        <v>70</v>
      </c>
      <c r="H25">
        <v>2560</v>
      </c>
      <c r="I25" s="2">
        <v>42024</v>
      </c>
      <c r="J25" s="2">
        <v>42124</v>
      </c>
      <c r="K25">
        <v>0</v>
      </c>
    </row>
    <row r="26" spans="1:11" x14ac:dyDescent="0.25">
      <c r="A26" t="str">
        <f>"ZD612C01E9"</f>
        <v>ZD612C01E9</v>
      </c>
      <c r="B26" t="str">
        <f t="shared" si="0"/>
        <v>06363391001</v>
      </c>
      <c r="C26" t="s">
        <v>15</v>
      </c>
      <c r="D26" t="s">
        <v>72</v>
      </c>
      <c r="E26" t="s">
        <v>32</v>
      </c>
      <c r="F26" s="1" t="s">
        <v>73</v>
      </c>
      <c r="G26" t="s">
        <v>74</v>
      </c>
      <c r="H26">
        <v>1360.49</v>
      </c>
      <c r="I26" s="2">
        <v>42076</v>
      </c>
      <c r="J26" s="2">
        <v>42094</v>
      </c>
      <c r="K26">
        <v>1360.48</v>
      </c>
    </row>
    <row r="27" spans="1:11" x14ac:dyDescent="0.25">
      <c r="A27" t="str">
        <f>"Z05138F75F"</f>
        <v>Z05138F75F</v>
      </c>
      <c r="B27" t="str">
        <f t="shared" si="0"/>
        <v>06363391001</v>
      </c>
      <c r="C27" t="s">
        <v>15</v>
      </c>
      <c r="D27" t="s">
        <v>75</v>
      </c>
      <c r="E27" t="s">
        <v>32</v>
      </c>
      <c r="F27" s="1" t="s">
        <v>76</v>
      </c>
      <c r="G27" t="s">
        <v>77</v>
      </c>
      <c r="H27">
        <v>32284</v>
      </c>
      <c r="I27" s="2">
        <v>42086</v>
      </c>
      <c r="J27" s="2">
        <v>42101</v>
      </c>
      <c r="K27">
        <v>32284</v>
      </c>
    </row>
    <row r="28" spans="1:11" x14ac:dyDescent="0.25">
      <c r="A28" t="str">
        <f>"Z8B1322113"</f>
        <v>Z8B1322113</v>
      </c>
      <c r="B28" t="str">
        <f t="shared" si="0"/>
        <v>06363391001</v>
      </c>
      <c r="C28" t="s">
        <v>15</v>
      </c>
      <c r="D28" t="s">
        <v>78</v>
      </c>
      <c r="E28" t="s">
        <v>32</v>
      </c>
      <c r="F28" s="1" t="s">
        <v>79</v>
      </c>
      <c r="G28" t="s">
        <v>80</v>
      </c>
      <c r="H28">
        <v>7680</v>
      </c>
      <c r="I28" s="2">
        <v>42073</v>
      </c>
      <c r="J28" s="2">
        <v>42124</v>
      </c>
      <c r="K28">
        <v>7680</v>
      </c>
    </row>
    <row r="29" spans="1:11" x14ac:dyDescent="0.25">
      <c r="A29" t="str">
        <f>"Z7D13A5C40"</f>
        <v>Z7D13A5C40</v>
      </c>
      <c r="B29" t="str">
        <f t="shared" si="0"/>
        <v>06363391001</v>
      </c>
      <c r="C29" t="s">
        <v>15</v>
      </c>
      <c r="D29" t="s">
        <v>81</v>
      </c>
      <c r="E29" t="s">
        <v>17</v>
      </c>
      <c r="F29" s="1" t="s">
        <v>46</v>
      </c>
      <c r="G29" t="s">
        <v>47</v>
      </c>
      <c r="H29">
        <v>362.89</v>
      </c>
      <c r="I29" s="2">
        <v>42079</v>
      </c>
      <c r="J29" s="2">
        <v>42094</v>
      </c>
      <c r="K29">
        <v>362.86</v>
      </c>
    </row>
    <row r="30" spans="1:11" x14ac:dyDescent="0.25">
      <c r="A30" t="str">
        <f>"Z6713B2242"</f>
        <v>Z6713B2242</v>
      </c>
      <c r="B30" t="str">
        <f t="shared" si="0"/>
        <v>06363391001</v>
      </c>
      <c r="C30" t="s">
        <v>15</v>
      </c>
      <c r="D30" t="s">
        <v>82</v>
      </c>
      <c r="E30" t="s">
        <v>17</v>
      </c>
      <c r="F30" s="1" t="s">
        <v>83</v>
      </c>
      <c r="G30" t="s">
        <v>84</v>
      </c>
      <c r="H30">
        <v>120</v>
      </c>
      <c r="I30" s="2">
        <v>42081</v>
      </c>
      <c r="J30" s="2">
        <v>42094</v>
      </c>
      <c r="K30">
        <v>120</v>
      </c>
    </row>
    <row r="31" spans="1:11" x14ac:dyDescent="0.25">
      <c r="A31" t="str">
        <f>"Z4D13C520F"</f>
        <v>Z4D13C520F</v>
      </c>
      <c r="B31" t="str">
        <f t="shared" si="0"/>
        <v>06363391001</v>
      </c>
      <c r="C31" t="s">
        <v>15</v>
      </c>
      <c r="D31" t="s">
        <v>85</v>
      </c>
      <c r="E31" t="s">
        <v>17</v>
      </c>
      <c r="F31" s="1" t="s">
        <v>27</v>
      </c>
      <c r="G31" t="s">
        <v>28</v>
      </c>
      <c r="H31">
        <v>322.72000000000003</v>
      </c>
      <c r="I31" s="2">
        <v>42087</v>
      </c>
      <c r="J31" s="2">
        <v>42104</v>
      </c>
      <c r="K31">
        <v>322.72000000000003</v>
      </c>
    </row>
    <row r="32" spans="1:11" x14ac:dyDescent="0.25">
      <c r="A32" t="str">
        <f>"Z14138FD60"</f>
        <v>Z14138FD60</v>
      </c>
      <c r="B32" t="str">
        <f t="shared" si="0"/>
        <v>06363391001</v>
      </c>
      <c r="C32" t="s">
        <v>15</v>
      </c>
      <c r="D32" t="s">
        <v>86</v>
      </c>
      <c r="E32" t="s">
        <v>17</v>
      </c>
      <c r="F32" s="1" t="s">
        <v>87</v>
      </c>
      <c r="G32" t="s">
        <v>88</v>
      </c>
      <c r="H32">
        <v>470</v>
      </c>
      <c r="I32" s="2">
        <v>42073</v>
      </c>
      <c r="J32" s="2">
        <v>42081</v>
      </c>
      <c r="K32">
        <v>470</v>
      </c>
    </row>
    <row r="33" spans="1:11" x14ac:dyDescent="0.25">
      <c r="A33" t="str">
        <f>"ZA813907DA"</f>
        <v>ZA813907DA</v>
      </c>
      <c r="B33" t="str">
        <f t="shared" si="0"/>
        <v>06363391001</v>
      </c>
      <c r="C33" t="s">
        <v>15</v>
      </c>
      <c r="D33" t="s">
        <v>89</v>
      </c>
      <c r="E33" t="s">
        <v>32</v>
      </c>
      <c r="F33" s="1" t="s">
        <v>90</v>
      </c>
      <c r="G33" t="s">
        <v>91</v>
      </c>
      <c r="H33">
        <v>840</v>
      </c>
      <c r="I33" s="2">
        <v>42076</v>
      </c>
      <c r="J33" s="2">
        <v>42356</v>
      </c>
      <c r="K33">
        <v>840</v>
      </c>
    </row>
    <row r="34" spans="1:11" x14ac:dyDescent="0.25">
      <c r="A34" t="str">
        <f>"Z05145D3C9"</f>
        <v>Z05145D3C9</v>
      </c>
      <c r="B34" t="str">
        <f t="shared" si="0"/>
        <v>06363391001</v>
      </c>
      <c r="C34" t="s">
        <v>15</v>
      </c>
      <c r="D34" t="s">
        <v>92</v>
      </c>
      <c r="E34" t="s">
        <v>17</v>
      </c>
      <c r="F34" s="1" t="s">
        <v>83</v>
      </c>
      <c r="G34" t="s">
        <v>84</v>
      </c>
      <c r="H34">
        <v>230</v>
      </c>
      <c r="I34" s="2">
        <v>42135</v>
      </c>
      <c r="J34" s="2">
        <v>42139</v>
      </c>
      <c r="K34">
        <v>230</v>
      </c>
    </row>
    <row r="35" spans="1:11" x14ac:dyDescent="0.25">
      <c r="A35" t="str">
        <f>"Z7C1447289"</f>
        <v>Z7C1447289</v>
      </c>
      <c r="B35" t="str">
        <f t="shared" si="0"/>
        <v>06363391001</v>
      </c>
      <c r="C35" t="s">
        <v>15</v>
      </c>
      <c r="D35" t="s">
        <v>93</v>
      </c>
      <c r="E35" t="s">
        <v>17</v>
      </c>
      <c r="F35" s="1" t="s">
        <v>94</v>
      </c>
      <c r="G35" t="s">
        <v>95</v>
      </c>
      <c r="H35">
        <v>685</v>
      </c>
      <c r="I35" s="2">
        <v>42124</v>
      </c>
      <c r="J35" s="2">
        <v>42124</v>
      </c>
      <c r="K35">
        <v>685</v>
      </c>
    </row>
    <row r="36" spans="1:11" x14ac:dyDescent="0.25">
      <c r="A36" t="str">
        <f>"Z2E1301AD5"</f>
        <v>Z2E1301AD5</v>
      </c>
      <c r="B36" t="str">
        <f t="shared" si="0"/>
        <v>06363391001</v>
      </c>
      <c r="C36" t="s">
        <v>15</v>
      </c>
      <c r="D36" t="s">
        <v>96</v>
      </c>
      <c r="E36" t="s">
        <v>17</v>
      </c>
      <c r="F36" s="1" t="s">
        <v>69</v>
      </c>
      <c r="G36" t="s">
        <v>70</v>
      </c>
      <c r="H36">
        <v>600</v>
      </c>
      <c r="I36" s="2">
        <v>42037</v>
      </c>
      <c r="J36" s="2">
        <v>42069</v>
      </c>
      <c r="K36">
        <v>600</v>
      </c>
    </row>
    <row r="37" spans="1:11" x14ac:dyDescent="0.25">
      <c r="A37" t="str">
        <f>"ZC113328AB"</f>
        <v>ZC113328AB</v>
      </c>
      <c r="B37" t="str">
        <f t="shared" si="0"/>
        <v>06363391001</v>
      </c>
      <c r="C37" t="s">
        <v>15</v>
      </c>
      <c r="D37" t="s">
        <v>97</v>
      </c>
      <c r="E37" t="s">
        <v>17</v>
      </c>
      <c r="F37" s="1" t="s">
        <v>21</v>
      </c>
      <c r="G37" t="s">
        <v>22</v>
      </c>
      <c r="H37">
        <v>1758.51</v>
      </c>
      <c r="I37" s="2">
        <v>42048</v>
      </c>
      <c r="J37" s="2">
        <v>42075</v>
      </c>
      <c r="K37">
        <v>1758.51</v>
      </c>
    </row>
    <row r="38" spans="1:11" x14ac:dyDescent="0.25">
      <c r="A38" t="str">
        <f>"ZA513328F7"</f>
        <v>ZA513328F7</v>
      </c>
      <c r="B38" t="str">
        <f t="shared" si="0"/>
        <v>06363391001</v>
      </c>
      <c r="C38" t="s">
        <v>15</v>
      </c>
      <c r="D38" t="s">
        <v>98</v>
      </c>
      <c r="E38" t="s">
        <v>17</v>
      </c>
      <c r="F38" s="1" t="s">
        <v>21</v>
      </c>
      <c r="G38" t="s">
        <v>22</v>
      </c>
      <c r="H38">
        <v>4499.54</v>
      </c>
      <c r="I38" s="2">
        <v>42048</v>
      </c>
      <c r="J38" s="2">
        <v>42083</v>
      </c>
      <c r="K38">
        <v>4499.54</v>
      </c>
    </row>
    <row r="39" spans="1:11" x14ac:dyDescent="0.25">
      <c r="A39" t="str">
        <f>"Z99148B6C0"</f>
        <v>Z99148B6C0</v>
      </c>
      <c r="B39" t="str">
        <f t="shared" si="0"/>
        <v>06363391001</v>
      </c>
      <c r="C39" t="s">
        <v>15</v>
      </c>
      <c r="D39" t="s">
        <v>99</v>
      </c>
      <c r="E39" t="s">
        <v>17</v>
      </c>
      <c r="F39" s="1" t="s">
        <v>69</v>
      </c>
      <c r="G39" t="s">
        <v>70</v>
      </c>
      <c r="H39">
        <v>790</v>
      </c>
      <c r="I39" s="2">
        <v>42137</v>
      </c>
      <c r="J39" s="2">
        <v>42153</v>
      </c>
      <c r="K39">
        <v>0</v>
      </c>
    </row>
    <row r="40" spans="1:11" x14ac:dyDescent="0.25">
      <c r="A40" t="str">
        <f>"Z58148B6E1"</f>
        <v>Z58148B6E1</v>
      </c>
      <c r="B40" t="str">
        <f t="shared" si="0"/>
        <v>06363391001</v>
      </c>
      <c r="C40" t="s">
        <v>15</v>
      </c>
      <c r="D40" t="s">
        <v>100</v>
      </c>
      <c r="E40" t="s">
        <v>17</v>
      </c>
      <c r="F40" s="1" t="s">
        <v>69</v>
      </c>
      <c r="G40" t="s">
        <v>70</v>
      </c>
      <c r="H40">
        <v>1700</v>
      </c>
      <c r="I40" s="2">
        <v>42137</v>
      </c>
      <c r="J40" s="2">
        <v>42160</v>
      </c>
      <c r="K40">
        <v>1700</v>
      </c>
    </row>
    <row r="41" spans="1:11" x14ac:dyDescent="0.25">
      <c r="A41" t="str">
        <f>"ZD8148B710"</f>
        <v>ZD8148B710</v>
      </c>
      <c r="B41" t="str">
        <f t="shared" si="0"/>
        <v>06363391001</v>
      </c>
      <c r="C41" t="s">
        <v>15</v>
      </c>
      <c r="D41" t="s">
        <v>101</v>
      </c>
      <c r="E41" t="s">
        <v>17</v>
      </c>
      <c r="F41" s="1" t="s">
        <v>21</v>
      </c>
      <c r="G41" t="s">
        <v>22</v>
      </c>
      <c r="H41">
        <v>1479.43</v>
      </c>
      <c r="I41" s="2">
        <v>42137</v>
      </c>
      <c r="J41" s="2">
        <v>42200</v>
      </c>
      <c r="K41">
        <v>1479.43</v>
      </c>
    </row>
    <row r="42" spans="1:11" x14ac:dyDescent="0.25">
      <c r="A42" t="str">
        <f>"ZC413BC788"</f>
        <v>ZC413BC788</v>
      </c>
      <c r="B42" t="str">
        <f t="shared" si="0"/>
        <v>06363391001</v>
      </c>
      <c r="C42" t="s">
        <v>15</v>
      </c>
      <c r="D42" t="s">
        <v>102</v>
      </c>
      <c r="E42" t="s">
        <v>17</v>
      </c>
      <c r="F42" s="1" t="s">
        <v>103</v>
      </c>
      <c r="G42" t="s">
        <v>104</v>
      </c>
      <c r="H42">
        <v>765</v>
      </c>
      <c r="I42" s="2">
        <v>42095</v>
      </c>
      <c r="J42" s="2">
        <v>42460</v>
      </c>
      <c r="K42">
        <v>762</v>
      </c>
    </row>
    <row r="43" spans="1:11" x14ac:dyDescent="0.25">
      <c r="A43" t="str">
        <f>"ZE71494946"</f>
        <v>ZE71494946</v>
      </c>
      <c r="B43" t="str">
        <f t="shared" si="0"/>
        <v>06363391001</v>
      </c>
      <c r="C43" t="s">
        <v>15</v>
      </c>
      <c r="D43" t="s">
        <v>105</v>
      </c>
      <c r="E43" t="s">
        <v>17</v>
      </c>
      <c r="F43" s="1" t="s">
        <v>106</v>
      </c>
      <c r="G43" t="s">
        <v>107</v>
      </c>
      <c r="H43">
        <v>920</v>
      </c>
      <c r="I43" s="2">
        <v>42146</v>
      </c>
      <c r="J43" s="2">
        <v>42151</v>
      </c>
      <c r="K43">
        <v>920</v>
      </c>
    </row>
    <row r="44" spans="1:11" x14ac:dyDescent="0.25">
      <c r="A44" t="str">
        <f>"ZE514852A3"</f>
        <v>ZE514852A3</v>
      </c>
      <c r="B44" t="str">
        <f t="shared" si="0"/>
        <v>06363391001</v>
      </c>
      <c r="C44" t="s">
        <v>15</v>
      </c>
      <c r="D44" t="s">
        <v>108</v>
      </c>
      <c r="E44" t="s">
        <v>52</v>
      </c>
      <c r="F44" s="1" t="s">
        <v>57</v>
      </c>
      <c r="G44" t="s">
        <v>58</v>
      </c>
      <c r="H44">
        <v>2043.3</v>
      </c>
      <c r="I44" s="2">
        <v>42138</v>
      </c>
      <c r="J44" s="2">
        <v>42153</v>
      </c>
      <c r="K44">
        <v>2043.3</v>
      </c>
    </row>
    <row r="45" spans="1:11" x14ac:dyDescent="0.25">
      <c r="A45" t="str">
        <f>"Z551485210"</f>
        <v>Z551485210</v>
      </c>
      <c r="B45" t="str">
        <f t="shared" si="0"/>
        <v>06363391001</v>
      </c>
      <c r="C45" t="s">
        <v>15</v>
      </c>
      <c r="D45" t="s">
        <v>109</v>
      </c>
      <c r="E45" t="s">
        <v>52</v>
      </c>
      <c r="F45" s="1" t="s">
        <v>57</v>
      </c>
      <c r="G45" t="s">
        <v>58</v>
      </c>
      <c r="H45">
        <v>6300</v>
      </c>
      <c r="I45" s="2">
        <v>42138</v>
      </c>
      <c r="J45" s="2">
        <v>42153</v>
      </c>
      <c r="K45">
        <v>6300</v>
      </c>
    </row>
    <row r="46" spans="1:11" x14ac:dyDescent="0.25">
      <c r="A46" t="str">
        <f>"Z561484C73"</f>
        <v>Z561484C73</v>
      </c>
      <c r="B46" t="str">
        <f t="shared" si="0"/>
        <v>06363391001</v>
      </c>
      <c r="C46" t="s">
        <v>15</v>
      </c>
      <c r="D46" t="s">
        <v>110</v>
      </c>
      <c r="E46" t="s">
        <v>52</v>
      </c>
      <c r="F46" s="1" t="s">
        <v>53</v>
      </c>
      <c r="G46" t="s">
        <v>54</v>
      </c>
      <c r="H46">
        <v>15727.5</v>
      </c>
      <c r="I46" s="2">
        <v>42138</v>
      </c>
      <c r="J46" s="2">
        <v>42153</v>
      </c>
      <c r="K46">
        <v>15727.5</v>
      </c>
    </row>
    <row r="47" spans="1:11" x14ac:dyDescent="0.25">
      <c r="A47" t="str">
        <f>"Z30148471C"</f>
        <v>Z30148471C</v>
      </c>
      <c r="B47" t="str">
        <f t="shared" si="0"/>
        <v>06363391001</v>
      </c>
      <c r="C47" t="s">
        <v>15</v>
      </c>
      <c r="D47" t="s">
        <v>110</v>
      </c>
      <c r="E47" t="s">
        <v>52</v>
      </c>
      <c r="F47" s="1" t="s">
        <v>53</v>
      </c>
      <c r="G47" t="s">
        <v>54</v>
      </c>
      <c r="H47">
        <v>7120</v>
      </c>
      <c r="I47" s="2">
        <v>42138</v>
      </c>
      <c r="J47" s="2">
        <v>42153</v>
      </c>
      <c r="K47">
        <v>7120</v>
      </c>
    </row>
    <row r="48" spans="1:11" x14ac:dyDescent="0.25">
      <c r="A48" t="str">
        <f>"Z7713B9B3F"</f>
        <v>Z7713B9B3F</v>
      </c>
      <c r="B48" t="str">
        <f t="shared" si="0"/>
        <v>06363391001</v>
      </c>
      <c r="C48" t="s">
        <v>15</v>
      </c>
      <c r="D48" t="s">
        <v>111</v>
      </c>
      <c r="E48" t="s">
        <v>32</v>
      </c>
      <c r="F48" s="1" t="s">
        <v>112</v>
      </c>
      <c r="G48" t="s">
        <v>113</v>
      </c>
      <c r="H48">
        <v>4208.2</v>
      </c>
      <c r="I48" s="2">
        <v>42136</v>
      </c>
      <c r="J48" s="2">
        <v>42151</v>
      </c>
      <c r="K48">
        <v>4208.1899999999996</v>
      </c>
    </row>
    <row r="49" spans="1:11" x14ac:dyDescent="0.25">
      <c r="A49" t="str">
        <f>"Z9B14A4C39"</f>
        <v>Z9B14A4C39</v>
      </c>
      <c r="B49" t="str">
        <f t="shared" si="0"/>
        <v>06363391001</v>
      </c>
      <c r="C49" t="s">
        <v>15</v>
      </c>
      <c r="D49" t="s">
        <v>114</v>
      </c>
      <c r="E49" t="s">
        <v>17</v>
      </c>
      <c r="F49" s="1" t="s">
        <v>115</v>
      </c>
      <c r="G49" t="s">
        <v>116</v>
      </c>
      <c r="H49">
        <v>288</v>
      </c>
      <c r="I49" s="2">
        <v>42144</v>
      </c>
      <c r="J49" s="2">
        <v>42490</v>
      </c>
      <c r="K49">
        <v>288</v>
      </c>
    </row>
    <row r="50" spans="1:11" x14ac:dyDescent="0.25">
      <c r="A50" t="str">
        <f>"Z6513BC866"</f>
        <v>Z6513BC866</v>
      </c>
      <c r="B50" t="str">
        <f t="shared" si="0"/>
        <v>06363391001</v>
      </c>
      <c r="C50" t="s">
        <v>15</v>
      </c>
      <c r="D50" t="s">
        <v>117</v>
      </c>
      <c r="E50" t="s">
        <v>17</v>
      </c>
      <c r="F50" s="1" t="s">
        <v>103</v>
      </c>
      <c r="G50" t="s">
        <v>104</v>
      </c>
      <c r="H50">
        <v>765</v>
      </c>
      <c r="I50" s="2">
        <v>42095</v>
      </c>
      <c r="J50" s="2">
        <v>42460</v>
      </c>
      <c r="K50">
        <v>759</v>
      </c>
    </row>
    <row r="51" spans="1:11" x14ac:dyDescent="0.25">
      <c r="A51" t="str">
        <f>"Z9813BC770"</f>
        <v>Z9813BC770</v>
      </c>
      <c r="B51" t="str">
        <f t="shared" si="0"/>
        <v>06363391001</v>
      </c>
      <c r="C51" t="s">
        <v>15</v>
      </c>
      <c r="D51" t="s">
        <v>118</v>
      </c>
      <c r="E51" t="s">
        <v>17</v>
      </c>
      <c r="F51" s="1" t="s">
        <v>103</v>
      </c>
      <c r="G51" t="s">
        <v>104</v>
      </c>
      <c r="H51">
        <v>765</v>
      </c>
      <c r="I51" s="2">
        <v>42095</v>
      </c>
      <c r="J51" s="2">
        <v>42460</v>
      </c>
      <c r="K51">
        <v>696</v>
      </c>
    </row>
    <row r="52" spans="1:11" x14ac:dyDescent="0.25">
      <c r="A52" t="str">
        <f>"6326329BD5"</f>
        <v>6326329BD5</v>
      </c>
      <c r="B52" t="str">
        <f t="shared" si="0"/>
        <v>06363391001</v>
      </c>
      <c r="C52" t="s">
        <v>15</v>
      </c>
      <c r="D52" t="s">
        <v>119</v>
      </c>
      <c r="E52" t="s">
        <v>52</v>
      </c>
      <c r="F52" s="1" t="s">
        <v>120</v>
      </c>
      <c r="G52" t="s">
        <v>121</v>
      </c>
      <c r="H52">
        <v>0</v>
      </c>
      <c r="I52" s="2">
        <v>42248</v>
      </c>
      <c r="J52" s="2">
        <v>42613</v>
      </c>
      <c r="K52">
        <v>358977.47</v>
      </c>
    </row>
    <row r="53" spans="1:11" x14ac:dyDescent="0.25">
      <c r="A53" t="str">
        <f>"Z1A145D48B"</f>
        <v>Z1A145D48B</v>
      </c>
      <c r="B53" t="str">
        <f t="shared" si="0"/>
        <v>06363391001</v>
      </c>
      <c r="C53" t="s">
        <v>15</v>
      </c>
      <c r="D53" t="s">
        <v>122</v>
      </c>
      <c r="E53" t="s">
        <v>32</v>
      </c>
      <c r="F53" s="1" t="s">
        <v>123</v>
      </c>
      <c r="G53" t="s">
        <v>124</v>
      </c>
      <c r="H53">
        <v>3159.5</v>
      </c>
      <c r="I53" s="2">
        <v>42181</v>
      </c>
      <c r="J53" s="2">
        <v>42195</v>
      </c>
      <c r="K53">
        <v>3159.5</v>
      </c>
    </row>
    <row r="54" spans="1:11" x14ac:dyDescent="0.25">
      <c r="A54" t="str">
        <f>"Z9D17D509B"</f>
        <v>Z9D17D509B</v>
      </c>
      <c r="B54" t="str">
        <f t="shared" si="0"/>
        <v>06363391001</v>
      </c>
      <c r="C54" t="s">
        <v>15</v>
      </c>
      <c r="D54" t="s">
        <v>125</v>
      </c>
      <c r="E54" t="s">
        <v>17</v>
      </c>
      <c r="F54" s="1" t="s">
        <v>87</v>
      </c>
      <c r="G54" t="s">
        <v>88</v>
      </c>
      <c r="H54">
        <v>470</v>
      </c>
      <c r="I54" s="2">
        <v>42326</v>
      </c>
      <c r="J54" s="2">
        <v>42338</v>
      </c>
      <c r="K54">
        <v>470</v>
      </c>
    </row>
    <row r="55" spans="1:11" x14ac:dyDescent="0.25">
      <c r="A55" t="str">
        <f>"Z45139C9C6"</f>
        <v>Z45139C9C6</v>
      </c>
      <c r="B55" t="str">
        <f t="shared" si="0"/>
        <v>06363391001</v>
      </c>
      <c r="C55" t="s">
        <v>15</v>
      </c>
      <c r="D55" t="s">
        <v>126</v>
      </c>
      <c r="E55" t="s">
        <v>32</v>
      </c>
      <c r="F55" s="1" t="s">
        <v>127</v>
      </c>
      <c r="G55" t="s">
        <v>128</v>
      </c>
      <c r="H55">
        <v>16732.87</v>
      </c>
      <c r="I55" s="2">
        <v>42135</v>
      </c>
      <c r="J55" s="2">
        <v>42185</v>
      </c>
      <c r="K55">
        <v>16732.87</v>
      </c>
    </row>
    <row r="56" spans="1:11" x14ac:dyDescent="0.25">
      <c r="A56" t="str">
        <f>"Z731540894"</f>
        <v>Z731540894</v>
      </c>
      <c r="B56" t="str">
        <f t="shared" si="0"/>
        <v>06363391001</v>
      </c>
      <c r="C56" t="s">
        <v>15</v>
      </c>
      <c r="D56" t="s">
        <v>129</v>
      </c>
      <c r="E56" t="s">
        <v>52</v>
      </c>
      <c r="F56" s="1" t="s">
        <v>53</v>
      </c>
      <c r="G56" t="s">
        <v>54</v>
      </c>
      <c r="H56">
        <v>14850</v>
      </c>
      <c r="I56" s="2">
        <v>42193</v>
      </c>
      <c r="J56" s="2">
        <v>42207</v>
      </c>
      <c r="K56">
        <v>14850</v>
      </c>
    </row>
    <row r="57" spans="1:11" x14ac:dyDescent="0.25">
      <c r="A57" t="str">
        <f>"ZF01550003"</f>
        <v>ZF01550003</v>
      </c>
      <c r="B57" t="str">
        <f t="shared" si="0"/>
        <v>06363391001</v>
      </c>
      <c r="C57" t="s">
        <v>15</v>
      </c>
      <c r="D57" t="s">
        <v>130</v>
      </c>
      <c r="E57" t="s">
        <v>52</v>
      </c>
      <c r="F57" s="1" t="s">
        <v>53</v>
      </c>
      <c r="G57" t="s">
        <v>54</v>
      </c>
      <c r="H57">
        <v>4365</v>
      </c>
      <c r="I57" s="2">
        <v>42193</v>
      </c>
      <c r="J57" s="2">
        <v>42207</v>
      </c>
      <c r="K57">
        <v>4365</v>
      </c>
    </row>
    <row r="58" spans="1:11" x14ac:dyDescent="0.25">
      <c r="A58" t="str">
        <f>"ZBF14A1050"</f>
        <v>ZBF14A1050</v>
      </c>
      <c r="B58" t="str">
        <f t="shared" si="0"/>
        <v>06363391001</v>
      </c>
      <c r="C58" t="s">
        <v>15</v>
      </c>
      <c r="D58" t="s">
        <v>131</v>
      </c>
      <c r="E58" t="s">
        <v>17</v>
      </c>
      <c r="F58" s="1" t="s">
        <v>21</v>
      </c>
      <c r="G58" t="s">
        <v>22</v>
      </c>
      <c r="H58">
        <v>4181.05</v>
      </c>
      <c r="I58" s="2">
        <v>42143</v>
      </c>
      <c r="J58" s="2">
        <v>42209</v>
      </c>
      <c r="K58">
        <v>4181.05</v>
      </c>
    </row>
    <row r="59" spans="1:11" x14ac:dyDescent="0.25">
      <c r="A59" t="str">
        <f>"Z7C13BC7BC"</f>
        <v>Z7C13BC7BC</v>
      </c>
      <c r="B59" t="str">
        <f t="shared" si="0"/>
        <v>06363391001</v>
      </c>
      <c r="C59" t="s">
        <v>15</v>
      </c>
      <c r="D59" t="s">
        <v>132</v>
      </c>
      <c r="E59" t="s">
        <v>17</v>
      </c>
      <c r="F59" s="1" t="s">
        <v>103</v>
      </c>
      <c r="G59" t="s">
        <v>104</v>
      </c>
      <c r="H59">
        <v>765</v>
      </c>
      <c r="I59" s="2">
        <v>42095</v>
      </c>
      <c r="J59" s="2">
        <v>42460</v>
      </c>
      <c r="K59">
        <v>756</v>
      </c>
    </row>
    <row r="60" spans="1:11" x14ac:dyDescent="0.25">
      <c r="A60" t="str">
        <f>"Z6C13BC758"</f>
        <v>Z6C13BC758</v>
      </c>
      <c r="B60" t="str">
        <f t="shared" si="0"/>
        <v>06363391001</v>
      </c>
      <c r="C60" t="s">
        <v>15</v>
      </c>
      <c r="D60" t="s">
        <v>133</v>
      </c>
      <c r="E60" t="s">
        <v>17</v>
      </c>
      <c r="F60" s="1" t="s">
        <v>103</v>
      </c>
      <c r="G60" t="s">
        <v>104</v>
      </c>
      <c r="H60">
        <v>765</v>
      </c>
      <c r="I60" s="2">
        <v>42095</v>
      </c>
      <c r="J60" s="2">
        <v>42460</v>
      </c>
      <c r="K60">
        <v>762</v>
      </c>
    </row>
    <row r="61" spans="1:11" x14ac:dyDescent="0.25">
      <c r="A61" t="str">
        <f>"ZA813BC7D4"</f>
        <v>ZA813BC7D4</v>
      </c>
      <c r="B61" t="str">
        <f t="shared" si="0"/>
        <v>06363391001</v>
      </c>
      <c r="C61" t="s">
        <v>15</v>
      </c>
      <c r="D61" t="s">
        <v>134</v>
      </c>
      <c r="E61" t="s">
        <v>17</v>
      </c>
      <c r="F61" s="1" t="s">
        <v>103</v>
      </c>
      <c r="G61" t="s">
        <v>104</v>
      </c>
      <c r="H61">
        <v>765</v>
      </c>
      <c r="I61" s="2">
        <v>42095</v>
      </c>
      <c r="J61" s="2">
        <v>42460</v>
      </c>
      <c r="K61">
        <v>693</v>
      </c>
    </row>
    <row r="62" spans="1:11" x14ac:dyDescent="0.25">
      <c r="A62" t="str">
        <f>"ZD913BC84A"</f>
        <v>ZD913BC84A</v>
      </c>
      <c r="B62" t="str">
        <f t="shared" si="0"/>
        <v>06363391001</v>
      </c>
      <c r="C62" t="s">
        <v>15</v>
      </c>
      <c r="D62" t="s">
        <v>135</v>
      </c>
      <c r="E62" t="s">
        <v>17</v>
      </c>
      <c r="F62" s="1" t="s">
        <v>103</v>
      </c>
      <c r="G62" t="s">
        <v>104</v>
      </c>
      <c r="H62">
        <v>765</v>
      </c>
      <c r="I62" s="2">
        <v>42095</v>
      </c>
      <c r="J62" s="2">
        <v>42460</v>
      </c>
      <c r="K62">
        <v>0</v>
      </c>
    </row>
    <row r="63" spans="1:11" x14ac:dyDescent="0.25">
      <c r="A63" t="str">
        <f>"Z2A13BC734"</f>
        <v>Z2A13BC734</v>
      </c>
      <c r="B63" t="str">
        <f t="shared" si="0"/>
        <v>06363391001</v>
      </c>
      <c r="C63" t="s">
        <v>15</v>
      </c>
      <c r="D63" t="s">
        <v>136</v>
      </c>
      <c r="E63" t="s">
        <v>17</v>
      </c>
      <c r="F63" s="1" t="s">
        <v>103</v>
      </c>
      <c r="G63" t="s">
        <v>104</v>
      </c>
      <c r="H63">
        <v>765</v>
      </c>
      <c r="I63" s="2">
        <v>42095</v>
      </c>
      <c r="J63" s="2">
        <v>42460</v>
      </c>
      <c r="K63">
        <v>762</v>
      </c>
    </row>
    <row r="64" spans="1:11" x14ac:dyDescent="0.25">
      <c r="A64" t="str">
        <f>"Z1D13BC79F"</f>
        <v>Z1D13BC79F</v>
      </c>
      <c r="B64" t="str">
        <f t="shared" si="0"/>
        <v>06363391001</v>
      </c>
      <c r="C64" t="s">
        <v>15</v>
      </c>
      <c r="D64" t="s">
        <v>137</v>
      </c>
      <c r="E64" t="s">
        <v>17</v>
      </c>
      <c r="F64" s="1" t="s">
        <v>103</v>
      </c>
      <c r="G64" t="s">
        <v>104</v>
      </c>
      <c r="H64">
        <v>765</v>
      </c>
      <c r="I64" s="2">
        <v>42095</v>
      </c>
      <c r="J64" s="2">
        <v>42460</v>
      </c>
      <c r="K64">
        <v>762</v>
      </c>
    </row>
    <row r="65" spans="1:11" x14ac:dyDescent="0.25">
      <c r="A65" t="str">
        <f>"Z7D13BC801"</f>
        <v>Z7D13BC801</v>
      </c>
      <c r="B65" t="str">
        <f t="shared" si="0"/>
        <v>06363391001</v>
      </c>
      <c r="C65" t="s">
        <v>15</v>
      </c>
      <c r="D65" t="s">
        <v>138</v>
      </c>
      <c r="E65" t="s">
        <v>17</v>
      </c>
      <c r="F65" s="1" t="s">
        <v>103</v>
      </c>
      <c r="G65" t="s">
        <v>104</v>
      </c>
      <c r="H65">
        <v>765</v>
      </c>
      <c r="I65" s="2">
        <v>42095</v>
      </c>
      <c r="J65" s="2">
        <v>42460</v>
      </c>
      <c r="K65">
        <v>762</v>
      </c>
    </row>
    <row r="66" spans="1:11" x14ac:dyDescent="0.25">
      <c r="A66" t="str">
        <f>"Z3413BC7F0"</f>
        <v>Z3413BC7F0</v>
      </c>
      <c r="B66" t="str">
        <f t="shared" si="0"/>
        <v>06363391001</v>
      </c>
      <c r="C66" t="s">
        <v>15</v>
      </c>
      <c r="D66" t="s">
        <v>139</v>
      </c>
      <c r="E66" t="s">
        <v>17</v>
      </c>
      <c r="F66" s="1" t="s">
        <v>103</v>
      </c>
      <c r="G66" t="s">
        <v>104</v>
      </c>
      <c r="H66">
        <v>765</v>
      </c>
      <c r="I66" s="2">
        <v>42095</v>
      </c>
      <c r="J66" s="2">
        <v>42460</v>
      </c>
      <c r="K66">
        <v>756</v>
      </c>
    </row>
    <row r="67" spans="1:11" x14ac:dyDescent="0.25">
      <c r="A67" t="str">
        <f>"Z161490432"</f>
        <v>Z161490432</v>
      </c>
      <c r="B67" t="str">
        <f t="shared" ref="B67:B130" si="1">"06363391001"</f>
        <v>06363391001</v>
      </c>
      <c r="C67" t="s">
        <v>15</v>
      </c>
      <c r="D67" t="s">
        <v>140</v>
      </c>
      <c r="E67" t="s">
        <v>17</v>
      </c>
      <c r="F67" s="1" t="s">
        <v>69</v>
      </c>
      <c r="G67" t="s">
        <v>70</v>
      </c>
      <c r="H67">
        <v>600</v>
      </c>
      <c r="I67" s="2">
        <v>42158</v>
      </c>
      <c r="J67" s="2">
        <v>42174</v>
      </c>
      <c r="K67">
        <v>600</v>
      </c>
    </row>
    <row r="68" spans="1:11" x14ac:dyDescent="0.25">
      <c r="A68" t="str">
        <f>"Z2B151F463"</f>
        <v>Z2B151F463</v>
      </c>
      <c r="B68" t="str">
        <f t="shared" si="1"/>
        <v>06363391001</v>
      </c>
      <c r="C68" t="s">
        <v>15</v>
      </c>
      <c r="D68" t="s">
        <v>141</v>
      </c>
      <c r="E68" t="s">
        <v>17</v>
      </c>
      <c r="F68" s="1" t="s">
        <v>142</v>
      </c>
      <c r="G68" t="s">
        <v>143</v>
      </c>
      <c r="H68">
        <v>200</v>
      </c>
      <c r="I68" s="2">
        <v>42199</v>
      </c>
      <c r="J68" s="2">
        <v>42202</v>
      </c>
      <c r="K68">
        <v>200</v>
      </c>
    </row>
    <row r="69" spans="1:11" x14ac:dyDescent="0.25">
      <c r="A69" t="str">
        <f>"ZA013414E4"</f>
        <v>ZA013414E4</v>
      </c>
      <c r="B69" t="str">
        <f t="shared" si="1"/>
        <v>06363391001</v>
      </c>
      <c r="C69" t="s">
        <v>15</v>
      </c>
      <c r="D69" t="s">
        <v>144</v>
      </c>
      <c r="E69" t="s">
        <v>52</v>
      </c>
      <c r="F69" s="1" t="s">
        <v>53</v>
      </c>
      <c r="G69" t="s">
        <v>54</v>
      </c>
      <c r="H69">
        <v>2670</v>
      </c>
      <c r="I69" s="2">
        <v>42054</v>
      </c>
      <c r="J69" s="2">
        <v>42069</v>
      </c>
      <c r="K69">
        <v>2670</v>
      </c>
    </row>
    <row r="70" spans="1:11" x14ac:dyDescent="0.25">
      <c r="A70" t="str">
        <f>"625592589E"</f>
        <v>625592589E</v>
      </c>
      <c r="B70" t="str">
        <f t="shared" si="1"/>
        <v>06363391001</v>
      </c>
      <c r="C70" t="s">
        <v>15</v>
      </c>
      <c r="D70" t="s">
        <v>145</v>
      </c>
      <c r="E70" t="s">
        <v>52</v>
      </c>
      <c r="F70" s="1" t="s">
        <v>146</v>
      </c>
      <c r="G70" t="s">
        <v>147</v>
      </c>
      <c r="H70">
        <v>0</v>
      </c>
      <c r="I70" s="2">
        <v>42186</v>
      </c>
      <c r="J70" s="2">
        <v>42551</v>
      </c>
      <c r="K70">
        <v>911116</v>
      </c>
    </row>
    <row r="71" spans="1:11" x14ac:dyDescent="0.25">
      <c r="A71" t="str">
        <f>"ZE614E1A6F"</f>
        <v>ZE614E1A6F</v>
      </c>
      <c r="B71" t="str">
        <f t="shared" si="1"/>
        <v>06363391001</v>
      </c>
      <c r="C71" t="s">
        <v>15</v>
      </c>
      <c r="D71" t="s">
        <v>148</v>
      </c>
      <c r="E71" t="s">
        <v>32</v>
      </c>
      <c r="F71" s="1" t="s">
        <v>149</v>
      </c>
      <c r="G71" t="s">
        <v>28</v>
      </c>
      <c r="H71">
        <v>23187.200000000001</v>
      </c>
      <c r="I71" s="2">
        <v>42193</v>
      </c>
      <c r="J71" s="2">
        <v>42208</v>
      </c>
      <c r="K71">
        <v>22587.200000000001</v>
      </c>
    </row>
    <row r="72" spans="1:11" x14ac:dyDescent="0.25">
      <c r="A72" t="str">
        <f>"ZAB155931D"</f>
        <v>ZAB155931D</v>
      </c>
      <c r="B72" t="str">
        <f t="shared" si="1"/>
        <v>06363391001</v>
      </c>
      <c r="C72" t="s">
        <v>15</v>
      </c>
      <c r="D72" t="s">
        <v>150</v>
      </c>
      <c r="E72" t="s">
        <v>52</v>
      </c>
      <c r="F72" s="1" t="s">
        <v>53</v>
      </c>
      <c r="G72" t="s">
        <v>54</v>
      </c>
      <c r="H72">
        <v>1068</v>
      </c>
      <c r="I72" s="2">
        <v>42200</v>
      </c>
      <c r="J72" s="2">
        <v>42216</v>
      </c>
      <c r="K72">
        <v>1068</v>
      </c>
    </row>
    <row r="73" spans="1:11" x14ac:dyDescent="0.25">
      <c r="A73" t="str">
        <f>"Z4E15CC6D2"</f>
        <v>Z4E15CC6D2</v>
      </c>
      <c r="B73" t="str">
        <f t="shared" si="1"/>
        <v>06363391001</v>
      </c>
      <c r="C73" t="s">
        <v>15</v>
      </c>
      <c r="D73" t="s">
        <v>151</v>
      </c>
      <c r="E73" t="s">
        <v>17</v>
      </c>
      <c r="F73" s="1" t="s">
        <v>83</v>
      </c>
      <c r="G73" t="s">
        <v>84</v>
      </c>
      <c r="H73">
        <v>50</v>
      </c>
      <c r="I73" s="2">
        <v>42242</v>
      </c>
      <c r="J73" s="2">
        <v>42277</v>
      </c>
      <c r="K73">
        <v>50</v>
      </c>
    </row>
    <row r="74" spans="1:11" x14ac:dyDescent="0.25">
      <c r="A74" t="str">
        <f>"Z6415BAF6F"</f>
        <v>Z6415BAF6F</v>
      </c>
      <c r="B74" t="str">
        <f t="shared" si="1"/>
        <v>06363391001</v>
      </c>
      <c r="C74" t="s">
        <v>15</v>
      </c>
      <c r="D74" t="s">
        <v>152</v>
      </c>
      <c r="E74" t="s">
        <v>17</v>
      </c>
      <c r="F74" s="1" t="s">
        <v>103</v>
      </c>
      <c r="G74" t="s">
        <v>104</v>
      </c>
      <c r="H74">
        <v>765</v>
      </c>
      <c r="I74" s="2">
        <v>42248</v>
      </c>
      <c r="J74" s="2">
        <v>42613</v>
      </c>
      <c r="K74">
        <v>630</v>
      </c>
    </row>
    <row r="75" spans="1:11" x14ac:dyDescent="0.25">
      <c r="A75" t="str">
        <f>"ZCA15BAF79"</f>
        <v>ZCA15BAF79</v>
      </c>
      <c r="B75" t="str">
        <f t="shared" si="1"/>
        <v>06363391001</v>
      </c>
      <c r="C75" t="s">
        <v>15</v>
      </c>
      <c r="D75" t="s">
        <v>153</v>
      </c>
      <c r="E75" t="s">
        <v>17</v>
      </c>
      <c r="F75" s="1" t="s">
        <v>103</v>
      </c>
      <c r="G75" t="s">
        <v>104</v>
      </c>
      <c r="H75">
        <v>765</v>
      </c>
      <c r="I75" s="2">
        <v>42248</v>
      </c>
      <c r="J75" s="2">
        <v>42613</v>
      </c>
      <c r="K75">
        <v>756</v>
      </c>
    </row>
    <row r="76" spans="1:11" x14ac:dyDescent="0.25">
      <c r="A76" t="str">
        <f>"ZE015BAF85"</f>
        <v>ZE015BAF85</v>
      </c>
      <c r="B76" t="str">
        <f t="shared" si="1"/>
        <v>06363391001</v>
      </c>
      <c r="C76" t="s">
        <v>15</v>
      </c>
      <c r="D76" t="s">
        <v>154</v>
      </c>
      <c r="E76" t="s">
        <v>17</v>
      </c>
      <c r="F76" s="1" t="s">
        <v>103</v>
      </c>
      <c r="G76" t="s">
        <v>104</v>
      </c>
      <c r="H76">
        <v>765</v>
      </c>
      <c r="I76" s="2">
        <v>42248</v>
      </c>
      <c r="J76" s="2">
        <v>42613</v>
      </c>
      <c r="K76">
        <v>678</v>
      </c>
    </row>
    <row r="77" spans="1:11" x14ac:dyDescent="0.25">
      <c r="A77" t="str">
        <f>"ZBA15C0D35"</f>
        <v>ZBA15C0D35</v>
      </c>
      <c r="B77" t="str">
        <f t="shared" si="1"/>
        <v>06363391001</v>
      </c>
      <c r="C77" t="s">
        <v>15</v>
      </c>
      <c r="D77" t="s">
        <v>155</v>
      </c>
      <c r="E77" t="s">
        <v>52</v>
      </c>
      <c r="F77" s="1" t="s">
        <v>53</v>
      </c>
      <c r="G77" t="s">
        <v>54</v>
      </c>
      <c r="H77">
        <v>2772</v>
      </c>
      <c r="I77" s="2">
        <v>42236</v>
      </c>
      <c r="J77" s="2">
        <v>42277</v>
      </c>
      <c r="K77">
        <v>2772</v>
      </c>
    </row>
    <row r="78" spans="1:11" x14ac:dyDescent="0.25">
      <c r="A78" t="str">
        <f>"Z3C158F653"</f>
        <v>Z3C158F653</v>
      </c>
      <c r="B78" t="str">
        <f t="shared" si="1"/>
        <v>06363391001</v>
      </c>
      <c r="C78" t="s">
        <v>15</v>
      </c>
      <c r="D78" t="s">
        <v>155</v>
      </c>
      <c r="E78" t="s">
        <v>52</v>
      </c>
      <c r="F78" s="1" t="s">
        <v>53</v>
      </c>
      <c r="G78" t="s">
        <v>54</v>
      </c>
      <c r="H78">
        <v>2670</v>
      </c>
      <c r="I78" s="2">
        <v>42215</v>
      </c>
      <c r="J78" s="2">
        <v>42262</v>
      </c>
      <c r="K78">
        <v>2670</v>
      </c>
    </row>
    <row r="79" spans="1:11" x14ac:dyDescent="0.25">
      <c r="A79" t="str">
        <f>"Z2B157FAAA"</f>
        <v>Z2B157FAAA</v>
      </c>
      <c r="B79" t="str">
        <f t="shared" si="1"/>
        <v>06363391001</v>
      </c>
      <c r="C79" t="s">
        <v>15</v>
      </c>
      <c r="D79" t="s">
        <v>155</v>
      </c>
      <c r="E79" t="s">
        <v>52</v>
      </c>
      <c r="F79" s="1" t="s">
        <v>53</v>
      </c>
      <c r="G79" t="s">
        <v>54</v>
      </c>
      <c r="H79">
        <v>450</v>
      </c>
      <c r="I79" s="2">
        <v>42208</v>
      </c>
      <c r="J79" s="2">
        <v>42262</v>
      </c>
      <c r="K79">
        <v>450</v>
      </c>
    </row>
    <row r="80" spans="1:11" x14ac:dyDescent="0.25">
      <c r="A80" t="str">
        <f>"Z8514EF081"</f>
        <v>Z8514EF081</v>
      </c>
      <c r="B80" t="str">
        <f t="shared" si="1"/>
        <v>06363391001</v>
      </c>
      <c r="C80" t="s">
        <v>15</v>
      </c>
      <c r="D80" t="s">
        <v>156</v>
      </c>
      <c r="E80" t="s">
        <v>17</v>
      </c>
      <c r="F80" s="1" t="s">
        <v>157</v>
      </c>
      <c r="G80" t="s">
        <v>158</v>
      </c>
      <c r="H80">
        <v>1207.73</v>
      </c>
      <c r="I80" s="2">
        <v>42243</v>
      </c>
      <c r="J80" s="2">
        <v>42272</v>
      </c>
      <c r="K80">
        <v>1207.73</v>
      </c>
    </row>
    <row r="81" spans="1:11" x14ac:dyDescent="0.25">
      <c r="A81" t="str">
        <f>"Z571447068"</f>
        <v>Z571447068</v>
      </c>
      <c r="B81" t="str">
        <f t="shared" si="1"/>
        <v>06363391001</v>
      </c>
      <c r="C81" t="s">
        <v>15</v>
      </c>
      <c r="D81" t="s">
        <v>159</v>
      </c>
      <c r="E81" t="s">
        <v>17</v>
      </c>
      <c r="F81" s="1" t="s">
        <v>160</v>
      </c>
      <c r="G81" t="s">
        <v>161</v>
      </c>
      <c r="H81">
        <v>22000</v>
      </c>
      <c r="I81" s="2">
        <v>42116</v>
      </c>
      <c r="J81" s="2">
        <v>42155</v>
      </c>
      <c r="K81">
        <v>22000</v>
      </c>
    </row>
    <row r="82" spans="1:11" x14ac:dyDescent="0.25">
      <c r="A82" t="str">
        <f>"Z43154F6A4"</f>
        <v>Z43154F6A4</v>
      </c>
      <c r="B82" t="str">
        <f t="shared" si="1"/>
        <v>06363391001</v>
      </c>
      <c r="C82" t="s">
        <v>15</v>
      </c>
      <c r="D82" t="s">
        <v>162</v>
      </c>
      <c r="E82" t="s">
        <v>17</v>
      </c>
      <c r="F82" s="1" t="s">
        <v>163</v>
      </c>
      <c r="G82" t="s">
        <v>164</v>
      </c>
      <c r="H82">
        <v>2000</v>
      </c>
      <c r="I82" s="2">
        <v>42200</v>
      </c>
      <c r="J82" s="2">
        <v>42219</v>
      </c>
      <c r="K82">
        <v>2000</v>
      </c>
    </row>
    <row r="83" spans="1:11" x14ac:dyDescent="0.25">
      <c r="A83" t="str">
        <f>"Z25156321C"</f>
        <v>Z25156321C</v>
      </c>
      <c r="B83" t="str">
        <f t="shared" si="1"/>
        <v>06363391001</v>
      </c>
      <c r="C83" t="s">
        <v>15</v>
      </c>
      <c r="D83" t="s">
        <v>165</v>
      </c>
      <c r="E83" t="s">
        <v>17</v>
      </c>
      <c r="F83" s="1" t="s">
        <v>69</v>
      </c>
      <c r="G83" t="s">
        <v>70</v>
      </c>
      <c r="H83">
        <v>660</v>
      </c>
      <c r="I83" s="2">
        <v>42219</v>
      </c>
      <c r="J83" s="2">
        <v>42219</v>
      </c>
      <c r="K83">
        <v>660</v>
      </c>
    </row>
    <row r="84" spans="1:11" x14ac:dyDescent="0.25">
      <c r="A84" t="str">
        <f>"ZDB15F3E02"</f>
        <v>ZDB15F3E02</v>
      </c>
      <c r="B84" t="str">
        <f t="shared" si="1"/>
        <v>06363391001</v>
      </c>
      <c r="C84" t="s">
        <v>15</v>
      </c>
      <c r="D84" t="s">
        <v>166</v>
      </c>
      <c r="E84" t="s">
        <v>17</v>
      </c>
      <c r="F84" s="1" t="s">
        <v>167</v>
      </c>
      <c r="G84" t="s">
        <v>168</v>
      </c>
      <c r="H84">
        <v>469</v>
      </c>
      <c r="I84" s="2">
        <v>42256</v>
      </c>
      <c r="J84" s="2">
        <v>42272</v>
      </c>
      <c r="K84">
        <v>469</v>
      </c>
    </row>
    <row r="85" spans="1:11" x14ac:dyDescent="0.25">
      <c r="A85" t="str">
        <f>"Z0D1553D63"</f>
        <v>Z0D1553D63</v>
      </c>
      <c r="B85" t="str">
        <f t="shared" si="1"/>
        <v>06363391001</v>
      </c>
      <c r="C85" t="s">
        <v>15</v>
      </c>
      <c r="D85" t="s">
        <v>169</v>
      </c>
      <c r="E85" t="s">
        <v>32</v>
      </c>
      <c r="F85" s="1" t="s">
        <v>170</v>
      </c>
      <c r="G85" t="s">
        <v>171</v>
      </c>
      <c r="H85">
        <v>4606</v>
      </c>
      <c r="I85" s="2">
        <v>42195</v>
      </c>
      <c r="J85" s="2">
        <v>42277</v>
      </c>
      <c r="K85">
        <v>4606</v>
      </c>
    </row>
    <row r="86" spans="1:11" x14ac:dyDescent="0.25">
      <c r="A86" t="str">
        <f>"Z5E13859F9"</f>
        <v>Z5E13859F9</v>
      </c>
      <c r="B86" t="str">
        <f t="shared" si="1"/>
        <v>06363391001</v>
      </c>
      <c r="C86" t="s">
        <v>15</v>
      </c>
      <c r="D86" t="s">
        <v>172</v>
      </c>
      <c r="E86" t="s">
        <v>17</v>
      </c>
      <c r="F86" s="1" t="s">
        <v>21</v>
      </c>
      <c r="G86" t="s">
        <v>22</v>
      </c>
      <c r="H86">
        <v>1150</v>
      </c>
      <c r="I86" s="2">
        <v>42112</v>
      </c>
      <c r="J86" s="2">
        <v>42112</v>
      </c>
      <c r="K86">
        <v>1150</v>
      </c>
    </row>
    <row r="87" spans="1:11" x14ac:dyDescent="0.25">
      <c r="A87" t="str">
        <f>"Z8B13ABA3A"</f>
        <v>Z8B13ABA3A</v>
      </c>
      <c r="B87" t="str">
        <f t="shared" si="1"/>
        <v>06363391001</v>
      </c>
      <c r="C87" t="s">
        <v>15</v>
      </c>
      <c r="D87" t="s">
        <v>173</v>
      </c>
      <c r="E87" t="s">
        <v>17</v>
      </c>
      <c r="F87" s="1" t="s">
        <v>163</v>
      </c>
      <c r="G87" t="s">
        <v>164</v>
      </c>
      <c r="H87">
        <v>340</v>
      </c>
      <c r="I87" s="2">
        <v>42082</v>
      </c>
      <c r="J87" s="2">
        <v>42109</v>
      </c>
      <c r="K87">
        <v>340</v>
      </c>
    </row>
    <row r="88" spans="1:11" x14ac:dyDescent="0.25">
      <c r="A88" t="str">
        <f>"Z5A1582F88"</f>
        <v>Z5A1582F88</v>
      </c>
      <c r="B88" t="str">
        <f t="shared" si="1"/>
        <v>06363391001</v>
      </c>
      <c r="C88" t="s">
        <v>15</v>
      </c>
      <c r="D88" t="s">
        <v>174</v>
      </c>
      <c r="E88" t="s">
        <v>17</v>
      </c>
      <c r="F88" s="1" t="s">
        <v>94</v>
      </c>
      <c r="G88" t="s">
        <v>95</v>
      </c>
      <c r="H88">
        <v>2994.36</v>
      </c>
      <c r="I88" s="2">
        <v>42109</v>
      </c>
      <c r="J88" s="2">
        <v>42185</v>
      </c>
      <c r="K88">
        <v>2994.36</v>
      </c>
    </row>
    <row r="89" spans="1:11" x14ac:dyDescent="0.25">
      <c r="A89" t="str">
        <f>"Z7016281F1"</f>
        <v>Z7016281F1</v>
      </c>
      <c r="B89" t="str">
        <f t="shared" si="1"/>
        <v>06363391001</v>
      </c>
      <c r="C89" t="s">
        <v>15</v>
      </c>
      <c r="D89" t="s">
        <v>175</v>
      </c>
      <c r="E89" t="s">
        <v>17</v>
      </c>
      <c r="F89" s="1" t="s">
        <v>176</v>
      </c>
      <c r="G89" t="s">
        <v>177</v>
      </c>
      <c r="H89">
        <v>453.83</v>
      </c>
      <c r="I89" s="2">
        <v>42275</v>
      </c>
      <c r="J89" s="2">
        <v>42369</v>
      </c>
      <c r="K89">
        <v>453.82</v>
      </c>
    </row>
    <row r="90" spans="1:11" x14ac:dyDescent="0.25">
      <c r="A90" t="str">
        <f>"Z101657D58"</f>
        <v>Z101657D58</v>
      </c>
      <c r="B90" t="str">
        <f t="shared" si="1"/>
        <v>06363391001</v>
      </c>
      <c r="C90" t="s">
        <v>15</v>
      </c>
      <c r="D90" t="s">
        <v>178</v>
      </c>
      <c r="E90" t="s">
        <v>17</v>
      </c>
      <c r="F90" s="1" t="s">
        <v>83</v>
      </c>
      <c r="G90" t="s">
        <v>84</v>
      </c>
      <c r="H90">
        <v>230</v>
      </c>
      <c r="I90" s="2">
        <v>42279</v>
      </c>
      <c r="J90" s="2">
        <v>42294</v>
      </c>
      <c r="K90">
        <v>230</v>
      </c>
    </row>
    <row r="91" spans="1:11" x14ac:dyDescent="0.25">
      <c r="A91" t="str">
        <f>"Z671596BCE"</f>
        <v>Z671596BCE</v>
      </c>
      <c r="B91" t="str">
        <f t="shared" si="1"/>
        <v>06363391001</v>
      </c>
      <c r="C91" t="s">
        <v>15</v>
      </c>
      <c r="D91" t="s">
        <v>179</v>
      </c>
      <c r="E91" t="s">
        <v>32</v>
      </c>
      <c r="F91" s="1" t="s">
        <v>180</v>
      </c>
      <c r="G91" t="s">
        <v>28</v>
      </c>
      <c r="H91">
        <v>927</v>
      </c>
      <c r="I91" s="2">
        <v>42215</v>
      </c>
      <c r="J91" s="2">
        <v>42277</v>
      </c>
      <c r="K91">
        <v>927</v>
      </c>
    </row>
    <row r="92" spans="1:11" x14ac:dyDescent="0.25">
      <c r="A92" t="str">
        <f>"Z861653633"</f>
        <v>Z861653633</v>
      </c>
      <c r="B92" t="str">
        <f t="shared" si="1"/>
        <v>06363391001</v>
      </c>
      <c r="C92" t="s">
        <v>15</v>
      </c>
      <c r="D92" t="s">
        <v>155</v>
      </c>
      <c r="E92" t="s">
        <v>52</v>
      </c>
      <c r="F92" s="1" t="s">
        <v>53</v>
      </c>
      <c r="G92" t="s">
        <v>54</v>
      </c>
      <c r="H92">
        <v>890</v>
      </c>
      <c r="I92" s="2">
        <v>42279</v>
      </c>
      <c r="J92" s="2">
        <v>42308</v>
      </c>
      <c r="K92">
        <v>890</v>
      </c>
    </row>
    <row r="93" spans="1:11" x14ac:dyDescent="0.25">
      <c r="A93" t="str">
        <f>"ZE716538D0"</f>
        <v>ZE716538D0</v>
      </c>
      <c r="B93" t="str">
        <f t="shared" si="1"/>
        <v>06363391001</v>
      </c>
      <c r="C93" t="s">
        <v>15</v>
      </c>
      <c r="D93" t="s">
        <v>155</v>
      </c>
      <c r="E93" t="s">
        <v>52</v>
      </c>
      <c r="F93" s="1" t="s">
        <v>53</v>
      </c>
      <c r="G93" t="s">
        <v>54</v>
      </c>
      <c r="H93">
        <v>1620</v>
      </c>
      <c r="I93" s="2">
        <v>42279</v>
      </c>
      <c r="J93" s="2">
        <v>42308</v>
      </c>
      <c r="K93">
        <v>1620</v>
      </c>
    </row>
    <row r="94" spans="1:11" x14ac:dyDescent="0.25">
      <c r="A94" t="str">
        <f>"ZC51653974"</f>
        <v>ZC51653974</v>
      </c>
      <c r="B94" t="str">
        <f t="shared" si="1"/>
        <v>06363391001</v>
      </c>
      <c r="C94" t="s">
        <v>15</v>
      </c>
      <c r="D94" t="s">
        <v>181</v>
      </c>
      <c r="E94" t="s">
        <v>52</v>
      </c>
      <c r="F94" s="1" t="s">
        <v>53</v>
      </c>
      <c r="G94" t="s">
        <v>54</v>
      </c>
      <c r="H94">
        <v>450</v>
      </c>
      <c r="I94" s="2">
        <v>42279</v>
      </c>
      <c r="J94" s="2">
        <v>42308</v>
      </c>
      <c r="K94">
        <v>450</v>
      </c>
    </row>
    <row r="95" spans="1:11" x14ac:dyDescent="0.25">
      <c r="A95" t="str">
        <f>"Z0F159B913"</f>
        <v>Z0F159B913</v>
      </c>
      <c r="B95" t="str">
        <f t="shared" si="1"/>
        <v>06363391001</v>
      </c>
      <c r="C95" t="s">
        <v>15</v>
      </c>
      <c r="D95" t="s">
        <v>182</v>
      </c>
      <c r="E95" t="s">
        <v>17</v>
      </c>
      <c r="F95" s="1" t="s">
        <v>62</v>
      </c>
      <c r="G95" t="s">
        <v>63</v>
      </c>
      <c r="H95">
        <v>4450</v>
      </c>
      <c r="I95" s="2">
        <v>42282</v>
      </c>
      <c r="J95" s="2">
        <v>42308</v>
      </c>
      <c r="K95">
        <v>4450</v>
      </c>
    </row>
    <row r="96" spans="1:11" x14ac:dyDescent="0.25">
      <c r="A96" t="str">
        <f>"ZB11614715"</f>
        <v>ZB11614715</v>
      </c>
      <c r="B96" t="str">
        <f t="shared" si="1"/>
        <v>06363391001</v>
      </c>
      <c r="C96" t="s">
        <v>15</v>
      </c>
      <c r="D96" t="s">
        <v>183</v>
      </c>
      <c r="E96" t="s">
        <v>32</v>
      </c>
      <c r="F96" s="1" t="s">
        <v>184</v>
      </c>
      <c r="G96" t="s">
        <v>185</v>
      </c>
      <c r="H96">
        <v>1727</v>
      </c>
      <c r="I96" s="2">
        <v>42284</v>
      </c>
      <c r="J96" s="2">
        <v>42292</v>
      </c>
      <c r="K96">
        <v>1727</v>
      </c>
    </row>
    <row r="97" spans="1:11" x14ac:dyDescent="0.25">
      <c r="A97" t="str">
        <f>"Z7A16C2684"</f>
        <v>Z7A16C2684</v>
      </c>
      <c r="B97" t="str">
        <f t="shared" si="1"/>
        <v>06363391001</v>
      </c>
      <c r="C97" t="s">
        <v>15</v>
      </c>
      <c r="D97" t="s">
        <v>186</v>
      </c>
      <c r="E97" t="s">
        <v>17</v>
      </c>
      <c r="F97" s="1" t="s">
        <v>62</v>
      </c>
      <c r="G97" t="s">
        <v>63</v>
      </c>
      <c r="H97">
        <v>700</v>
      </c>
      <c r="I97" s="2">
        <v>42303</v>
      </c>
      <c r="J97" s="2">
        <v>42314</v>
      </c>
      <c r="K97">
        <v>700</v>
      </c>
    </row>
    <row r="98" spans="1:11" x14ac:dyDescent="0.25">
      <c r="A98" t="str">
        <f>"Z991645BC6"</f>
        <v>Z991645BC6</v>
      </c>
      <c r="B98" t="str">
        <f t="shared" si="1"/>
        <v>06363391001</v>
      </c>
      <c r="C98" t="s">
        <v>15</v>
      </c>
      <c r="D98" t="s">
        <v>187</v>
      </c>
      <c r="E98" t="s">
        <v>17</v>
      </c>
      <c r="F98" s="1" t="s">
        <v>188</v>
      </c>
      <c r="G98" t="s">
        <v>189</v>
      </c>
      <c r="H98">
        <v>2450</v>
      </c>
      <c r="I98" s="2">
        <v>42284</v>
      </c>
      <c r="J98" s="2">
        <v>42289</v>
      </c>
      <c r="K98">
        <v>2450</v>
      </c>
    </row>
    <row r="99" spans="1:11" x14ac:dyDescent="0.25">
      <c r="A99" t="str">
        <f>"ZC4169448F"</f>
        <v>ZC4169448F</v>
      </c>
      <c r="B99" t="str">
        <f t="shared" si="1"/>
        <v>06363391001</v>
      </c>
      <c r="C99" t="s">
        <v>15</v>
      </c>
      <c r="D99" t="s">
        <v>190</v>
      </c>
      <c r="E99" t="s">
        <v>52</v>
      </c>
      <c r="F99" s="1" t="s">
        <v>57</v>
      </c>
      <c r="G99" t="s">
        <v>58</v>
      </c>
      <c r="H99">
        <v>425</v>
      </c>
      <c r="I99" s="2">
        <v>42296</v>
      </c>
      <c r="J99" s="2">
        <v>42308</v>
      </c>
      <c r="K99">
        <v>425</v>
      </c>
    </row>
    <row r="100" spans="1:11" x14ac:dyDescent="0.25">
      <c r="A100" t="str">
        <f>"Z2F1697795"</f>
        <v>Z2F1697795</v>
      </c>
      <c r="B100" t="str">
        <f t="shared" si="1"/>
        <v>06363391001</v>
      </c>
      <c r="C100" t="s">
        <v>15</v>
      </c>
      <c r="D100" t="s">
        <v>191</v>
      </c>
      <c r="E100" t="s">
        <v>52</v>
      </c>
      <c r="F100" s="1" t="s">
        <v>57</v>
      </c>
      <c r="G100" t="s">
        <v>58</v>
      </c>
      <c r="H100">
        <v>425</v>
      </c>
      <c r="I100" s="2">
        <v>42296</v>
      </c>
      <c r="J100" s="2">
        <v>42308</v>
      </c>
      <c r="K100">
        <v>425</v>
      </c>
    </row>
    <row r="101" spans="1:11" x14ac:dyDescent="0.25">
      <c r="A101" t="str">
        <f>"ZC715FC8BF"</f>
        <v>ZC715FC8BF</v>
      </c>
      <c r="B101" t="str">
        <f t="shared" si="1"/>
        <v>06363391001</v>
      </c>
      <c r="C101" t="s">
        <v>15</v>
      </c>
      <c r="D101" t="s">
        <v>192</v>
      </c>
      <c r="E101" t="s">
        <v>32</v>
      </c>
      <c r="F101" s="1" t="s">
        <v>193</v>
      </c>
      <c r="G101" t="s">
        <v>194</v>
      </c>
      <c r="H101">
        <v>720</v>
      </c>
      <c r="I101" s="2">
        <v>42283</v>
      </c>
      <c r="J101" s="2">
        <v>42308</v>
      </c>
      <c r="K101">
        <v>720</v>
      </c>
    </row>
    <row r="102" spans="1:11" x14ac:dyDescent="0.25">
      <c r="A102" t="str">
        <f>"Z1616C93D9"</f>
        <v>Z1616C93D9</v>
      </c>
      <c r="B102" t="str">
        <f t="shared" si="1"/>
        <v>06363391001</v>
      </c>
      <c r="C102" t="s">
        <v>15</v>
      </c>
      <c r="D102" t="s">
        <v>195</v>
      </c>
      <c r="E102" t="s">
        <v>17</v>
      </c>
      <c r="F102" s="1" t="s">
        <v>21</v>
      </c>
      <c r="G102" t="s">
        <v>22</v>
      </c>
      <c r="H102">
        <v>6124.47</v>
      </c>
      <c r="I102" s="2">
        <v>42311</v>
      </c>
      <c r="J102" s="2">
        <v>42369</v>
      </c>
      <c r="K102">
        <v>6124.47</v>
      </c>
    </row>
    <row r="103" spans="1:11" x14ac:dyDescent="0.25">
      <c r="A103" t="str">
        <f>"ZCF166B0BA"</f>
        <v>ZCF166B0BA</v>
      </c>
      <c r="B103" t="str">
        <f t="shared" si="1"/>
        <v>06363391001</v>
      </c>
      <c r="C103" t="s">
        <v>15</v>
      </c>
      <c r="D103" t="s">
        <v>196</v>
      </c>
      <c r="E103" t="s">
        <v>17</v>
      </c>
      <c r="F103" s="1" t="s">
        <v>197</v>
      </c>
      <c r="G103" t="s">
        <v>198</v>
      </c>
      <c r="H103">
        <v>227</v>
      </c>
      <c r="I103" s="2">
        <v>42284</v>
      </c>
      <c r="J103" s="2">
        <v>42369</v>
      </c>
      <c r="K103">
        <v>227</v>
      </c>
    </row>
    <row r="104" spans="1:11" x14ac:dyDescent="0.25">
      <c r="A104" t="str">
        <f>"ZE9167F663"</f>
        <v>ZE9167F663</v>
      </c>
      <c r="B104" t="str">
        <f t="shared" si="1"/>
        <v>06363391001</v>
      </c>
      <c r="C104" t="s">
        <v>15</v>
      </c>
      <c r="D104" t="s">
        <v>155</v>
      </c>
      <c r="E104" t="s">
        <v>52</v>
      </c>
      <c r="F104" s="1" t="s">
        <v>57</v>
      </c>
      <c r="G104" t="s">
        <v>58</v>
      </c>
      <c r="H104">
        <v>4250</v>
      </c>
      <c r="I104" s="2">
        <v>42290</v>
      </c>
      <c r="J104" s="2">
        <v>42308</v>
      </c>
      <c r="K104">
        <v>4250</v>
      </c>
    </row>
    <row r="105" spans="1:11" x14ac:dyDescent="0.25">
      <c r="A105" t="str">
        <f>"Z441666CDE"</f>
        <v>Z441666CDE</v>
      </c>
      <c r="B105" t="str">
        <f t="shared" si="1"/>
        <v>06363391001</v>
      </c>
      <c r="C105" t="s">
        <v>15</v>
      </c>
      <c r="D105" t="s">
        <v>155</v>
      </c>
      <c r="E105" t="s">
        <v>52</v>
      </c>
      <c r="F105" s="1" t="s">
        <v>53</v>
      </c>
      <c r="G105" t="s">
        <v>54</v>
      </c>
      <c r="H105">
        <v>783</v>
      </c>
      <c r="I105" s="2">
        <v>42284</v>
      </c>
      <c r="J105" s="2">
        <v>42315</v>
      </c>
      <c r="K105">
        <v>783</v>
      </c>
    </row>
    <row r="106" spans="1:11" x14ac:dyDescent="0.25">
      <c r="A106" t="str">
        <f>"Z6B16F0C9C"</f>
        <v>Z6B16F0C9C</v>
      </c>
      <c r="B106" t="str">
        <f t="shared" si="1"/>
        <v>06363391001</v>
      </c>
      <c r="C106" t="s">
        <v>15</v>
      </c>
      <c r="D106" t="s">
        <v>199</v>
      </c>
      <c r="E106" t="s">
        <v>17</v>
      </c>
      <c r="F106" s="1" t="s">
        <v>200</v>
      </c>
      <c r="G106" t="s">
        <v>201</v>
      </c>
      <c r="H106">
        <v>150</v>
      </c>
      <c r="I106" s="2">
        <v>42317</v>
      </c>
      <c r="J106" s="2">
        <v>42338</v>
      </c>
      <c r="K106">
        <v>150</v>
      </c>
    </row>
    <row r="107" spans="1:11" x14ac:dyDescent="0.25">
      <c r="A107" t="str">
        <f>"ZB21666A29"</f>
        <v>ZB21666A29</v>
      </c>
      <c r="B107" t="str">
        <f t="shared" si="1"/>
        <v>06363391001</v>
      </c>
      <c r="C107" t="s">
        <v>15</v>
      </c>
      <c r="D107" t="s">
        <v>202</v>
      </c>
      <c r="E107" t="s">
        <v>52</v>
      </c>
      <c r="F107" s="1" t="s">
        <v>53</v>
      </c>
      <c r="G107" t="s">
        <v>54</v>
      </c>
      <c r="H107">
        <v>1335</v>
      </c>
      <c r="I107" s="2">
        <v>42284</v>
      </c>
      <c r="J107" s="2">
        <v>42308</v>
      </c>
      <c r="K107">
        <v>1335</v>
      </c>
    </row>
    <row r="108" spans="1:11" x14ac:dyDescent="0.25">
      <c r="A108" t="str">
        <f>"Z91160B62C"</f>
        <v>Z91160B62C</v>
      </c>
      <c r="B108" t="str">
        <f t="shared" si="1"/>
        <v>06363391001</v>
      </c>
      <c r="C108" t="s">
        <v>15</v>
      </c>
      <c r="D108" t="s">
        <v>148</v>
      </c>
      <c r="E108" t="s">
        <v>32</v>
      </c>
      <c r="F108" s="1" t="s">
        <v>203</v>
      </c>
      <c r="G108" t="s">
        <v>77</v>
      </c>
      <c r="H108">
        <v>33529.019999999997</v>
      </c>
      <c r="I108" s="2">
        <v>42299</v>
      </c>
      <c r="J108" s="2">
        <v>42315</v>
      </c>
      <c r="K108">
        <v>33529.019999999997</v>
      </c>
    </row>
    <row r="109" spans="1:11" x14ac:dyDescent="0.25">
      <c r="A109" t="str">
        <f>"Z8E171BE7D"</f>
        <v>Z8E171BE7D</v>
      </c>
      <c r="B109" t="str">
        <f t="shared" si="1"/>
        <v>06363391001</v>
      </c>
      <c r="C109" t="s">
        <v>15</v>
      </c>
      <c r="D109" t="s">
        <v>204</v>
      </c>
      <c r="E109" t="s">
        <v>17</v>
      </c>
      <c r="F109" s="1" t="s">
        <v>106</v>
      </c>
      <c r="G109" t="s">
        <v>107</v>
      </c>
      <c r="H109">
        <v>920</v>
      </c>
      <c r="I109" s="2">
        <v>42325</v>
      </c>
      <c r="J109" s="2">
        <v>42327</v>
      </c>
      <c r="K109">
        <v>920</v>
      </c>
    </row>
    <row r="110" spans="1:11" x14ac:dyDescent="0.25">
      <c r="A110" t="str">
        <f>"Z331702699"</f>
        <v>Z331702699</v>
      </c>
      <c r="B110" t="str">
        <f t="shared" si="1"/>
        <v>06363391001</v>
      </c>
      <c r="C110" t="s">
        <v>15</v>
      </c>
      <c r="D110" t="s">
        <v>205</v>
      </c>
      <c r="E110" t="s">
        <v>17</v>
      </c>
      <c r="F110" s="1" t="s">
        <v>206</v>
      </c>
      <c r="G110" t="s">
        <v>207</v>
      </c>
      <c r="H110">
        <v>3000</v>
      </c>
      <c r="I110" s="2">
        <v>42339</v>
      </c>
      <c r="J110" s="2">
        <v>43069</v>
      </c>
      <c r="K110">
        <v>1875</v>
      </c>
    </row>
    <row r="111" spans="1:11" x14ac:dyDescent="0.25">
      <c r="A111" t="str">
        <f>"ZE31698E9B"</f>
        <v>ZE31698E9B</v>
      </c>
      <c r="B111" t="str">
        <f t="shared" si="1"/>
        <v>06363391001</v>
      </c>
      <c r="C111" t="s">
        <v>15</v>
      </c>
      <c r="D111" t="s">
        <v>208</v>
      </c>
      <c r="E111" t="s">
        <v>17</v>
      </c>
      <c r="F111" s="1" t="s">
        <v>69</v>
      </c>
      <c r="G111" t="s">
        <v>70</v>
      </c>
      <c r="H111">
        <v>690</v>
      </c>
      <c r="I111" s="2">
        <v>42293</v>
      </c>
      <c r="J111" s="2">
        <v>42338</v>
      </c>
      <c r="K111">
        <v>690</v>
      </c>
    </row>
    <row r="112" spans="1:11" x14ac:dyDescent="0.25">
      <c r="A112" t="str">
        <f>"Z5B1698E3A"</f>
        <v>Z5B1698E3A</v>
      </c>
      <c r="B112" t="str">
        <f t="shared" si="1"/>
        <v>06363391001</v>
      </c>
      <c r="C112" t="s">
        <v>15</v>
      </c>
      <c r="D112" t="s">
        <v>209</v>
      </c>
      <c r="E112" t="s">
        <v>17</v>
      </c>
      <c r="F112" s="1" t="s">
        <v>69</v>
      </c>
      <c r="G112" t="s">
        <v>70</v>
      </c>
      <c r="H112">
        <v>640</v>
      </c>
      <c r="I112" s="2">
        <v>42293</v>
      </c>
      <c r="J112" s="2">
        <v>42338</v>
      </c>
      <c r="K112">
        <v>640</v>
      </c>
    </row>
    <row r="113" spans="1:11" x14ac:dyDescent="0.25">
      <c r="A113" t="str">
        <f>"Z4F1698DEF"</f>
        <v>Z4F1698DEF</v>
      </c>
      <c r="B113" t="str">
        <f t="shared" si="1"/>
        <v>06363391001</v>
      </c>
      <c r="C113" t="s">
        <v>15</v>
      </c>
      <c r="D113" t="s">
        <v>210</v>
      </c>
      <c r="E113" t="s">
        <v>17</v>
      </c>
      <c r="F113" s="1" t="s">
        <v>69</v>
      </c>
      <c r="G113" t="s">
        <v>70</v>
      </c>
      <c r="H113">
        <v>3304</v>
      </c>
      <c r="I113" s="2">
        <v>42293</v>
      </c>
      <c r="J113" s="2">
        <v>42338</v>
      </c>
      <c r="K113">
        <v>640</v>
      </c>
    </row>
    <row r="114" spans="1:11" x14ac:dyDescent="0.25">
      <c r="A114" t="str">
        <f>"ZDE1698F38"</f>
        <v>ZDE1698F38</v>
      </c>
      <c r="B114" t="str">
        <f t="shared" si="1"/>
        <v>06363391001</v>
      </c>
      <c r="C114" t="s">
        <v>15</v>
      </c>
      <c r="D114" t="s">
        <v>211</v>
      </c>
      <c r="E114" t="s">
        <v>17</v>
      </c>
      <c r="F114" s="1" t="s">
        <v>69</v>
      </c>
      <c r="G114" t="s">
        <v>70</v>
      </c>
      <c r="H114">
        <v>3500</v>
      </c>
      <c r="I114" s="2">
        <v>42293</v>
      </c>
      <c r="J114" s="2">
        <v>42338</v>
      </c>
      <c r="K114">
        <v>3500</v>
      </c>
    </row>
    <row r="115" spans="1:11" x14ac:dyDescent="0.25">
      <c r="A115" t="str">
        <f>"Z3E172CC20"</f>
        <v>Z3E172CC20</v>
      </c>
      <c r="B115" t="str">
        <f t="shared" si="1"/>
        <v>06363391001</v>
      </c>
      <c r="C115" t="s">
        <v>15</v>
      </c>
      <c r="D115" t="s">
        <v>212</v>
      </c>
      <c r="E115" t="s">
        <v>17</v>
      </c>
      <c r="F115" s="1" t="s">
        <v>213</v>
      </c>
      <c r="G115" t="s">
        <v>214</v>
      </c>
      <c r="H115">
        <v>483.61</v>
      </c>
      <c r="I115" s="2">
        <v>42328</v>
      </c>
      <c r="J115" s="2">
        <v>42328</v>
      </c>
      <c r="K115">
        <v>483.61</v>
      </c>
    </row>
    <row r="116" spans="1:11" x14ac:dyDescent="0.25">
      <c r="A116" t="str">
        <f>"ZF21705919"</f>
        <v>ZF21705919</v>
      </c>
      <c r="B116" t="str">
        <f t="shared" si="1"/>
        <v>06363391001</v>
      </c>
      <c r="C116" t="s">
        <v>15</v>
      </c>
      <c r="D116" t="s">
        <v>215</v>
      </c>
      <c r="E116" t="s">
        <v>17</v>
      </c>
      <c r="F116" s="1" t="s">
        <v>216</v>
      </c>
      <c r="G116" t="s">
        <v>217</v>
      </c>
      <c r="H116">
        <v>297.60000000000002</v>
      </c>
      <c r="I116" s="2">
        <v>42318</v>
      </c>
      <c r="J116" s="2">
        <v>42338</v>
      </c>
      <c r="K116">
        <v>297.60000000000002</v>
      </c>
    </row>
    <row r="117" spans="1:11" x14ac:dyDescent="0.25">
      <c r="A117" t="str">
        <f>"Z29176A4BD"</f>
        <v>Z29176A4BD</v>
      </c>
      <c r="B117" t="str">
        <f t="shared" si="1"/>
        <v>06363391001</v>
      </c>
      <c r="C117" t="s">
        <v>15</v>
      </c>
      <c r="D117" t="s">
        <v>218</v>
      </c>
      <c r="E117" t="s">
        <v>17</v>
      </c>
      <c r="F117" s="1" t="s">
        <v>219</v>
      </c>
      <c r="G117" t="s">
        <v>220</v>
      </c>
      <c r="H117">
        <v>196.5</v>
      </c>
      <c r="I117" s="2">
        <v>42347</v>
      </c>
      <c r="J117" s="2">
        <v>42354</v>
      </c>
      <c r="K117">
        <v>196.5</v>
      </c>
    </row>
    <row r="118" spans="1:11" x14ac:dyDescent="0.25">
      <c r="A118" t="str">
        <f>"Z1316493D2"</f>
        <v>Z1316493D2</v>
      </c>
      <c r="B118" t="str">
        <f t="shared" si="1"/>
        <v>06363391001</v>
      </c>
      <c r="C118" t="s">
        <v>15</v>
      </c>
      <c r="D118" t="s">
        <v>221</v>
      </c>
      <c r="E118" t="s">
        <v>17</v>
      </c>
      <c r="F118" s="1" t="s">
        <v>21</v>
      </c>
      <c r="G118" t="s">
        <v>22</v>
      </c>
      <c r="H118">
        <v>3501.47</v>
      </c>
      <c r="I118" s="2">
        <v>42270</v>
      </c>
      <c r="J118" s="2">
        <v>42301</v>
      </c>
      <c r="K118">
        <v>3501.47</v>
      </c>
    </row>
    <row r="119" spans="1:11" x14ac:dyDescent="0.25">
      <c r="A119" t="str">
        <f>"Z2C15FF54A"</f>
        <v>Z2C15FF54A</v>
      </c>
      <c r="B119" t="str">
        <f t="shared" si="1"/>
        <v>06363391001</v>
      </c>
      <c r="C119" t="s">
        <v>15</v>
      </c>
      <c r="D119" t="s">
        <v>222</v>
      </c>
      <c r="E119" t="s">
        <v>17</v>
      </c>
      <c r="F119" s="1" t="s">
        <v>223</v>
      </c>
      <c r="G119" t="s">
        <v>224</v>
      </c>
      <c r="H119">
        <v>8681</v>
      </c>
      <c r="I119" s="2">
        <v>42286</v>
      </c>
      <c r="J119" s="2">
        <v>42338</v>
      </c>
      <c r="K119">
        <v>8681</v>
      </c>
    </row>
    <row r="120" spans="1:11" x14ac:dyDescent="0.25">
      <c r="A120" t="str">
        <f>"Z961646BA2"</f>
        <v>Z961646BA2</v>
      </c>
      <c r="B120" t="str">
        <f t="shared" si="1"/>
        <v>06363391001</v>
      </c>
      <c r="C120" t="s">
        <v>15</v>
      </c>
      <c r="D120" t="s">
        <v>225</v>
      </c>
      <c r="E120" t="s">
        <v>17</v>
      </c>
      <c r="F120" s="1" t="s">
        <v>94</v>
      </c>
      <c r="G120" t="s">
        <v>95</v>
      </c>
      <c r="H120">
        <v>780</v>
      </c>
      <c r="I120" s="2">
        <v>42276</v>
      </c>
      <c r="J120" s="2">
        <v>42277</v>
      </c>
      <c r="K120">
        <v>779.99</v>
      </c>
    </row>
    <row r="121" spans="1:11" x14ac:dyDescent="0.25">
      <c r="A121" t="str">
        <f>"ZF2164A9B0"</f>
        <v>ZF2164A9B0</v>
      </c>
      <c r="B121" t="str">
        <f t="shared" si="1"/>
        <v>06363391001</v>
      </c>
      <c r="C121" t="s">
        <v>15</v>
      </c>
      <c r="D121" t="s">
        <v>226</v>
      </c>
      <c r="E121" t="s">
        <v>17</v>
      </c>
      <c r="F121" s="1" t="s">
        <v>21</v>
      </c>
      <c r="G121" t="s">
        <v>22</v>
      </c>
      <c r="H121">
        <v>4512.59</v>
      </c>
      <c r="I121" s="2">
        <v>42277</v>
      </c>
      <c r="J121" s="2">
        <v>42314</v>
      </c>
      <c r="K121">
        <v>4512.59</v>
      </c>
    </row>
    <row r="122" spans="1:11" x14ac:dyDescent="0.25">
      <c r="A122" t="str">
        <f>"Z6614BA1D9"</f>
        <v>Z6614BA1D9</v>
      </c>
      <c r="B122" t="str">
        <f t="shared" si="1"/>
        <v>06363391001</v>
      </c>
      <c r="C122" t="s">
        <v>15</v>
      </c>
      <c r="D122" t="s">
        <v>227</v>
      </c>
      <c r="E122" t="s">
        <v>52</v>
      </c>
      <c r="F122" s="1" t="s">
        <v>57</v>
      </c>
      <c r="G122" t="s">
        <v>58</v>
      </c>
      <c r="H122">
        <v>2096.4</v>
      </c>
      <c r="I122" s="2">
        <v>42266</v>
      </c>
      <c r="J122" s="2">
        <v>44092</v>
      </c>
      <c r="K122">
        <v>1362.53</v>
      </c>
    </row>
    <row r="123" spans="1:11" x14ac:dyDescent="0.25">
      <c r="A123" t="str">
        <f>"Z8C1781A82"</f>
        <v>Z8C1781A82</v>
      </c>
      <c r="B123" t="str">
        <f t="shared" si="1"/>
        <v>06363391001</v>
      </c>
      <c r="C123" t="s">
        <v>15</v>
      </c>
      <c r="D123" t="s">
        <v>228</v>
      </c>
      <c r="E123" t="s">
        <v>17</v>
      </c>
      <c r="F123" s="1" t="s">
        <v>229</v>
      </c>
      <c r="G123" t="s">
        <v>230</v>
      </c>
      <c r="H123">
        <v>285</v>
      </c>
      <c r="I123" s="2">
        <v>42348</v>
      </c>
      <c r="J123" s="2">
        <v>42361</v>
      </c>
      <c r="K123">
        <v>0</v>
      </c>
    </row>
    <row r="124" spans="1:11" x14ac:dyDescent="0.25">
      <c r="A124" t="str">
        <f>"Z39170CCEF"</f>
        <v>Z39170CCEF</v>
      </c>
      <c r="B124" t="str">
        <f t="shared" si="1"/>
        <v>06363391001</v>
      </c>
      <c r="C124" t="s">
        <v>15</v>
      </c>
      <c r="D124" t="s">
        <v>231</v>
      </c>
      <c r="E124" t="s">
        <v>52</v>
      </c>
      <c r="F124" s="1" t="s">
        <v>232</v>
      </c>
      <c r="G124" t="s">
        <v>233</v>
      </c>
      <c r="H124">
        <v>1275</v>
      </c>
      <c r="I124" s="2">
        <v>42321</v>
      </c>
      <c r="J124" s="2">
        <v>42338</v>
      </c>
      <c r="K124">
        <v>1275</v>
      </c>
    </row>
    <row r="125" spans="1:11" x14ac:dyDescent="0.25">
      <c r="A125" t="str">
        <f>"Z72170CC9C"</f>
        <v>Z72170CC9C</v>
      </c>
      <c r="B125" t="str">
        <f t="shared" si="1"/>
        <v>06363391001</v>
      </c>
      <c r="C125" t="s">
        <v>15</v>
      </c>
      <c r="D125" t="s">
        <v>234</v>
      </c>
      <c r="E125" t="s">
        <v>52</v>
      </c>
      <c r="F125" s="1" t="s">
        <v>53</v>
      </c>
      <c r="G125" t="s">
        <v>54</v>
      </c>
      <c r="H125">
        <v>2592</v>
      </c>
      <c r="I125" s="2">
        <v>42321</v>
      </c>
      <c r="J125" s="2">
        <v>42338</v>
      </c>
      <c r="K125">
        <v>2592</v>
      </c>
    </row>
    <row r="126" spans="1:11" x14ac:dyDescent="0.25">
      <c r="A126" t="str">
        <f>"ZEE16CB29D"</f>
        <v>ZEE16CB29D</v>
      </c>
      <c r="B126" t="str">
        <f t="shared" si="1"/>
        <v>06363391001</v>
      </c>
      <c r="C126" t="s">
        <v>15</v>
      </c>
      <c r="D126" t="s">
        <v>235</v>
      </c>
      <c r="E126" t="s">
        <v>52</v>
      </c>
      <c r="F126" s="1" t="s">
        <v>53</v>
      </c>
      <c r="G126" t="s">
        <v>54</v>
      </c>
      <c r="H126">
        <v>5340</v>
      </c>
      <c r="I126" s="2">
        <v>42321</v>
      </c>
      <c r="J126" s="2">
        <v>42369</v>
      </c>
      <c r="K126">
        <v>5340</v>
      </c>
    </row>
    <row r="127" spans="1:11" x14ac:dyDescent="0.25">
      <c r="A127" t="str">
        <f>"ZA3158E015"</f>
        <v>ZA3158E015</v>
      </c>
      <c r="B127" t="str">
        <f t="shared" si="1"/>
        <v>06363391001</v>
      </c>
      <c r="C127" t="s">
        <v>15</v>
      </c>
      <c r="D127" t="s">
        <v>236</v>
      </c>
      <c r="E127" t="s">
        <v>52</v>
      </c>
      <c r="F127" s="1" t="s">
        <v>57</v>
      </c>
      <c r="G127" t="s">
        <v>58</v>
      </c>
      <c r="H127">
        <v>5322</v>
      </c>
      <c r="I127" s="2">
        <v>42278</v>
      </c>
      <c r="J127" s="2">
        <v>44104</v>
      </c>
      <c r="K127">
        <v>3459.17</v>
      </c>
    </row>
    <row r="128" spans="1:11" x14ac:dyDescent="0.25">
      <c r="A128" t="str">
        <f>"ZDE1790464"</f>
        <v>ZDE1790464</v>
      </c>
      <c r="B128" t="str">
        <f t="shared" si="1"/>
        <v>06363391001</v>
      </c>
      <c r="C128" t="s">
        <v>15</v>
      </c>
      <c r="D128" t="s">
        <v>237</v>
      </c>
      <c r="E128" t="s">
        <v>17</v>
      </c>
      <c r="F128" s="1" t="s">
        <v>238</v>
      </c>
      <c r="G128" t="s">
        <v>239</v>
      </c>
      <c r="H128">
        <v>88</v>
      </c>
      <c r="I128" s="2">
        <v>42367</v>
      </c>
      <c r="J128" s="2">
        <v>42367</v>
      </c>
      <c r="K128">
        <v>88</v>
      </c>
    </row>
    <row r="129" spans="1:11" x14ac:dyDescent="0.25">
      <c r="A129" t="str">
        <f>"Z3B16B9031"</f>
        <v>Z3B16B9031</v>
      </c>
      <c r="B129" t="str">
        <f t="shared" si="1"/>
        <v>06363391001</v>
      </c>
      <c r="C129" t="s">
        <v>15</v>
      </c>
      <c r="D129" t="s">
        <v>240</v>
      </c>
      <c r="E129" t="s">
        <v>52</v>
      </c>
      <c r="F129" s="1" t="s">
        <v>241</v>
      </c>
      <c r="G129" t="s">
        <v>242</v>
      </c>
      <c r="H129">
        <v>0</v>
      </c>
      <c r="I129" s="2">
        <v>42348</v>
      </c>
      <c r="J129" s="2">
        <v>42369</v>
      </c>
      <c r="K129">
        <v>4966.46</v>
      </c>
    </row>
    <row r="130" spans="1:11" x14ac:dyDescent="0.25">
      <c r="A130" t="str">
        <f>"Z41171D0F4"</f>
        <v>Z41171D0F4</v>
      </c>
      <c r="B130" t="str">
        <f t="shared" si="1"/>
        <v>06363391001</v>
      </c>
      <c r="C130" t="s">
        <v>15</v>
      </c>
      <c r="D130" t="s">
        <v>243</v>
      </c>
      <c r="E130" t="s">
        <v>52</v>
      </c>
      <c r="F130" s="1" t="s">
        <v>53</v>
      </c>
      <c r="G130" t="s">
        <v>54</v>
      </c>
      <c r="H130">
        <v>890</v>
      </c>
      <c r="I130" s="2">
        <v>42325</v>
      </c>
      <c r="J130" s="2">
        <v>42368</v>
      </c>
      <c r="K130">
        <v>890</v>
      </c>
    </row>
    <row r="131" spans="1:11" x14ac:dyDescent="0.25">
      <c r="A131" t="str">
        <f>"ZB61783584"</f>
        <v>ZB61783584</v>
      </c>
      <c r="B131" t="str">
        <f t="shared" ref="B131:B185" si="2">"06363391001"</f>
        <v>06363391001</v>
      </c>
      <c r="C131" t="s">
        <v>15</v>
      </c>
      <c r="D131" t="s">
        <v>244</v>
      </c>
      <c r="E131" t="s">
        <v>52</v>
      </c>
      <c r="F131" s="1" t="s">
        <v>53</v>
      </c>
      <c r="G131" t="s">
        <v>54</v>
      </c>
      <c r="H131">
        <v>3757.5</v>
      </c>
      <c r="I131" s="2">
        <v>42352</v>
      </c>
      <c r="J131" s="2">
        <v>42399</v>
      </c>
      <c r="K131">
        <v>3757.5</v>
      </c>
    </row>
    <row r="132" spans="1:11" x14ac:dyDescent="0.25">
      <c r="A132" t="str">
        <f>"65028154B2"</f>
        <v>65028154B2</v>
      </c>
      <c r="B132" t="str">
        <f t="shared" si="2"/>
        <v>06363391001</v>
      </c>
      <c r="C132" t="s">
        <v>15</v>
      </c>
      <c r="D132" t="s">
        <v>245</v>
      </c>
      <c r="E132" t="s">
        <v>52</v>
      </c>
      <c r="F132" s="1" t="s">
        <v>120</v>
      </c>
      <c r="G132" t="s">
        <v>121</v>
      </c>
      <c r="H132">
        <v>0</v>
      </c>
      <c r="I132" s="2">
        <v>42401</v>
      </c>
      <c r="J132" s="2">
        <v>42766</v>
      </c>
      <c r="K132">
        <v>139441.62</v>
      </c>
    </row>
    <row r="133" spans="1:11" x14ac:dyDescent="0.25">
      <c r="A133" t="str">
        <f>"650279977D"</f>
        <v>650279977D</v>
      </c>
      <c r="B133" t="str">
        <f t="shared" si="2"/>
        <v>06363391001</v>
      </c>
      <c r="C133" t="s">
        <v>15</v>
      </c>
      <c r="D133" t="s">
        <v>246</v>
      </c>
      <c r="E133" t="s">
        <v>52</v>
      </c>
      <c r="F133" s="1" t="s">
        <v>247</v>
      </c>
      <c r="G133" t="s">
        <v>248</v>
      </c>
      <c r="H133">
        <v>0</v>
      </c>
      <c r="I133" s="2">
        <v>42401</v>
      </c>
      <c r="J133" s="2">
        <v>42766</v>
      </c>
      <c r="K133">
        <v>19776.509999999998</v>
      </c>
    </row>
    <row r="134" spans="1:11" x14ac:dyDescent="0.25">
      <c r="A134" t="str">
        <f>"Z53178BC9C"</f>
        <v>Z53178BC9C</v>
      </c>
      <c r="B134" t="str">
        <f t="shared" si="2"/>
        <v>06363391001</v>
      </c>
      <c r="C134" t="s">
        <v>15</v>
      </c>
      <c r="D134" t="s">
        <v>249</v>
      </c>
      <c r="E134" t="s">
        <v>52</v>
      </c>
      <c r="F134" s="1" t="s">
        <v>53</v>
      </c>
      <c r="G134" t="s">
        <v>54</v>
      </c>
      <c r="H134">
        <v>9225</v>
      </c>
      <c r="I134" s="2">
        <v>42352</v>
      </c>
      <c r="J134" s="2">
        <v>42399</v>
      </c>
      <c r="K134">
        <v>9225</v>
      </c>
    </row>
    <row r="135" spans="1:11" x14ac:dyDescent="0.25">
      <c r="A135" t="str">
        <f>"Z0F1791DFA"</f>
        <v>Z0F1791DFA</v>
      </c>
      <c r="B135" t="str">
        <f t="shared" si="2"/>
        <v>06363391001</v>
      </c>
      <c r="C135" t="s">
        <v>15</v>
      </c>
      <c r="D135" t="s">
        <v>250</v>
      </c>
      <c r="E135" t="s">
        <v>52</v>
      </c>
      <c r="F135" s="1" t="s">
        <v>53</v>
      </c>
      <c r="G135" t="s">
        <v>54</v>
      </c>
      <c r="H135">
        <v>1845</v>
      </c>
      <c r="I135" s="2">
        <v>42352</v>
      </c>
      <c r="J135" s="2">
        <v>42399</v>
      </c>
      <c r="K135">
        <v>1845</v>
      </c>
    </row>
    <row r="136" spans="1:11" x14ac:dyDescent="0.25">
      <c r="A136" t="str">
        <f>"Z1817BDB7A"</f>
        <v>Z1817BDB7A</v>
      </c>
      <c r="B136" t="str">
        <f t="shared" si="2"/>
        <v>06363391001</v>
      </c>
      <c r="C136" t="s">
        <v>15</v>
      </c>
      <c r="D136" t="s">
        <v>251</v>
      </c>
      <c r="E136" t="s">
        <v>52</v>
      </c>
      <c r="F136" s="1" t="s">
        <v>57</v>
      </c>
      <c r="G136" t="s">
        <v>58</v>
      </c>
      <c r="H136">
        <v>4250</v>
      </c>
      <c r="I136" s="2">
        <v>42360</v>
      </c>
      <c r="J136" s="2">
        <v>42369</v>
      </c>
      <c r="K136">
        <v>4250</v>
      </c>
    </row>
    <row r="137" spans="1:11" x14ac:dyDescent="0.25">
      <c r="A137" t="str">
        <f>"Z69158DF28"</f>
        <v>Z69158DF28</v>
      </c>
      <c r="B137" t="str">
        <f t="shared" si="2"/>
        <v>06363391001</v>
      </c>
      <c r="C137" t="s">
        <v>15</v>
      </c>
      <c r="D137" t="s">
        <v>252</v>
      </c>
      <c r="E137" t="s">
        <v>52</v>
      </c>
      <c r="F137" s="1" t="s">
        <v>57</v>
      </c>
      <c r="G137" t="s">
        <v>58</v>
      </c>
      <c r="H137">
        <v>2096.4</v>
      </c>
      <c r="I137" s="2">
        <v>42298</v>
      </c>
      <c r="J137" s="2">
        <v>44124</v>
      </c>
      <c r="K137">
        <v>1257.72</v>
      </c>
    </row>
    <row r="138" spans="1:11" x14ac:dyDescent="0.25">
      <c r="A138" t="str">
        <f>"Z661612A0B"</f>
        <v>Z661612A0B</v>
      </c>
      <c r="B138" t="str">
        <f t="shared" si="2"/>
        <v>06363391001</v>
      </c>
      <c r="C138" t="s">
        <v>15</v>
      </c>
      <c r="D138" t="s">
        <v>253</v>
      </c>
      <c r="E138" t="s">
        <v>52</v>
      </c>
      <c r="F138" s="1" t="s">
        <v>57</v>
      </c>
      <c r="G138" t="s">
        <v>58</v>
      </c>
      <c r="H138">
        <v>4192.8</v>
      </c>
      <c r="I138" s="2">
        <v>42318</v>
      </c>
      <c r="J138" s="2">
        <v>44144</v>
      </c>
      <c r="K138">
        <v>2515.44</v>
      </c>
    </row>
    <row r="139" spans="1:11" x14ac:dyDescent="0.25">
      <c r="A139" t="str">
        <f>"ZC81614F3E"</f>
        <v>ZC81614F3E</v>
      </c>
      <c r="B139" t="str">
        <f t="shared" si="2"/>
        <v>06363391001</v>
      </c>
      <c r="C139" t="s">
        <v>15</v>
      </c>
      <c r="D139" t="s">
        <v>254</v>
      </c>
      <c r="E139" t="s">
        <v>52</v>
      </c>
      <c r="F139" s="1" t="s">
        <v>57</v>
      </c>
      <c r="G139" t="s">
        <v>58</v>
      </c>
      <c r="H139">
        <v>4838.3999999999996</v>
      </c>
      <c r="I139" s="2">
        <v>42318</v>
      </c>
      <c r="J139" s="2">
        <v>44144</v>
      </c>
      <c r="K139">
        <v>2903.04</v>
      </c>
    </row>
    <row r="140" spans="1:11" x14ac:dyDescent="0.25">
      <c r="A140" t="str">
        <f>"Z89161170B"</f>
        <v>Z89161170B</v>
      </c>
      <c r="B140" t="str">
        <f t="shared" si="2"/>
        <v>06363391001</v>
      </c>
      <c r="C140" t="s">
        <v>15</v>
      </c>
      <c r="D140" t="s">
        <v>255</v>
      </c>
      <c r="E140" t="s">
        <v>52</v>
      </c>
      <c r="F140" s="1" t="s">
        <v>57</v>
      </c>
      <c r="G140" t="s">
        <v>58</v>
      </c>
      <c r="H140">
        <v>4192.8</v>
      </c>
      <c r="I140" s="2">
        <v>42320</v>
      </c>
      <c r="J140" s="2">
        <v>44146</v>
      </c>
      <c r="K140">
        <v>2515.44</v>
      </c>
    </row>
    <row r="141" spans="1:11" x14ac:dyDescent="0.25">
      <c r="A141" t="str">
        <f>"Z9E1612A6E"</f>
        <v>Z9E1612A6E</v>
      </c>
      <c r="B141" t="str">
        <f t="shared" si="2"/>
        <v>06363391001</v>
      </c>
      <c r="C141" t="s">
        <v>15</v>
      </c>
      <c r="D141" t="s">
        <v>256</v>
      </c>
      <c r="E141" t="s">
        <v>52</v>
      </c>
      <c r="F141" s="1" t="s">
        <v>57</v>
      </c>
      <c r="G141" t="s">
        <v>58</v>
      </c>
      <c r="H141">
        <v>3225.6</v>
      </c>
      <c r="I141" s="2">
        <v>42311</v>
      </c>
      <c r="J141" s="2">
        <v>44137</v>
      </c>
      <c r="K141">
        <v>2160.08</v>
      </c>
    </row>
    <row r="142" spans="1:11" x14ac:dyDescent="0.25">
      <c r="A142" t="str">
        <f>"Z05161276E"</f>
        <v>Z05161276E</v>
      </c>
      <c r="B142" t="str">
        <f t="shared" si="2"/>
        <v>06363391001</v>
      </c>
      <c r="C142" t="s">
        <v>15</v>
      </c>
      <c r="D142" t="s">
        <v>257</v>
      </c>
      <c r="E142" t="s">
        <v>52</v>
      </c>
      <c r="F142" s="1" t="s">
        <v>57</v>
      </c>
      <c r="G142" t="s">
        <v>58</v>
      </c>
      <c r="H142">
        <v>8385.6</v>
      </c>
      <c r="I142" s="2">
        <v>42334</v>
      </c>
      <c r="J142" s="2">
        <v>44160</v>
      </c>
      <c r="K142">
        <v>5030.87</v>
      </c>
    </row>
    <row r="143" spans="1:11" x14ac:dyDescent="0.25">
      <c r="A143" t="str">
        <f>"ZA816200E8"</f>
        <v>ZA816200E8</v>
      </c>
      <c r="B143" t="str">
        <f t="shared" si="2"/>
        <v>06363391001</v>
      </c>
      <c r="C143" t="s">
        <v>15</v>
      </c>
      <c r="D143" t="s">
        <v>258</v>
      </c>
      <c r="E143" t="s">
        <v>52</v>
      </c>
      <c r="F143" s="1" t="s">
        <v>57</v>
      </c>
      <c r="G143" t="s">
        <v>58</v>
      </c>
      <c r="H143">
        <v>4192.8</v>
      </c>
      <c r="I143" s="2">
        <v>42322</v>
      </c>
      <c r="J143" s="2">
        <v>44148</v>
      </c>
      <c r="K143">
        <v>2515.44</v>
      </c>
    </row>
    <row r="144" spans="1:11" x14ac:dyDescent="0.25">
      <c r="A144" t="str">
        <f>"Z301610DC3"</f>
        <v>Z301610DC3</v>
      </c>
      <c r="B144" t="str">
        <f t="shared" si="2"/>
        <v>06363391001</v>
      </c>
      <c r="C144" t="s">
        <v>15</v>
      </c>
      <c r="D144" t="s">
        <v>259</v>
      </c>
      <c r="E144" t="s">
        <v>52</v>
      </c>
      <c r="F144" s="1" t="s">
        <v>57</v>
      </c>
      <c r="G144" t="s">
        <v>58</v>
      </c>
      <c r="H144">
        <v>1612.8</v>
      </c>
      <c r="I144" s="2">
        <v>42319</v>
      </c>
      <c r="J144" s="2">
        <v>44145</v>
      </c>
      <c r="K144">
        <v>967.68</v>
      </c>
    </row>
    <row r="145" spans="1:11" x14ac:dyDescent="0.25">
      <c r="A145" t="str">
        <f>"Z0B1610E93"</f>
        <v>Z0B1610E93</v>
      </c>
      <c r="B145" t="str">
        <f t="shared" si="2"/>
        <v>06363391001</v>
      </c>
      <c r="C145" t="s">
        <v>15</v>
      </c>
      <c r="D145" t="s">
        <v>260</v>
      </c>
      <c r="E145" t="s">
        <v>52</v>
      </c>
      <c r="F145" s="1" t="s">
        <v>57</v>
      </c>
      <c r="G145" t="s">
        <v>58</v>
      </c>
      <c r="H145">
        <v>1612.8</v>
      </c>
      <c r="I145" s="2">
        <v>42319</v>
      </c>
      <c r="J145" s="2">
        <v>44145</v>
      </c>
      <c r="K145">
        <v>967.68</v>
      </c>
    </row>
    <row r="146" spans="1:11" x14ac:dyDescent="0.25">
      <c r="A146" t="str">
        <f>"Z481610C63"</f>
        <v>Z481610C63</v>
      </c>
      <c r="B146" t="str">
        <f t="shared" si="2"/>
        <v>06363391001</v>
      </c>
      <c r="C146" t="s">
        <v>15</v>
      </c>
      <c r="D146" t="s">
        <v>261</v>
      </c>
      <c r="E146" t="s">
        <v>52</v>
      </c>
      <c r="F146" s="1" t="s">
        <v>57</v>
      </c>
      <c r="G146" t="s">
        <v>58</v>
      </c>
      <c r="H146">
        <v>3225.6</v>
      </c>
      <c r="I146" s="2">
        <v>42319</v>
      </c>
      <c r="J146" s="2">
        <v>44145</v>
      </c>
      <c r="K146">
        <v>1935.36</v>
      </c>
    </row>
    <row r="147" spans="1:11" x14ac:dyDescent="0.25">
      <c r="A147" t="str">
        <f>"Z4F1610478"</f>
        <v>Z4F1610478</v>
      </c>
      <c r="B147" t="str">
        <f t="shared" si="2"/>
        <v>06363391001</v>
      </c>
      <c r="C147" t="s">
        <v>15</v>
      </c>
      <c r="D147" t="s">
        <v>262</v>
      </c>
      <c r="E147" t="s">
        <v>52</v>
      </c>
      <c r="F147" s="1" t="s">
        <v>57</v>
      </c>
      <c r="G147" t="s">
        <v>58</v>
      </c>
      <c r="H147">
        <v>1612.8</v>
      </c>
      <c r="I147" s="2">
        <v>42322</v>
      </c>
      <c r="J147" s="2">
        <v>44148</v>
      </c>
      <c r="K147">
        <v>967.68</v>
      </c>
    </row>
    <row r="148" spans="1:11" x14ac:dyDescent="0.25">
      <c r="A148" t="str">
        <f>"Z77161FD81"</f>
        <v>Z77161FD81</v>
      </c>
      <c r="B148" t="str">
        <f t="shared" si="2"/>
        <v>06363391001</v>
      </c>
      <c r="C148" t="s">
        <v>15</v>
      </c>
      <c r="D148" t="s">
        <v>263</v>
      </c>
      <c r="E148" t="s">
        <v>52</v>
      </c>
      <c r="F148" s="1" t="s">
        <v>57</v>
      </c>
      <c r="G148" t="s">
        <v>58</v>
      </c>
      <c r="H148">
        <v>2096.4</v>
      </c>
      <c r="I148" s="2">
        <v>42315</v>
      </c>
      <c r="J148" s="2">
        <v>44141</v>
      </c>
      <c r="K148">
        <v>1257.72</v>
      </c>
    </row>
    <row r="149" spans="1:11" x14ac:dyDescent="0.25">
      <c r="A149" t="str">
        <f>"Z2216214AD"</f>
        <v>Z2216214AD</v>
      </c>
      <c r="B149" t="str">
        <f t="shared" si="2"/>
        <v>06363391001</v>
      </c>
      <c r="C149" t="s">
        <v>15</v>
      </c>
      <c r="D149" t="s">
        <v>264</v>
      </c>
      <c r="E149" t="s">
        <v>52</v>
      </c>
      <c r="F149" s="1" t="s">
        <v>57</v>
      </c>
      <c r="G149" t="s">
        <v>58</v>
      </c>
      <c r="H149">
        <v>1612.8</v>
      </c>
      <c r="I149" s="2">
        <v>42332</v>
      </c>
      <c r="J149" s="2">
        <v>44158</v>
      </c>
      <c r="K149">
        <v>967.68</v>
      </c>
    </row>
    <row r="150" spans="1:11" x14ac:dyDescent="0.25">
      <c r="A150" t="str">
        <f>"Z5B161280F"</f>
        <v>Z5B161280F</v>
      </c>
      <c r="B150" t="str">
        <f t="shared" si="2"/>
        <v>06363391001</v>
      </c>
      <c r="C150" t="s">
        <v>15</v>
      </c>
      <c r="D150" t="s">
        <v>265</v>
      </c>
      <c r="E150" t="s">
        <v>52</v>
      </c>
      <c r="F150" s="1" t="s">
        <v>57</v>
      </c>
      <c r="G150" t="s">
        <v>58</v>
      </c>
      <c r="H150">
        <v>1612.8</v>
      </c>
      <c r="I150" s="2">
        <v>42333</v>
      </c>
      <c r="J150" s="2">
        <v>44159</v>
      </c>
      <c r="K150">
        <v>967.68</v>
      </c>
    </row>
    <row r="151" spans="1:11" x14ac:dyDescent="0.25">
      <c r="A151" t="str">
        <f>"ZCD161295F"</f>
        <v>ZCD161295F</v>
      </c>
      <c r="B151" t="str">
        <f t="shared" si="2"/>
        <v>06363391001</v>
      </c>
      <c r="C151" t="s">
        <v>15</v>
      </c>
      <c r="D151" t="s">
        <v>266</v>
      </c>
      <c r="E151" t="s">
        <v>52</v>
      </c>
      <c r="F151" s="1" t="s">
        <v>57</v>
      </c>
      <c r="G151" t="s">
        <v>58</v>
      </c>
      <c r="H151">
        <v>2096.4</v>
      </c>
      <c r="I151" s="2">
        <v>42335</v>
      </c>
      <c r="J151" s="2">
        <v>44161</v>
      </c>
      <c r="K151">
        <v>1257.72</v>
      </c>
    </row>
    <row r="152" spans="1:11" x14ac:dyDescent="0.25">
      <c r="A152" t="str">
        <f>"Z521610F15"</f>
        <v>Z521610F15</v>
      </c>
      <c r="B152" t="str">
        <f t="shared" si="2"/>
        <v>06363391001</v>
      </c>
      <c r="C152" t="s">
        <v>15</v>
      </c>
      <c r="D152" t="s">
        <v>268</v>
      </c>
      <c r="E152" t="s">
        <v>52</v>
      </c>
      <c r="F152" s="1" t="s">
        <v>57</v>
      </c>
      <c r="G152" t="s">
        <v>58</v>
      </c>
      <c r="H152">
        <v>1612.8</v>
      </c>
      <c r="I152" s="2">
        <v>42320</v>
      </c>
      <c r="J152" s="2">
        <v>44146</v>
      </c>
      <c r="K152">
        <v>967.68</v>
      </c>
    </row>
    <row r="153" spans="1:11" x14ac:dyDescent="0.25">
      <c r="A153" t="str">
        <f>"ZBB16213C1"</f>
        <v>ZBB16213C1</v>
      </c>
      <c r="B153" t="str">
        <f t="shared" si="2"/>
        <v>06363391001</v>
      </c>
      <c r="C153" t="s">
        <v>15</v>
      </c>
      <c r="D153" t="s">
        <v>269</v>
      </c>
      <c r="E153" t="s">
        <v>52</v>
      </c>
      <c r="F153" s="1" t="s">
        <v>57</v>
      </c>
      <c r="G153" t="s">
        <v>58</v>
      </c>
      <c r="H153">
        <v>6451.2</v>
      </c>
      <c r="I153" s="2">
        <v>42311</v>
      </c>
      <c r="J153" s="2">
        <v>44137</v>
      </c>
      <c r="K153">
        <v>3870.72</v>
      </c>
    </row>
    <row r="154" spans="1:11" x14ac:dyDescent="0.25">
      <c r="A154" t="str">
        <f>"Z8016B3ADC"</f>
        <v>Z8016B3ADC</v>
      </c>
      <c r="B154" t="str">
        <f t="shared" si="2"/>
        <v>06363391001</v>
      </c>
      <c r="C154" t="s">
        <v>15</v>
      </c>
      <c r="D154" t="s">
        <v>270</v>
      </c>
      <c r="E154" t="s">
        <v>32</v>
      </c>
      <c r="F154" s="1" t="s">
        <v>271</v>
      </c>
      <c r="G154" t="s">
        <v>272</v>
      </c>
      <c r="H154">
        <v>5197</v>
      </c>
      <c r="I154" s="2">
        <v>42347</v>
      </c>
      <c r="J154" s="2">
        <v>42369</v>
      </c>
      <c r="K154">
        <v>5197</v>
      </c>
    </row>
    <row r="155" spans="1:11" x14ac:dyDescent="0.25">
      <c r="A155" t="str">
        <f>"Z65171139F"</f>
        <v>Z65171139F</v>
      </c>
      <c r="B155" t="str">
        <f t="shared" si="2"/>
        <v>06363391001</v>
      </c>
      <c r="C155" t="s">
        <v>15</v>
      </c>
      <c r="D155" t="s">
        <v>273</v>
      </c>
      <c r="E155" t="s">
        <v>32</v>
      </c>
      <c r="F155" s="1" t="s">
        <v>274</v>
      </c>
      <c r="G155" t="s">
        <v>275</v>
      </c>
      <c r="H155">
        <v>9600.26</v>
      </c>
      <c r="I155" s="2">
        <v>42353</v>
      </c>
      <c r="J155" s="2">
        <v>42369</v>
      </c>
      <c r="K155">
        <v>9600.26</v>
      </c>
    </row>
    <row r="156" spans="1:11" x14ac:dyDescent="0.25">
      <c r="A156" t="str">
        <f>"ZEA161285D"</f>
        <v>ZEA161285D</v>
      </c>
      <c r="B156" t="str">
        <f t="shared" si="2"/>
        <v>06363391001</v>
      </c>
      <c r="C156" t="s">
        <v>15</v>
      </c>
      <c r="D156" t="s">
        <v>276</v>
      </c>
      <c r="E156" t="s">
        <v>52</v>
      </c>
      <c r="F156" s="1" t="s">
        <v>57</v>
      </c>
      <c r="G156" t="s">
        <v>58</v>
      </c>
      <c r="H156">
        <v>2096.4</v>
      </c>
      <c r="I156" s="2">
        <v>42334</v>
      </c>
      <c r="J156" s="2">
        <v>44160</v>
      </c>
      <c r="K156">
        <v>1257.72</v>
      </c>
    </row>
    <row r="157" spans="1:11" x14ac:dyDescent="0.25">
      <c r="A157" t="str">
        <f>"Z8616125EC"</f>
        <v>Z8616125EC</v>
      </c>
      <c r="B157" t="str">
        <f t="shared" si="2"/>
        <v>06363391001</v>
      </c>
      <c r="C157" t="s">
        <v>15</v>
      </c>
      <c r="D157" t="s">
        <v>277</v>
      </c>
      <c r="E157" t="s">
        <v>52</v>
      </c>
      <c r="F157" s="1" t="s">
        <v>57</v>
      </c>
      <c r="G157" t="s">
        <v>58</v>
      </c>
      <c r="H157">
        <v>1612.8</v>
      </c>
      <c r="I157" s="2">
        <v>42311</v>
      </c>
      <c r="J157" s="2">
        <v>44137</v>
      </c>
      <c r="K157">
        <v>967.68</v>
      </c>
    </row>
    <row r="158" spans="1:11" x14ac:dyDescent="0.25">
      <c r="A158" t="str">
        <f>"ZF7162048D"</f>
        <v>ZF7162048D</v>
      </c>
      <c r="B158" t="str">
        <f t="shared" si="2"/>
        <v>06363391001</v>
      </c>
      <c r="C158" t="s">
        <v>15</v>
      </c>
      <c r="D158" t="s">
        <v>278</v>
      </c>
      <c r="E158" t="s">
        <v>52</v>
      </c>
      <c r="F158" s="1" t="s">
        <v>57</v>
      </c>
      <c r="G158" t="s">
        <v>58</v>
      </c>
      <c r="H158">
        <v>10482</v>
      </c>
      <c r="I158" s="2">
        <v>42318</v>
      </c>
      <c r="J158" s="2">
        <v>44144</v>
      </c>
      <c r="K158">
        <v>6288.59</v>
      </c>
    </row>
    <row r="159" spans="1:11" x14ac:dyDescent="0.25">
      <c r="A159" t="str">
        <f>"ZF514AA531"</f>
        <v>ZF514AA531</v>
      </c>
      <c r="B159" t="str">
        <f t="shared" si="2"/>
        <v>06363391001</v>
      </c>
      <c r="C159" t="s">
        <v>15</v>
      </c>
      <c r="D159" t="s">
        <v>279</v>
      </c>
      <c r="E159" t="s">
        <v>17</v>
      </c>
      <c r="F159" s="1" t="s">
        <v>280</v>
      </c>
      <c r="G159" t="s">
        <v>281</v>
      </c>
      <c r="H159">
        <v>1400</v>
      </c>
      <c r="I159" s="2">
        <v>42370</v>
      </c>
      <c r="J159" s="2">
        <v>42735</v>
      </c>
      <c r="K159">
        <v>0</v>
      </c>
    </row>
    <row r="160" spans="1:11" x14ac:dyDescent="0.25">
      <c r="A160" t="str">
        <f>"Z80177F204"</f>
        <v>Z80177F204</v>
      </c>
      <c r="B160" t="str">
        <f t="shared" si="2"/>
        <v>06363391001</v>
      </c>
      <c r="C160" t="s">
        <v>15</v>
      </c>
      <c r="D160" t="s">
        <v>282</v>
      </c>
      <c r="E160" t="s">
        <v>17</v>
      </c>
      <c r="F160" s="1" t="s">
        <v>283</v>
      </c>
      <c r="G160" t="s">
        <v>284</v>
      </c>
      <c r="H160">
        <v>1936</v>
      </c>
      <c r="I160" s="2">
        <v>42348</v>
      </c>
      <c r="J160" s="2">
        <v>42368</v>
      </c>
      <c r="K160">
        <v>1936</v>
      </c>
    </row>
    <row r="161" spans="1:11" x14ac:dyDescent="0.25">
      <c r="A161" t="str">
        <f>"Z4216209B1"</f>
        <v>Z4216209B1</v>
      </c>
      <c r="B161" t="str">
        <f t="shared" si="2"/>
        <v>06363391001</v>
      </c>
      <c r="C161" t="s">
        <v>15</v>
      </c>
      <c r="D161" t="s">
        <v>285</v>
      </c>
      <c r="E161" t="s">
        <v>52</v>
      </c>
      <c r="F161" s="1" t="s">
        <v>57</v>
      </c>
      <c r="G161" t="s">
        <v>58</v>
      </c>
      <c r="H161">
        <v>5322</v>
      </c>
      <c r="I161" s="2">
        <v>42332</v>
      </c>
      <c r="J161" s="2">
        <v>44158</v>
      </c>
      <c r="K161">
        <v>3193.08</v>
      </c>
    </row>
    <row r="162" spans="1:11" x14ac:dyDescent="0.25">
      <c r="A162" t="str">
        <f>"Z32176D735"</f>
        <v>Z32176D735</v>
      </c>
      <c r="B162" t="str">
        <f t="shared" si="2"/>
        <v>06363391001</v>
      </c>
      <c r="C162" t="s">
        <v>15</v>
      </c>
      <c r="D162" t="s">
        <v>286</v>
      </c>
      <c r="E162" t="s">
        <v>32</v>
      </c>
      <c r="F162" s="1" t="s">
        <v>287</v>
      </c>
      <c r="G162" t="s">
        <v>77</v>
      </c>
      <c r="H162">
        <v>33032.6</v>
      </c>
      <c r="I162" s="2">
        <v>42389</v>
      </c>
      <c r="J162" s="2">
        <v>42389</v>
      </c>
      <c r="K162">
        <v>33032.54</v>
      </c>
    </row>
    <row r="163" spans="1:11" x14ac:dyDescent="0.25">
      <c r="A163" t="str">
        <f>"Z8D138C0D8"</f>
        <v>Z8D138C0D8</v>
      </c>
      <c r="B163" t="str">
        <f t="shared" si="2"/>
        <v>06363391001</v>
      </c>
      <c r="C163" t="s">
        <v>15</v>
      </c>
      <c r="D163" t="s">
        <v>288</v>
      </c>
      <c r="E163" t="s">
        <v>17</v>
      </c>
      <c r="F163" s="1" t="s">
        <v>66</v>
      </c>
      <c r="G163" t="s">
        <v>67</v>
      </c>
      <c r="H163">
        <v>4060.81</v>
      </c>
      <c r="I163" s="2">
        <v>42149</v>
      </c>
      <c r="J163" s="2">
        <v>42179</v>
      </c>
      <c r="K163">
        <v>4060.81</v>
      </c>
    </row>
    <row r="164" spans="1:11" x14ac:dyDescent="0.25">
      <c r="A164" t="str">
        <f>"ZCC1532F5F"</f>
        <v>ZCC1532F5F</v>
      </c>
      <c r="B164" t="str">
        <f t="shared" si="2"/>
        <v>06363391001</v>
      </c>
      <c r="C164" t="s">
        <v>15</v>
      </c>
      <c r="D164" t="s">
        <v>289</v>
      </c>
      <c r="E164" t="s">
        <v>17</v>
      </c>
      <c r="F164" s="1" t="s">
        <v>290</v>
      </c>
      <c r="G164" t="s">
        <v>291</v>
      </c>
      <c r="H164">
        <v>670</v>
      </c>
      <c r="I164" s="2">
        <v>42199</v>
      </c>
      <c r="J164" s="2">
        <v>42216</v>
      </c>
      <c r="K164">
        <v>670</v>
      </c>
    </row>
    <row r="165" spans="1:11" x14ac:dyDescent="0.25">
      <c r="A165" t="str">
        <f>"ZF612CE629"</f>
        <v>ZF612CE629</v>
      </c>
      <c r="B165" t="str">
        <f t="shared" si="2"/>
        <v>06363391001</v>
      </c>
      <c r="C165" t="s">
        <v>15</v>
      </c>
      <c r="D165" t="s">
        <v>292</v>
      </c>
      <c r="E165" t="s">
        <v>17</v>
      </c>
      <c r="F165" s="1" t="s">
        <v>69</v>
      </c>
      <c r="G165" t="s">
        <v>70</v>
      </c>
      <c r="H165">
        <v>5678.5</v>
      </c>
      <c r="I165" s="2">
        <v>42024</v>
      </c>
      <c r="J165" s="2">
        <v>42338</v>
      </c>
      <c r="K165">
        <v>3772.37</v>
      </c>
    </row>
    <row r="166" spans="1:11" x14ac:dyDescent="0.25">
      <c r="A166" t="str">
        <f>"Z7F1682D28"</f>
        <v>Z7F1682D28</v>
      </c>
      <c r="B166" t="str">
        <f t="shared" si="2"/>
        <v>06363391001</v>
      </c>
      <c r="C166" t="s">
        <v>15</v>
      </c>
      <c r="D166" t="s">
        <v>293</v>
      </c>
      <c r="E166" t="s">
        <v>32</v>
      </c>
      <c r="F166" s="1" t="s">
        <v>294</v>
      </c>
      <c r="G166" t="s">
        <v>171</v>
      </c>
      <c r="H166">
        <v>8000</v>
      </c>
      <c r="I166" s="2">
        <v>42292</v>
      </c>
      <c r="J166" s="2">
        <v>42319</v>
      </c>
      <c r="K166">
        <v>7599.6</v>
      </c>
    </row>
    <row r="167" spans="1:11" x14ac:dyDescent="0.25">
      <c r="A167" t="str">
        <f>"Z78176EEFA"</f>
        <v>Z78176EEFA</v>
      </c>
      <c r="B167" t="str">
        <f t="shared" si="2"/>
        <v>06363391001</v>
      </c>
      <c r="C167" t="s">
        <v>15</v>
      </c>
      <c r="D167" t="s">
        <v>295</v>
      </c>
      <c r="E167" t="s">
        <v>17</v>
      </c>
      <c r="F167" s="1" t="s">
        <v>160</v>
      </c>
      <c r="G167" t="s">
        <v>161</v>
      </c>
      <c r="H167">
        <v>11800</v>
      </c>
      <c r="I167" s="2">
        <v>42360</v>
      </c>
      <c r="J167" s="2">
        <v>42400</v>
      </c>
      <c r="K167">
        <v>11800</v>
      </c>
    </row>
    <row r="168" spans="1:11" x14ac:dyDescent="0.25">
      <c r="A168" t="str">
        <f>"Z3E14BA3D0"</f>
        <v>Z3E14BA3D0</v>
      </c>
      <c r="B168" t="str">
        <f t="shared" si="2"/>
        <v>06363391001</v>
      </c>
      <c r="C168" t="s">
        <v>15</v>
      </c>
      <c r="D168" t="s">
        <v>296</v>
      </c>
      <c r="E168" t="s">
        <v>52</v>
      </c>
      <c r="H168">
        <v>2096.4</v>
      </c>
      <c r="I168" s="2">
        <v>42201</v>
      </c>
      <c r="J168" s="2">
        <v>42216</v>
      </c>
      <c r="K168">
        <v>1020</v>
      </c>
    </row>
    <row r="169" spans="1:11" x14ac:dyDescent="0.25">
      <c r="A169" t="str">
        <f>"ZE5139AF49"</f>
        <v>ZE5139AF49</v>
      </c>
      <c r="B169" t="str">
        <f t="shared" si="2"/>
        <v>06363391001</v>
      </c>
      <c r="C169" t="s">
        <v>15</v>
      </c>
      <c r="D169" t="s">
        <v>297</v>
      </c>
      <c r="E169" t="s">
        <v>17</v>
      </c>
      <c r="F169" s="1" t="s">
        <v>298</v>
      </c>
      <c r="G169" t="s">
        <v>34</v>
      </c>
      <c r="H169">
        <v>453</v>
      </c>
      <c r="I169" s="2">
        <v>42075</v>
      </c>
      <c r="J169" s="2">
        <v>42090</v>
      </c>
      <c r="K169">
        <v>453</v>
      </c>
    </row>
    <row r="170" spans="1:11" x14ac:dyDescent="0.25">
      <c r="A170" t="str">
        <f>"Z741580E57"</f>
        <v>Z741580E57</v>
      </c>
      <c r="B170" t="str">
        <f t="shared" si="2"/>
        <v>06363391001</v>
      </c>
      <c r="C170" t="s">
        <v>15</v>
      </c>
      <c r="D170" t="s">
        <v>299</v>
      </c>
      <c r="E170" t="s">
        <v>32</v>
      </c>
      <c r="F170" s="1" t="s">
        <v>300</v>
      </c>
      <c r="G170" t="s">
        <v>284</v>
      </c>
      <c r="H170">
        <v>6224</v>
      </c>
      <c r="I170" s="2">
        <v>42303</v>
      </c>
      <c r="J170" s="2">
        <v>42460</v>
      </c>
      <c r="K170">
        <v>6224</v>
      </c>
    </row>
    <row r="171" spans="1:11" x14ac:dyDescent="0.25">
      <c r="A171" t="str">
        <f>"6346550ABB"</f>
        <v>6346550ABB</v>
      </c>
      <c r="B171" t="str">
        <f t="shared" si="2"/>
        <v>06363391001</v>
      </c>
      <c r="C171" t="s">
        <v>15</v>
      </c>
      <c r="D171" t="s">
        <v>301</v>
      </c>
      <c r="E171" t="s">
        <v>32</v>
      </c>
      <c r="F171" s="1" t="s">
        <v>302</v>
      </c>
      <c r="G171" t="s">
        <v>284</v>
      </c>
      <c r="H171">
        <v>66950</v>
      </c>
      <c r="I171" s="2">
        <v>42251</v>
      </c>
      <c r="J171" s="2">
        <v>42460</v>
      </c>
      <c r="K171">
        <v>0</v>
      </c>
    </row>
    <row r="172" spans="1:11" x14ac:dyDescent="0.25">
      <c r="A172" t="str">
        <f>"Z0D13E5FFD"</f>
        <v>Z0D13E5FFD</v>
      </c>
      <c r="B172" t="str">
        <f t="shared" si="2"/>
        <v>06363391001</v>
      </c>
      <c r="C172" t="s">
        <v>15</v>
      </c>
      <c r="D172" t="s">
        <v>303</v>
      </c>
      <c r="E172" t="s">
        <v>17</v>
      </c>
      <c r="F172" s="1" t="s">
        <v>304</v>
      </c>
      <c r="G172" t="s">
        <v>305</v>
      </c>
      <c r="H172">
        <v>900</v>
      </c>
      <c r="I172" s="2">
        <v>42240</v>
      </c>
      <c r="J172" s="2">
        <v>42277</v>
      </c>
      <c r="K172">
        <v>900</v>
      </c>
    </row>
    <row r="173" spans="1:11" x14ac:dyDescent="0.25">
      <c r="A173" t="str">
        <f>"6522310C78"</f>
        <v>6522310C78</v>
      </c>
      <c r="B173" t="str">
        <f t="shared" si="2"/>
        <v>06363391001</v>
      </c>
      <c r="C173" t="s">
        <v>15</v>
      </c>
      <c r="D173" t="s">
        <v>306</v>
      </c>
      <c r="E173" t="s">
        <v>52</v>
      </c>
      <c r="F173" s="1" t="s">
        <v>307</v>
      </c>
      <c r="G173" t="s">
        <v>308</v>
      </c>
      <c r="H173">
        <v>38600.28</v>
      </c>
      <c r="I173" s="2">
        <v>42361</v>
      </c>
      <c r="J173" s="2">
        <v>42387</v>
      </c>
      <c r="K173">
        <v>38600.269999999997</v>
      </c>
    </row>
    <row r="174" spans="1:11" x14ac:dyDescent="0.25">
      <c r="A174" t="str">
        <f>"Z6017C481B"</f>
        <v>Z6017C481B</v>
      </c>
      <c r="B174" t="str">
        <f t="shared" si="2"/>
        <v>06363391001</v>
      </c>
      <c r="C174" t="s">
        <v>15</v>
      </c>
      <c r="D174" t="s">
        <v>309</v>
      </c>
      <c r="E174" t="s">
        <v>17</v>
      </c>
      <c r="F174" s="1" t="s">
        <v>307</v>
      </c>
      <c r="G174" t="s">
        <v>308</v>
      </c>
      <c r="H174">
        <v>7915.68</v>
      </c>
      <c r="I174" s="2">
        <v>42361</v>
      </c>
      <c r="J174" s="2">
        <v>42418</v>
      </c>
      <c r="K174">
        <v>7915.68</v>
      </c>
    </row>
    <row r="175" spans="1:11" x14ac:dyDescent="0.25">
      <c r="A175" t="str">
        <f>"ZF514AA531"</f>
        <v>ZF514AA531</v>
      </c>
      <c r="B175" t="str">
        <f t="shared" si="2"/>
        <v>06363391001</v>
      </c>
      <c r="C175" t="s">
        <v>15</v>
      </c>
      <c r="D175" t="s">
        <v>310</v>
      </c>
      <c r="E175" t="s">
        <v>17</v>
      </c>
      <c r="F175" s="1" t="s">
        <v>280</v>
      </c>
      <c r="G175" t="s">
        <v>281</v>
      </c>
      <c r="H175">
        <v>1683.6</v>
      </c>
      <c r="I175" s="2">
        <v>42156</v>
      </c>
      <c r="J175" s="2">
        <v>42369</v>
      </c>
      <c r="K175">
        <v>805</v>
      </c>
    </row>
    <row r="176" spans="1:11" x14ac:dyDescent="0.25">
      <c r="A176" t="str">
        <f>"ZD914B5017"</f>
        <v>ZD914B5017</v>
      </c>
      <c r="B176" t="str">
        <f t="shared" si="2"/>
        <v>06363391001</v>
      </c>
      <c r="C176" t="s">
        <v>15</v>
      </c>
      <c r="D176" t="s">
        <v>311</v>
      </c>
      <c r="E176" t="s">
        <v>17</v>
      </c>
      <c r="F176" s="1" t="s">
        <v>312</v>
      </c>
      <c r="G176" t="s">
        <v>313</v>
      </c>
      <c r="H176">
        <v>270</v>
      </c>
      <c r="I176" s="2">
        <v>42095</v>
      </c>
      <c r="J176" s="2">
        <v>42369</v>
      </c>
      <c r="K176">
        <v>270</v>
      </c>
    </row>
    <row r="177" spans="1:11" x14ac:dyDescent="0.25">
      <c r="A177" t="str">
        <f>"Z521AB4B14"</f>
        <v>Z521AB4B14</v>
      </c>
      <c r="B177" t="str">
        <f t="shared" si="2"/>
        <v>06363391001</v>
      </c>
      <c r="C177" t="s">
        <v>15</v>
      </c>
      <c r="D177" t="s">
        <v>314</v>
      </c>
      <c r="E177" t="s">
        <v>17</v>
      </c>
      <c r="F177" s="1" t="s">
        <v>312</v>
      </c>
      <c r="G177" t="s">
        <v>313</v>
      </c>
      <c r="H177">
        <v>9360</v>
      </c>
      <c r="I177" s="2">
        <v>42125</v>
      </c>
      <c r="J177" s="2">
        <v>42369</v>
      </c>
      <c r="K177">
        <v>420</v>
      </c>
    </row>
    <row r="178" spans="1:11" x14ac:dyDescent="0.25">
      <c r="A178" t="str">
        <f>"ZF714B5346"</f>
        <v>ZF714B5346</v>
      </c>
      <c r="B178" t="str">
        <f t="shared" si="2"/>
        <v>06363391001</v>
      </c>
      <c r="C178" t="s">
        <v>15</v>
      </c>
      <c r="D178" t="s">
        <v>315</v>
      </c>
      <c r="E178" t="s">
        <v>17</v>
      </c>
      <c r="F178" s="1" t="s">
        <v>316</v>
      </c>
      <c r="G178" t="s">
        <v>317</v>
      </c>
      <c r="H178">
        <v>9337.7000000000007</v>
      </c>
      <c r="I178" s="2">
        <v>42165</v>
      </c>
      <c r="J178" s="2">
        <v>42490</v>
      </c>
      <c r="K178">
        <v>2638.82</v>
      </c>
    </row>
    <row r="179" spans="1:11" x14ac:dyDescent="0.25">
      <c r="A179" t="str">
        <f>"ZD5163AFB2"</f>
        <v>ZD5163AFB2</v>
      </c>
      <c r="B179" t="str">
        <f t="shared" si="2"/>
        <v>06363391001</v>
      </c>
      <c r="C179" t="s">
        <v>15</v>
      </c>
      <c r="D179" t="s">
        <v>318</v>
      </c>
      <c r="E179" t="s">
        <v>17</v>
      </c>
      <c r="F179" s="1" t="s">
        <v>319</v>
      </c>
      <c r="G179" t="s">
        <v>320</v>
      </c>
      <c r="H179">
        <v>35600</v>
      </c>
      <c r="I179" s="2">
        <v>42354</v>
      </c>
      <c r="J179" s="2">
        <v>43084</v>
      </c>
      <c r="K179">
        <v>26700</v>
      </c>
    </row>
    <row r="180" spans="1:11" x14ac:dyDescent="0.25">
      <c r="A180" t="str">
        <f>"Z2E1507EA8"</f>
        <v>Z2E1507EA8</v>
      </c>
      <c r="B180" t="str">
        <f t="shared" si="2"/>
        <v>06363391001</v>
      </c>
      <c r="C180" t="s">
        <v>15</v>
      </c>
      <c r="D180" t="s">
        <v>321</v>
      </c>
      <c r="E180" t="s">
        <v>17</v>
      </c>
      <c r="F180" s="1" t="s">
        <v>322</v>
      </c>
      <c r="G180" t="s">
        <v>323</v>
      </c>
      <c r="H180">
        <v>1868</v>
      </c>
      <c r="I180" s="2">
        <v>42256</v>
      </c>
      <c r="J180" s="2">
        <v>42369</v>
      </c>
      <c r="K180">
        <v>1868</v>
      </c>
    </row>
    <row r="181" spans="1:11" x14ac:dyDescent="0.25">
      <c r="A181" t="str">
        <f>"Z87176EE1E"</f>
        <v>Z87176EE1E</v>
      </c>
      <c r="B181" t="str">
        <f t="shared" si="2"/>
        <v>06363391001</v>
      </c>
      <c r="C181" t="s">
        <v>15</v>
      </c>
      <c r="D181" t="s">
        <v>324</v>
      </c>
      <c r="E181" t="s">
        <v>17</v>
      </c>
      <c r="F181" s="1" t="s">
        <v>21</v>
      </c>
      <c r="G181" t="s">
        <v>22</v>
      </c>
      <c r="H181">
        <v>3928.61</v>
      </c>
      <c r="I181" s="2">
        <v>42341</v>
      </c>
      <c r="J181" s="2">
        <v>42369</v>
      </c>
      <c r="K181">
        <v>3928.61</v>
      </c>
    </row>
    <row r="182" spans="1:11" x14ac:dyDescent="0.25">
      <c r="A182" t="str">
        <f>"Z2D171D172"</f>
        <v>Z2D171D172</v>
      </c>
      <c r="B182" t="str">
        <f t="shared" si="2"/>
        <v>06363391001</v>
      </c>
      <c r="C182" t="s">
        <v>15</v>
      </c>
      <c r="D182" t="s">
        <v>325</v>
      </c>
      <c r="E182" t="s">
        <v>17</v>
      </c>
      <c r="F182" s="1" t="s">
        <v>326</v>
      </c>
      <c r="G182" t="s">
        <v>327</v>
      </c>
      <c r="H182">
        <v>756</v>
      </c>
      <c r="I182" s="2">
        <v>42324</v>
      </c>
      <c r="J182" s="2">
        <v>42353</v>
      </c>
      <c r="K182">
        <v>756</v>
      </c>
    </row>
    <row r="183" spans="1:11" x14ac:dyDescent="0.25">
      <c r="A183" t="str">
        <f>"Z08171D242"</f>
        <v>Z08171D242</v>
      </c>
      <c r="B183" t="str">
        <f t="shared" si="2"/>
        <v>06363391001</v>
      </c>
      <c r="C183" t="s">
        <v>15</v>
      </c>
      <c r="D183" t="s">
        <v>328</v>
      </c>
      <c r="E183" t="s">
        <v>17</v>
      </c>
      <c r="F183" s="1" t="s">
        <v>21</v>
      </c>
      <c r="G183" t="s">
        <v>22</v>
      </c>
      <c r="H183">
        <v>13920</v>
      </c>
      <c r="I183" s="2">
        <v>42320</v>
      </c>
      <c r="J183" s="2">
        <v>42369</v>
      </c>
      <c r="K183">
        <v>13920</v>
      </c>
    </row>
    <row r="184" spans="1:11" x14ac:dyDescent="0.25">
      <c r="A184" t="str">
        <f>"ZA3174B13A"</f>
        <v>ZA3174B13A</v>
      </c>
      <c r="B184" t="str">
        <f t="shared" si="2"/>
        <v>06363391001</v>
      </c>
      <c r="C184" t="s">
        <v>15</v>
      </c>
      <c r="D184" t="s">
        <v>329</v>
      </c>
      <c r="E184" t="s">
        <v>17</v>
      </c>
      <c r="F184" s="1" t="s">
        <v>69</v>
      </c>
      <c r="G184" t="s">
        <v>70</v>
      </c>
      <c r="H184">
        <v>900</v>
      </c>
      <c r="I184" s="2">
        <v>42334</v>
      </c>
      <c r="J184" s="2">
        <v>42356</v>
      </c>
      <c r="K184">
        <v>900</v>
      </c>
    </row>
    <row r="185" spans="1:11" x14ac:dyDescent="0.25">
      <c r="A185" t="str">
        <f>"ZE41585A9C"</f>
        <v>ZE41585A9C</v>
      </c>
      <c r="B185" t="str">
        <f t="shared" si="2"/>
        <v>06363391001</v>
      </c>
      <c r="C185" t="s">
        <v>15</v>
      </c>
      <c r="D185" t="s">
        <v>330</v>
      </c>
      <c r="E185" t="s">
        <v>52</v>
      </c>
      <c r="F185" s="1" t="s">
        <v>232</v>
      </c>
      <c r="G185" t="s">
        <v>233</v>
      </c>
      <c r="H185">
        <v>3225.6</v>
      </c>
      <c r="I185" s="2">
        <v>42270</v>
      </c>
      <c r="J185" s="2">
        <v>44096</v>
      </c>
      <c r="K185">
        <v>1935.36</v>
      </c>
    </row>
    <row r="186" spans="1:11" x14ac:dyDescent="0.25">
      <c r="A186" t="str">
        <f>"Z49158D783"</f>
        <v>Z49158D783</v>
      </c>
      <c r="B186" t="str">
        <f t="shared" ref="B186:B196" si="3">"06363391001"</f>
        <v>06363391001</v>
      </c>
      <c r="C186" t="s">
        <v>15</v>
      </c>
      <c r="D186" t="s">
        <v>331</v>
      </c>
      <c r="E186" t="s">
        <v>52</v>
      </c>
      <c r="F186" s="1" t="s">
        <v>57</v>
      </c>
      <c r="G186" t="s">
        <v>58</v>
      </c>
      <c r="H186">
        <v>3225.6</v>
      </c>
      <c r="I186" s="2">
        <v>42266</v>
      </c>
      <c r="J186" s="2">
        <v>44092</v>
      </c>
      <c r="K186">
        <v>2096.64</v>
      </c>
    </row>
    <row r="187" spans="1:11" x14ac:dyDescent="0.25">
      <c r="A187" t="str">
        <f>"Z67176EE51"</f>
        <v>Z67176EE51</v>
      </c>
      <c r="B187" t="str">
        <f t="shared" si="3"/>
        <v>06363391001</v>
      </c>
      <c r="C187" t="s">
        <v>15</v>
      </c>
      <c r="D187" t="s">
        <v>332</v>
      </c>
      <c r="E187" t="s">
        <v>17</v>
      </c>
      <c r="F187" s="1" t="s">
        <v>21</v>
      </c>
      <c r="G187" t="s">
        <v>22</v>
      </c>
      <c r="H187">
        <v>3083.45</v>
      </c>
      <c r="I187" s="2">
        <v>42332</v>
      </c>
      <c r="J187" s="2">
        <v>42356</v>
      </c>
      <c r="K187">
        <v>3083.45</v>
      </c>
    </row>
    <row r="188" spans="1:11" x14ac:dyDescent="0.25">
      <c r="A188" t="str">
        <f>"650279977D"</f>
        <v>650279977D</v>
      </c>
      <c r="B188" t="str">
        <f t="shared" si="3"/>
        <v>06363391001</v>
      </c>
      <c r="C188" t="s">
        <v>15</v>
      </c>
      <c r="D188" t="s">
        <v>333</v>
      </c>
      <c r="E188" t="s">
        <v>52</v>
      </c>
      <c r="F188" s="1" t="s">
        <v>247</v>
      </c>
      <c r="G188" t="s">
        <v>248</v>
      </c>
      <c r="H188">
        <v>0</v>
      </c>
      <c r="I188" s="2">
        <v>42401</v>
      </c>
      <c r="J188" s="2">
        <v>42766</v>
      </c>
      <c r="K188">
        <v>113333.37</v>
      </c>
    </row>
    <row r="189" spans="1:11" x14ac:dyDescent="0.25">
      <c r="A189" t="str">
        <f>"Z08137672B"</f>
        <v>Z08137672B</v>
      </c>
      <c r="B189" t="str">
        <f t="shared" si="3"/>
        <v>06363391001</v>
      </c>
      <c r="C189" t="s">
        <v>15</v>
      </c>
      <c r="D189" t="s">
        <v>334</v>
      </c>
      <c r="E189" t="s">
        <v>32</v>
      </c>
      <c r="F189" s="1" t="s">
        <v>335</v>
      </c>
      <c r="G189" t="s">
        <v>336</v>
      </c>
      <c r="H189">
        <v>5000</v>
      </c>
      <c r="I189" s="2">
        <v>42207</v>
      </c>
      <c r="J189" s="2">
        <v>42277</v>
      </c>
      <c r="K189">
        <v>4266.09</v>
      </c>
    </row>
    <row r="190" spans="1:11" x14ac:dyDescent="0.25">
      <c r="A190" t="str">
        <f>"60922679C3"</f>
        <v>60922679C3</v>
      </c>
      <c r="B190" t="str">
        <f t="shared" si="3"/>
        <v>06363391001</v>
      </c>
      <c r="C190" t="s">
        <v>15</v>
      </c>
      <c r="D190" t="s">
        <v>337</v>
      </c>
      <c r="E190" t="s">
        <v>32</v>
      </c>
      <c r="F190" s="1" t="s">
        <v>338</v>
      </c>
      <c r="G190" t="s">
        <v>339</v>
      </c>
      <c r="H190">
        <v>23870</v>
      </c>
      <c r="I190" s="2">
        <v>42067</v>
      </c>
      <c r="J190" s="2">
        <v>42185</v>
      </c>
      <c r="K190">
        <v>21870</v>
      </c>
    </row>
    <row r="191" spans="1:11" x14ac:dyDescent="0.25">
      <c r="A191" t="str">
        <f>"6233005670"</f>
        <v>6233005670</v>
      </c>
      <c r="B191" t="str">
        <f t="shared" si="3"/>
        <v>06363391001</v>
      </c>
      <c r="C191" t="s">
        <v>15</v>
      </c>
      <c r="D191" t="s">
        <v>340</v>
      </c>
      <c r="E191" t="s">
        <v>32</v>
      </c>
      <c r="F191" s="1" t="s">
        <v>341</v>
      </c>
      <c r="G191" t="s">
        <v>95</v>
      </c>
      <c r="H191">
        <v>51000</v>
      </c>
      <c r="I191" s="2">
        <v>42278</v>
      </c>
      <c r="J191" s="2">
        <v>43100</v>
      </c>
      <c r="K191">
        <v>32737.5</v>
      </c>
    </row>
    <row r="192" spans="1:11" x14ac:dyDescent="0.25">
      <c r="A192" t="str">
        <f>"60278871B7"</f>
        <v>60278871B7</v>
      </c>
      <c r="B192" t="str">
        <f t="shared" si="3"/>
        <v>06363391001</v>
      </c>
      <c r="C192" t="s">
        <v>15</v>
      </c>
      <c r="D192" t="s">
        <v>342</v>
      </c>
      <c r="E192" t="s">
        <v>32</v>
      </c>
      <c r="F192" s="1" t="s">
        <v>343</v>
      </c>
      <c r="G192" t="s">
        <v>95</v>
      </c>
      <c r="H192">
        <v>59137.5</v>
      </c>
      <c r="I192" s="2">
        <v>42026</v>
      </c>
      <c r="J192" s="2">
        <v>43100</v>
      </c>
      <c r="K192">
        <v>58417.75</v>
      </c>
    </row>
    <row r="193" spans="1:11" x14ac:dyDescent="0.25">
      <c r="A193" t="str">
        <f>"638107018C"</f>
        <v>638107018C</v>
      </c>
      <c r="B193" t="str">
        <f t="shared" si="3"/>
        <v>06363391001</v>
      </c>
      <c r="C193" t="s">
        <v>15</v>
      </c>
      <c r="D193" t="s">
        <v>344</v>
      </c>
      <c r="E193" t="s">
        <v>267</v>
      </c>
      <c r="F193" s="1" t="s">
        <v>345</v>
      </c>
      <c r="G193" t="s">
        <v>346</v>
      </c>
      <c r="H193">
        <v>140016.66</v>
      </c>
      <c r="I193" s="2">
        <v>42339</v>
      </c>
      <c r="J193" s="2">
        <v>43281</v>
      </c>
      <c r="K193">
        <v>139011.76999999999</v>
      </c>
    </row>
    <row r="194" spans="1:11" x14ac:dyDescent="0.25">
      <c r="A194" t="str">
        <f>"Z3E14BA3D0"</f>
        <v>Z3E14BA3D0</v>
      </c>
      <c r="B194" t="str">
        <f t="shared" si="3"/>
        <v>06363391001</v>
      </c>
      <c r="C194" t="s">
        <v>15</v>
      </c>
      <c r="D194" t="s">
        <v>347</v>
      </c>
      <c r="E194" t="s">
        <v>52</v>
      </c>
      <c r="F194" s="1" t="s">
        <v>57</v>
      </c>
      <c r="G194" t="s">
        <v>58</v>
      </c>
      <c r="H194">
        <v>2096.4</v>
      </c>
      <c r="I194" s="2">
        <v>42278</v>
      </c>
      <c r="J194" s="2">
        <v>44104</v>
      </c>
      <c r="K194">
        <v>1362.53</v>
      </c>
    </row>
    <row r="195" spans="1:11" x14ac:dyDescent="0.25">
      <c r="A195" t="str">
        <f>"ZAD138FA7E"</f>
        <v>ZAD138FA7E</v>
      </c>
      <c r="B195" t="str">
        <f t="shared" si="3"/>
        <v>06363391001</v>
      </c>
      <c r="C195" t="s">
        <v>15</v>
      </c>
      <c r="D195" t="s">
        <v>348</v>
      </c>
      <c r="E195" t="s">
        <v>32</v>
      </c>
      <c r="F195" s="1" t="s">
        <v>349</v>
      </c>
      <c r="G195" t="s">
        <v>28</v>
      </c>
      <c r="H195">
        <v>15000</v>
      </c>
      <c r="I195" s="2">
        <v>42136</v>
      </c>
      <c r="J195" s="2">
        <v>42369</v>
      </c>
      <c r="K195">
        <v>14988.55</v>
      </c>
    </row>
    <row r="196" spans="1:11" x14ac:dyDescent="0.25">
      <c r="A196" t="str">
        <f>"Z0912CE6FE"</f>
        <v>Z0912CE6FE</v>
      </c>
      <c r="B196" t="str">
        <f t="shared" si="3"/>
        <v>06363391001</v>
      </c>
      <c r="C196" t="s">
        <v>15</v>
      </c>
      <c r="D196" t="s">
        <v>350</v>
      </c>
      <c r="E196" t="s">
        <v>17</v>
      </c>
      <c r="F196" s="1" t="s">
        <v>69</v>
      </c>
      <c r="G196" t="s">
        <v>70</v>
      </c>
      <c r="H196">
        <v>5678.5</v>
      </c>
      <c r="I196" s="2">
        <v>42024</v>
      </c>
      <c r="J196" s="2">
        <v>42338</v>
      </c>
      <c r="K196">
        <v>5678.5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veneto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2019-01-29T17:00:25Z</dcterms:created>
  <dcterms:modified xsi:type="dcterms:W3CDTF">2019-01-29T17:00:36Z</dcterms:modified>
</cp:coreProperties>
</file>