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bruzz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</calcChain>
</file>

<file path=xl/sharedStrings.xml><?xml version="1.0" encoding="utf-8"?>
<sst xmlns="http://schemas.openxmlformats.org/spreadsheetml/2006/main" count="436" uniqueCount="224">
  <si>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</si>
  <si>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</si>
  <si>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</si>
  <si>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</si>
  <si>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</si>
  <si>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</si>
  <si>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</si>
  <si>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</si>
  <si>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</si>
  <si>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</si>
  <si>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</si>
  <si>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</si>
  <si>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</si>
  <si>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</si>
  <si>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</si>
  <si>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Abruzzo</t>
  </si>
  <si>
    <t>UT SULMONA - disalimentazione cabina elettrica</t>
  </si>
  <si>
    <t>23-AFFIDAMENTO IN ECONOMIA - AFFIDAMENTO DIRETTO</t>
  </si>
  <si>
    <t xml:space="preserve">ENEL DISTRIBUZIONE SPA (CF: 05779711000)
</t>
  </si>
  <si>
    <t>ENEL DISTRIBUZIONE SPA (CF: 05779711000)</t>
  </si>
  <si>
    <t>ABC della sicurezza negli Uffici</t>
  </si>
  <si>
    <t xml:space="preserve">EPC SRL (CF: 00390310589)
</t>
  </si>
  <si>
    <t>EPC SRL (CF: 00390310589)</t>
  </si>
  <si>
    <t>Fornitura di DPI e attrezzature per squadre di emergenza</t>
  </si>
  <si>
    <t>22-PROCEDURA NEGOZIATA DERIVANTE DA AVVISI CON CUI SI INDICE LA GARA</t>
  </si>
  <si>
    <t xml:space="preserve">ADRIATICA ANTINFORTUNISTICA SRL (CF: 00814930673)
ANTIFORTUNISTICA DI CORSI ROBERTO (CF: 06362950484)
ANTINCENDIO ANTINFORTUNISTICA TUVERI (CF: 00565580958)
Antinfortunistica Gallo Srl (CF: 03147930790)
ANTINFORTUNISTICA GENERALE S.R.L. (CF: 02899730754)
L'ANTINFORTUNISTICA S.R.L. (CF: 02467560245)
</t>
  </si>
  <si>
    <t>L'ANTINFORTUNISTICA S.R.L. (CF: 02467560245)</t>
  </si>
  <si>
    <t>DP-COP-CAM PESCARA - Spurgo linea fognaria</t>
  </si>
  <si>
    <t xml:space="preserve">F.lli De Leonibus Srl (CF: 01944100682)
</t>
  </si>
  <si>
    <t>F.lli De Leonibus Srl (CF: 01944100682)</t>
  </si>
  <si>
    <t>DP L'AQUILA - Acquisto pc e stampante</t>
  </si>
  <si>
    <t xml:space="preserve">SIGMA S.P.A. (CF: 01590580443)
</t>
  </si>
  <si>
    <t>SIGMA S.P.A. (CF: 01590580443)</t>
  </si>
  <si>
    <t>ABRUZZO - Fornitura consumabili per Lexmark MS610DN</t>
  </si>
  <si>
    <t>26-AFFIDAMENTO DIRETTO IN ADESIONE AD ACCORDO QUADRO/CONVENZIONE</t>
  </si>
  <si>
    <t xml:space="preserve">INFORDATA (CF: 00929440592)
</t>
  </si>
  <si>
    <t>INFORDATA (CF: 00929440592)</t>
  </si>
  <si>
    <t>DP TERAMO - Intervento riparazione perdita reti impianto termico e idrico-sanitario</t>
  </si>
  <si>
    <t xml:space="preserve">SIEM IMPIANTI SRL (CF: 01983840685)
</t>
  </si>
  <si>
    <t>SIEM IMPIANTI SRL (CF: 01983840685)</t>
  </si>
  <si>
    <t>MEMENTO 2017 ed altri</t>
  </si>
  <si>
    <t xml:space="preserve">WOLTERS KLUWER ITALIA SRL (CF: 10209790152)
</t>
  </si>
  <si>
    <t>WOLTERS KLUWER ITALIA SRL (CF: 10209790152)</t>
  </si>
  <si>
    <t>GIUFFRE' pubblicazioni 2017</t>
  </si>
  <si>
    <t xml:space="preserve">GiuffrÃ¨ Francis Lefebvre S.p.A (CF: 00829840156)
</t>
  </si>
  <si>
    <t>GiuffrÃ¨ Francis Lefebvre S.p.A (CF: 00829840156)</t>
  </si>
  <si>
    <t>Uffici Regione Abruzzo - ripristino impianti antifurto</t>
  </si>
  <si>
    <t xml:space="preserve">Security Snc di De Benedictis Gabriele (CF: 01311910663)
</t>
  </si>
  <si>
    <t>Security Snc di De Benedictis Gabriele (CF: 01311910663)</t>
  </si>
  <si>
    <t>DP CHIETI - Pulizia piazzali e potatura alberi</t>
  </si>
  <si>
    <t xml:space="preserve">Puli Service Sas (CF: 01469360661)
</t>
  </si>
  <si>
    <t>Puli Service Sas (CF: 01469360661)</t>
  </si>
  <si>
    <t>DP TERAMO - pulizia fossa biologica</t>
  </si>
  <si>
    <t xml:space="preserve">Ecospurgo 2001 di Crocetti Angelo (CF: CRCNGL53E04I348I)
</t>
  </si>
  <si>
    <t>Ecospurgo 2001 di Crocetti Angelo (CF: CRCNGL53E04I348I)</t>
  </si>
  <si>
    <t>Immobile PESCARA Via Rio Sparto 21 - verifica periodica ascensori</t>
  </si>
  <si>
    <t xml:space="preserve">APAVE ITALIA CPM SRL (CF: 01575040983)
</t>
  </si>
  <si>
    <t>APAVE ITALIA CPM SRL (CF: 01575040983)</t>
  </si>
  <si>
    <t>UT SULMONA - lavori vari di manutenzione</t>
  </si>
  <si>
    <t xml:space="preserve">D'Eustacchio Costruzioni Srl (CF: 01980610677)
</t>
  </si>
  <si>
    <t>D'Eustacchio Costruzioni Srl (CF: 01980610677)</t>
  </si>
  <si>
    <t>DP PE - Fornitura di etichette non rimovibili per laser</t>
  </si>
  <si>
    <t xml:space="preserve">OFFICE DEPOT ITALIA SRL (CF: 03675290286)
</t>
  </si>
  <si>
    <t>OFFICE DEPOT ITALIA SRL (CF: 03675290286)</t>
  </si>
  <si>
    <t>UFFICI ABRUZZO Fornitura Energia Elettrica Consip 14 Lotto 8</t>
  </si>
  <si>
    <t xml:space="preserve">ENEL ENERGIA SPA (CF: 06655971007)
</t>
  </si>
  <si>
    <t>ENEL ENERGIA SPA (CF: 06655971007)</t>
  </si>
  <si>
    <t>DP TERAMO - lavori di ripristino della via di fuga</t>
  </si>
  <si>
    <t xml:space="preserve">CO.ME.A. Soc. Coop. (CF: 05530040632)
Dea Srls (CF: 01960550661)
Edil Confort Srl (CF: 02044060685)
Icra Italia Srl (CF: 01390910667)
Time Rivestimenti (CF: 00902510684)
TP Srl (CF: 05402111214)
</t>
  </si>
  <si>
    <t>Edil Confort Srl (CF: 02044060685)</t>
  </si>
  <si>
    <t>Fornitura consumabili per stampanti</t>
  </si>
  <si>
    <t xml:space="preserve">Cartoidee di Cultraro Vasta Giuseppe (CF: CLTGPP73S03C351D)
CIENNE S.R.L. (CF: 06704240636)
DEBA SRL (CF: 08458520155)
Emmerre srl (CF: 02736920782)
ENTER SRL  (CF: 04232600371)
GIANFRANCO PASCALE (CF: 04212371001)
INTERSYSTEM SRL (CF: 01203550353)
PROMO RIGENERA SRL (CF: 01431180551)
R.C.M. ITALIA s.r.l. (CF: 06736060630)
</t>
  </si>
  <si>
    <t>PROMO RIGENERA SRL (CF: 01431180551)</t>
  </si>
  <si>
    <t>Pubblicazioni SEAC 2017</t>
  </si>
  <si>
    <t xml:space="preserve">Cedil Sas di Zaccagnini a: (CF: 04489781007)
</t>
  </si>
  <si>
    <t>Cedil Sas di Zaccagnini a: (CF: 04489781007)</t>
  </si>
  <si>
    <t>GAS NATURALE 9 LOTTO 5</t>
  </si>
  <si>
    <t xml:space="preserve">ESTRA ENERGIE SRL (CF: 01219980529)
</t>
  </si>
  <si>
    <t>ESTRA ENERGIE SRL (CF: 01219980529)</t>
  </si>
  <si>
    <t>Servizio di facchinaggio DP Chieti</t>
  </si>
  <si>
    <t xml:space="preserve">Dea Srls (CF: 01960550661)
</t>
  </si>
  <si>
    <t>Dea Srls (CF: 01960550661)</t>
  </si>
  <si>
    <t>Servizio interpretariato nella Lingua dei Segni LIS</t>
  </si>
  <si>
    <t xml:space="preserve">Soc. Coop. Segni di Integrazione Abruzzo (CF: 02246260695)
</t>
  </si>
  <si>
    <t>Soc. Coop. Segni di Integrazione Abruzzo (CF: 02246260695)</t>
  </si>
  <si>
    <t>DP TERAMO - lavori di ripristino controsoffittature e tinteggiatura</t>
  </si>
  <si>
    <t xml:space="preserve">Edil Confort Srl (CF: 02044060685)
</t>
  </si>
  <si>
    <t>Fornitura e posa in opera di tende veneziane,zanzaliere, pellicile - Manutenzioni varie</t>
  </si>
  <si>
    <t xml:space="preserve">BRIANZATENDE SRL (CF: 08479180153)
CENTRO TENDE COMOLLI DI COMOLLI GIANFRANCO (CF: CMLGFR60B20Z135G)
CENTRO TENDE DI MORRONE &amp; DIONISIO SNC (CF: 01474630660)
CEPOLTENDE  SRL (CF: 01226950507)
ESTENDE SRL (CF: 01793470939)
MANFRIN TENDE DI MANFRIN EDOARDO (CF: MNFDRD76M21I441S)
NONCELLO TENDE DI FALOMO ITALO &amp; C. SNC (CF: 00182090936)
TENDER SOC COOP ARL (CF: 02624290546)
</t>
  </si>
  <si>
    <t>CENTRO TENDE DI MORRONE &amp; DIONISIO SNC (CF: 01474630660)</t>
  </si>
  <si>
    <t>UT GIULIANOVA - disostruzione rete fognaria</t>
  </si>
  <si>
    <t>DP CHIETI - lavori di ripristino archivio compattabile</t>
  </si>
  <si>
    <t>DR e UPT AQ - Lotto- 4 - Manutenzioni aree verdi e accessi- contratto biennale</t>
  </si>
  <si>
    <t xml:space="preserve">Compagnia Generale Servizi Integrati SRL (CF: 10848981006)
CSS SERVIZI S.R.L. (CF: 08546921001)
D.A.C. DI VOLPI ROSELLA (CF: VLPRLL60C57G482W)
Dea Srls (CF: 01960550661)
E.M.A. GARDEN di Marinucci Nicola   (CF: MNRNCL75M06L113C)
Puli Service Sas (CF: 01469360661)
</t>
  </si>
  <si>
    <t>DP TERAMO - Lotto 5- Manutenzione aree verdi ed accessi - contratto biennale</t>
  </si>
  <si>
    <t>Intervento di sfalcio delle erbe nell'area di pertinenza dell'Ufficio via Rio Sparto Pescara</t>
  </si>
  <si>
    <t xml:space="preserve">VIVAIO IDEE VERDI DI CIANCI PIERLUIGI (CF: CNCPLG69H09F611B)
</t>
  </si>
  <si>
    <t>VIVAIO IDEE VERDI DI CIANCI PIERLUIGI (CF: CNCPLG69H09F611B)</t>
  </si>
  <si>
    <t>Uffici PE via Rio Sparto -Lotto 1- Manutenzione aree verdi e accessi - contratto biennale</t>
  </si>
  <si>
    <t>DP CH - via UnitÃ  d'Italia - Lotto 2- Manutenzione aree verdi e accessi - contratto biennale</t>
  </si>
  <si>
    <t>UT SULMONA - via Salvemini - Lotto 3- Manutenzione aree verdi e accessi - contratto biennale</t>
  </si>
  <si>
    <t>DP TERAMO - manutenzione trasformatore</t>
  </si>
  <si>
    <t xml:space="preserve">EL.CI IMPIANTI SRL (CF: 01341130639)
</t>
  </si>
  <si>
    <t>EL.CI IMPIANTI SRL (CF: 01341130639)</t>
  </si>
  <si>
    <t>DR Abruzzo - tende veneziane</t>
  </si>
  <si>
    <t xml:space="preserve">CENTRO TENDE DI MORRONE &amp; DIONISIO SNC (CF: 01474630660)
</t>
  </si>
  <si>
    <t>Abruzzo Buoni Pasto</t>
  </si>
  <si>
    <t xml:space="preserve">REPAS LUNCH COUPON (CF: 08122660585)
</t>
  </si>
  <si>
    <t>REPAS LUNCH COUPON (CF: 08122660585)</t>
  </si>
  <si>
    <t>DP e UPT CHIETI - verifica impianti di messa a terra</t>
  </si>
  <si>
    <t xml:space="preserve">Impiantistica Antinfortunistica SRL (CF: 01949930695)
</t>
  </si>
  <si>
    <t>Impiantistica Antinfortunistica SRL (CF: 01949930695)</t>
  </si>
  <si>
    <t>Servizio di vigilanza Lotto 4 Uffici provincia di Teramo</t>
  </si>
  <si>
    <t xml:space="preserve">Aquila S.r.l. (CF: 02058080694)
EUROPOL Istituto di vigilanza srl (CF: 01790150666)
FEDERALPOL SRL (CF: 01626530693)
I.V.R.I.- Istituto di vigilanza  (CF: 03169660150)
Italpol s.r.l.  (CF: 01734860685)
SICURAQUILA SRL (CF: 01819680669)
SPEE SRL (CF: 00187450663)
Telecentral s.p.a. (CF: 01389830660)
Vigilantes Group s.r.l. (CF: 01674300676)
</t>
  </si>
  <si>
    <t>Vigilantes Group s.r.l. (CF: 01674300676)</t>
  </si>
  <si>
    <t>UT VASTO - verifica impianti di messa a terra</t>
  </si>
  <si>
    <t>Abbonamenti: BIG SUITE GOLD e CORRIERE TRIBUTARIO</t>
  </si>
  <si>
    <t>UFFICI DR ABRUZZO - Manutenzione impianti sicurezza e allarme</t>
  </si>
  <si>
    <t>Pubblicazione estratto avviso indagine mercato immobile Lanciano</t>
  </si>
  <si>
    <t xml:space="preserve">A. MANZONI &amp; C. S.p.a. (CF: 04705810150)
</t>
  </si>
  <si>
    <t>A. MANZONI &amp; C. S.p.a. (CF: 04705810150)</t>
  </si>
  <si>
    <t>Videoingranditore ottico UT Atri</t>
  </si>
  <si>
    <t xml:space="preserve">TIFLOSYSTEM SRL (CF: 01985200268)
</t>
  </si>
  <si>
    <t>TIFLOSYSTEM SRL (CF: 01985200268)</t>
  </si>
  <si>
    <t>Lavori di manutenzione impianti di sollevamento dell'Agenzia delle Entrate</t>
  </si>
  <si>
    <t xml:space="preserve">ACCORD ASCENSORI SRL (CF: 02337000695)
ASCENSORI IACHIZI SRL (CF: 01855310668)
BIAGIOLI S.R.L. (CF: 03935741003)
DELTA PIU' SRL (CF: 02094100688)
Master Snc di Piermattei &amp; Leone (CF: 01821260682)
</t>
  </si>
  <si>
    <t>Master Snc di Piermattei &amp; Leone (CF: 01821260682)</t>
  </si>
  <si>
    <t>DP CH - UPT CHIETI  fornitura e posa in opera n. 23 climatizzatori</t>
  </si>
  <si>
    <t xml:space="preserve">Achille Passeri e Figlio srl (CF: 00044900686)
COSMAC SRL (CF: 02474060692)
Di Carmine  Costruzioni Sas (CF: 00433300688)
DI SILVESTRO SRL (CF: 01756530679)
Due C Impianti Tecnologici Srl (CF: 02049410695)
Electra System di De Donno Roberto (CF: DDNRRT65H22C632N)
Elettroidraulica Silvi Srl (CF: 01906340672)
I.S.E. Srl (CF: 01782650673)
SIEM IMPIANTI SRL (CF: 01983840685)
</t>
  </si>
  <si>
    <t>Electra System di De Donno Roberto (CF: DDNRRT65H22C632N)</t>
  </si>
  <si>
    <t>DR Abruzzo Servizio di portierato</t>
  </si>
  <si>
    <t xml:space="preserve">Aquila S.r.l. (CF: 02058080694)
CONSORZIO PROGETTO MULTISERVIZI (CF: 02226920599)
CoopsaticcietÃ  Cooperativa Sociale a r.l. (CF: 01698860663)
EUROPOL Istituto di vigilanza srl (CF: 01790150666)
FEDERALPOL SRL (CF: 01626530693)
I.V.R.I.- Istituto di vigilanza  (CF: 03169660150)
Italpol s.r.l.  (CF: 01734860685)
La Veneta Servizi Spa (CF: 05185201000)
LUX srl (CF: 00323050690)
SICURAQUILA SRL (CF: 01819680669)
Telecentral s.p.a. (CF: 01389830660)
Vigilantes Group s.r.l. (CF: 01674300676)
</t>
  </si>
  <si>
    <t>CONSORZIO PROGETTO MULTISERVIZI (CF: 02226920599)</t>
  </si>
  <si>
    <t>Carta Eliminacode -Uffici UPT PE -UT AVEZZANO - DP CHIETI</t>
  </si>
  <si>
    <t>UPT TERAMO - intervento su un pilastro sul FrontOffice</t>
  </si>
  <si>
    <t>Pubblicazione estratto avviso indagine mercato immobile L'Aquila</t>
  </si>
  <si>
    <t>Set bandiere uffici vari della Regione Abruzzo</t>
  </si>
  <si>
    <t xml:space="preserve">MARMO Felice (CF: MRMFLC75B15G793J)
</t>
  </si>
  <si>
    <t>MARMO Felice (CF: MRMFLC75B15G793J)</t>
  </si>
  <si>
    <t>Abbonamento anno 2018 Rivista "Ratio Nonprofit"</t>
  </si>
  <si>
    <t xml:space="preserve">Centro Studi Castelli S.r.l. (CF: 01392340202)
</t>
  </si>
  <si>
    <t>Centro Studi Castelli S.r.l. (CF: 01392340202)</t>
  </si>
  <si>
    <t>Servizio posizionamento reti per allontanamento volatili - Immobile via Rio Sparto Pescara</t>
  </si>
  <si>
    <t xml:space="preserve">AMBI Q SRL (CF: 02183460696)
</t>
  </si>
  <si>
    <t>AMBI Q SRL (CF: 02183460696)</t>
  </si>
  <si>
    <t xml:space="preserve">Fornitura e posa in opera di tende e servizio di smontaggio e smaltimento tende </t>
  </si>
  <si>
    <t xml:space="preserve">ARES LINE SPA (CF: 03161590249)
</t>
  </si>
  <si>
    <t>ARES LINE SPA (CF: 03161590249)</t>
  </si>
  <si>
    <t>UPT PESCARA - Fornitura n. 13 climatizzatori</t>
  </si>
  <si>
    <t xml:space="preserve">Achille Passeri e Figlio srl (CF: 00044900686)
DI SILVESTRO SRL (CF: 01756530679)
Due C Impianti Tecnologici Srl (CF: 02049410695)
S2 SOCIETA' DI SERVIZI PER L'EDILIZIA SRL (CF: 01894190691)
SIEM IMPIANTI SRL (CF: 01983840685)
Travaglini Domenico (CF: 01237030695)
</t>
  </si>
  <si>
    <t>S2 SOCIETA' DI SERVIZI PER L'EDILIZIA SRL (CF: 01894190691)</t>
  </si>
  <si>
    <t>DR Abruzzo - abbonamento a periodici anno 2018</t>
  </si>
  <si>
    <t>UT AVEZZANO e UPT PESCARA - ripristino impianto allarme</t>
  </si>
  <si>
    <t>DP CHIETI - Lavori di sistemazione locali front-office</t>
  </si>
  <si>
    <t xml:space="preserve">AB EDIL SERVICE SRL (CF: 01610770685)
ASFALTI TRIGNO SRL (CF: 01223410695)
C. EDIL SRL (CF: 02449810692)
Costruzioni Generali Clama (CF: 01887820684)
Edil Cicchini Srl (CF: 01555340692)
Edil Confort Srl (CF: 02044060685)
Edil Tracchia Snc (CF: 02000970695)
GEICO LENDER SPA (CF: 11205571000)
SIEM IMPIANTI SRL (CF: 01983840685)
SocietÃ  Italiana Servizi Srl (CF: 02107490696)
</t>
  </si>
  <si>
    <t>Edil Cicchini Srl (CF: 01555340692)</t>
  </si>
  <si>
    <t>Portabadge e cordoncino con sgancio antisoffocamento</t>
  </si>
  <si>
    <t xml:space="preserve">FULLGADGETS S.R.L. (CF: 01911210563)
</t>
  </si>
  <si>
    <t>FULLGADGETS S.R.L. (CF: 01911210563)</t>
  </si>
  <si>
    <t>Fornitura di bacheche e urne</t>
  </si>
  <si>
    <t xml:space="preserve">CAPRIOLI SOLUTIONS S.R.L. (CF: 10892451005)
</t>
  </si>
  <si>
    <t>CAPRIOLI SOLUTIONS S.R.L. (CF: 10892451005)</t>
  </si>
  <si>
    <t>Servizio di interpretariato nella Lingua dei segni</t>
  </si>
  <si>
    <t>Contratto esecutivo - Lotto 7 Servizio rilegatura atti Conservatorie</t>
  </si>
  <si>
    <t xml:space="preserve">Sud Stampa di G. Morisco &amp; C. snc (CF: 05000430727)
</t>
  </si>
  <si>
    <t>Sud Stampa di G. Morisco &amp; C. snc (CF: 05000430727)</t>
  </si>
  <si>
    <t>UT SULMONA - Analisi da eseguire su campioni di pavimenti</t>
  </si>
  <si>
    <t xml:space="preserve">Laser Lab Srl (CF: 01532600697)
</t>
  </si>
  <si>
    <t>Laser Lab Srl (CF: 01532600697)</t>
  </si>
  <si>
    <t>C.O. PESCARA e SULMONA - Fornitura calcolatrici da tavolo</t>
  </si>
  <si>
    <t xml:space="preserve">ECORIGENERA DI CARTA SALVATORE (CF: CRTSVT64A05B056I)
EUROCART S.R.L. (CF: 01192290516)
EUROTECNO SRL (CF: 04585871009)
L'INFORMATICA S.A.S. DI ANDREA DI FRANCESCO &amp; C. (CF: 02198930840)
LANTERA SRL (CF: 01313790774)
neapolis informatica (CF: 07708230631)
SI.EL.CO SRL (CF: 00614130128)
</t>
  </si>
  <si>
    <t>EUROCART S.R.L. (CF: 01192290516)</t>
  </si>
  <si>
    <t>Toner e Drum per Uffici Agenzia Entrate Abruzzo</t>
  </si>
  <si>
    <t xml:space="preserve">A. DI PAOLO SRL (CF: 01805450689)
ECO LASER INFORMATICA SRL  (CF: 04427081007)
ECOREFILL S.R.L.  (CF: 02279000489)
ECORIGENERA DI CARTA SALVATORE (CF: CRTSVT64A05B056I)
INGROSCART SRL (CF: 01469840662)
MYO S.r.l. (CF: 03222970406)
R.C.M. ITALIA s.r.l. (CF: 06736060630)
TECNOLINEA SNC DI DE BENEDICTIS G. E C. (CF: 00659730675)
</t>
  </si>
  <si>
    <t>ECO LASER INFORMATICA SRL  (CF: 04427081007)</t>
  </si>
  <si>
    <t>DP PESCARA - Fornitura di cartelline stampate f.to 35x25</t>
  </si>
  <si>
    <t xml:space="preserve">TIPOLITO 95 di Fulgenzi Pietro&amp;Pesce G. snc (CF: 01372060663)
</t>
  </si>
  <si>
    <t>TIPOLITO 95 di Fulgenzi Pietro&amp;Pesce G. snc (CF: 01372060663)</t>
  </si>
  <si>
    <t>Analisi quali/quantitativa da eseguire su pavimenti e colle - Uffici Rio Sparto - PESCARA</t>
  </si>
  <si>
    <t xml:space="preserve">GALENO RP SRL (CF: 01501960692)
</t>
  </si>
  <si>
    <t>GALENO RP SRL (CF: 01501960692)</t>
  </si>
  <si>
    <t>DR - Fornitura di DPI attrezzatue antincendio - Estintoiri mobili e Elmetti</t>
  </si>
  <si>
    <t xml:space="preserve">Guantificio Abruzzese SRL (CF: 02185960693)
</t>
  </si>
  <si>
    <t>Guantificio Abruzzese SRL (CF: 02185960693)</t>
  </si>
  <si>
    <t>Servizio di rilievo ed analisi da eseguire negli ambienti di lavoro Uffici AE Rio Sparto PE per la presenza di eventuali fibre di amianto.</t>
  </si>
  <si>
    <t>DR - Forntura di filtri e lampade per videoproiettori</t>
  </si>
  <si>
    <t xml:space="preserve">VIRTUAL LOGIC SRL (CF: 03878640238)
</t>
  </si>
  <si>
    <t>VIRTUAL LOGIC SRL (CF: 03878640238)</t>
  </si>
  <si>
    <t>Adesione  alla Convenzione Stampanti 15 Lotto 2 - Fornitura toner</t>
  </si>
  <si>
    <t>Carte di credito - Lotto 4</t>
  </si>
  <si>
    <t xml:space="preserve">NEXI PAYMENTS S.P.A. (giÃ  CARTASI SPA) (CF: 04107060966)
</t>
  </si>
  <si>
    <t>NEXI PAYMENTS S.P.A. (giÃ  CARTASI SPA) (CF: 04107060966)</t>
  </si>
  <si>
    <t>UFF. VARI - Fornitura di toner</t>
  </si>
  <si>
    <t xml:space="preserve">Cartoidee di Cultraro Vasta Giuseppe (CF: CLTGPP73S03C351D)
CENTRO AUTOMAZIONE UFFICI (CF: 01695550812)
CENTRO UFFICI SRL (CF: 03095020362)
DuecÃ¬ Italia srl (CF: 02693490126)
ECO LASER INFORMATICA SRL  (CF: 04427081007)
R.C.M. ITALIA s.r.l. (CF: 06736060630)
</t>
  </si>
  <si>
    <t>Fornitura pezzi mobili 2018</t>
  </si>
  <si>
    <t xml:space="preserve">Istituto Poligrafico e Zecca dello Stato  (CF: 00399810589)
</t>
  </si>
  <si>
    <t>Istituto Poligrafico e Zecca dello Stato  (CF: 00399810589)</t>
  </si>
  <si>
    <t>ABRUZZO -Contratto per la fornitura di carta uso ufficio</t>
  </si>
  <si>
    <t xml:space="preserve">A. DI PAOLO SRL (CF: 01805450689)
EDIT INFORM DI COLETTA MARCO (CF: CLTMRC60A06G482H)
GRAFICA SUD SNC DI STARINIERI CHRISTIAN &amp; C. (CF: 02048610683)
HITECO S.R.L. (CF: 01441330691)
IGR SRL INDUSTRIE GRAFICHE RIUNITE (CF: 02154330696)
LA MATITA DI MARRONE DONATELLA (CF: MRRDTL74P51Z133F)
LASER MULTIMEDIA SRL  (CF: 01747430690)
RDWEB DI RAFFAELE DISANTI (CF: DSNRFL79P08H926X)
RIDOLFI LEGATORIA DI RIDOLFI ROLANDO (CF: RDLRND57M22G438H)
S.H.S. SRL (CF: 01636300699)
START SAS DI PACINI CLETO E DI BARTOLOMEO SANDRO  (CF: 01072580663)
TECNOCOPIA S.A.S. DI GUARNIERI MARCO &amp; C. (CF: 02541200693)
TECNOLINEA SNC DI DE BENEDICTIS G. E C. (CF: 00659730675)
TOLLIS SNC (CF: 01436550667)
VILLAMAGN@OFFICE DI VILLAMAGNA GIUSEPPE (CF: VLLGPP57H16E372V)
</t>
  </si>
  <si>
    <t>TECNOLINEA SNC DI DE BENEDICTIS G. E C. (CF: 00659730675)</t>
  </si>
  <si>
    <t>Lavori di manutenzione impianti di climatizzazione idrico-sanitari dell'Agenzia delle Entrate</t>
  </si>
  <si>
    <t xml:space="preserve">Achille Passeri e Figlio srl (CF: 00044900686)
ARDENTE IMPIANTI SRL (CF: 01963980683)
Calor House SAS (CF: 00619590664)
CEMAD GROUP SAS (CF: 02305510691)
CLEA SRL (CF: 01722820667)
Due C Impianti Tecnologici Srl (CF: 02049410695)
Electra System di De Donno Roberto (CF: DDNRRT65H22C632N)
GEICO LENDER SPA (CF: 11205571000)
SIEM IMPIANTI SRL (CF: 01983840685)
TERMOPROJECT SRL (CF: 10259251006)
</t>
  </si>
  <si>
    <t>GEICO LENDER SPA (CF: 11205571000)</t>
  </si>
  <si>
    <t>DR Abruzzo - Servizio di facchinaggio e trasloco - Lotto 1</t>
  </si>
  <si>
    <t xml:space="preserve">COOPSERVICE S.COOP.P.A.  (CF: 00310180351)
D.L.V. GLOBAL SERVICE S.R.L. (CF: 13926601009)
DE VELLIS Traslochi e trasporti (CF: 00700380603)
Dea Srls (CF: 01960550661)
Il Risveglio Soc Coop.Sociale arl (CF: 12018841002)
MARA SOCIETA' COOPERATIVA SPA (CF: 13226021007)
NEW GENERATION SERVICE (CF: 13092191009)
PREMIO SRL  (CF: 04286980372)
Puli Service Sas (CF: 01469360661)
ROSSI TRANSWORLD S.A.S. (CF: 05198491002)
TRASLOCHI SCABELLI GROUPS SRL (CF: 03540190984)
</t>
  </si>
  <si>
    <t>Il Risveglio Soc Coop.Sociale arl (CF: 12018841002)</t>
  </si>
  <si>
    <t>Uffici Regione-Fornitura di mobili e arredi a norma</t>
  </si>
  <si>
    <t>Servizio di Sorveglianza Sanitaria (subentro GI ONE spa)</t>
  </si>
  <si>
    <t xml:space="preserve">EXITONE S.P.A. (CF: 07874490019)
</t>
  </si>
  <si>
    <t>EXITONE S.P.A. (CF: 07874490019)</t>
  </si>
  <si>
    <t>Servizio di vigilanza Lotto 1 Uffici provincia di AQ</t>
  </si>
  <si>
    <t>Servizio di vigilanza Lotto 2 Uffici provincia di Chieti</t>
  </si>
  <si>
    <t>Aquila S.r.l. (CF: 02058080694)</t>
  </si>
  <si>
    <t>Fornitura cancelleria e articoli per ufficio</t>
  </si>
  <si>
    <t xml:space="preserve">A. DI PAOLO SRL (CF: 01805450689)
BLU PAPER SRL (CF: 01972420697)
CENTRUFFICIO SRL (CF: 00830890679)
COSTA VERDE SNC (CF: 00248050676)
ERREBIAN SPA (CF: 08397890586)
GBR ROSSETTO SPA (CF: 00304720287)
GIMAR ITALIA SRL (CF: 01426370670)
ICR - SOCIETA' PER AZIONI  (CF: 05466391009)
INGROSCART SRL (CF: 01469840662)
KRATOS SPA (CF: 02683390401)
MYO S.r.l. (CF: 03222970406)
ORESTINI SRL (CF: 01392870588)
PINI R. F.LLI (CF: 00158660365)
RE.BI.CART (CF: RSTFNC39B05A345Q)
</t>
  </si>
  <si>
    <t>MYO S.r.l. (CF: 03222970406)</t>
  </si>
  <si>
    <t>Servizio di vigilanza Lotto 3 Uffici provincia di Pescara</t>
  </si>
  <si>
    <t>C.O. PE- Servizio di Facchinaggio Interno Lotto 2</t>
  </si>
  <si>
    <t xml:space="preserve">COOPSERVICE S.COOP.P.A.  (CF: 00310180351)
Dea Srls (CF: 01960550661)
Il Risveglio Soc Coop.Sociale arl (CF: 12018841002)
MARA SOCIETA' COOPERATIVA SPA (CF: 13226021007)
Puli Service Sas (CF: 01469360661)
</t>
  </si>
  <si>
    <t>Lavori di manutenzione impianti antincendio dell'Agenzia delle Entrate</t>
  </si>
  <si>
    <t xml:space="preserve">CLEA SRL (CF: 01722820667)
FRASCARELLI ANTINCENDIO S.R.L. (CF: 01918730662)
GEICO LENDER SPA (CF: 11205571000)
Imp.e servizi elettrici Presutti e Cirillo (CF: 01467230668)
SIEM IMPIANTI SRL (CF: 01983840685)
SIPROS SRL (CF: 01267310660)
</t>
  </si>
  <si>
    <t>Lavori di manutenzione impianti elettrici dell'Agenzia delle Entrate</t>
  </si>
  <si>
    <t xml:space="preserve">3T di Tatoni Valerio (CF: TTNVLR54D16G482H)
ARCOBALENO IMPIANTI SRL (CF: 01850580661)
C.D.R. Impianti (CF: 01398970663)
CE.SI. ELETTRONICA SRL (CF: 00332280684)
COSSU IMPIANTI (CF: 01683310666)
FRASCARELLI ANTINCENDIO S.R.L. (CF: 01918730662)
GEICO LENDER SPA (CF: 11205571000)
Imp.e servizi elettrici Presutti e Cirillo (CF: 01467230668)
SIEM IMPIANTI SRL (CF: 01983840685)
SIPROS SRL (CF: 01267310660)
</t>
  </si>
  <si>
    <t>Dati aggiornati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</si>
</sst>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D6" sqref="D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223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"Z0C1CE9745"</f>
        <v>Z0C1CE9745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337</v>
      </c>
      <c r="I3" s="2">
        <v>42748</v>
      </c>
      <c r="J3" s="2">
        <v>42750</v>
      </c>
      <c r="K3">
        <v>0</v>
      </c>
    </row>
    <row r="4" spans="1:11" x14ac:dyDescent="0.25">
      <c r="A4" t="str">
        <f>"ZB11CEB604"</f>
        <v>ZB11CEB604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800</v>
      </c>
      <c r="I4" s="2">
        <v>42762</v>
      </c>
      <c r="J4" s="2">
        <v>42765</v>
      </c>
      <c r="K4">
        <v>800</v>
      </c>
    </row>
    <row r="5" spans="1:11" x14ac:dyDescent="0.25">
      <c r="A5" t="str">
        <f>"Z051CB1346"</f>
        <v>Z051CB1346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23950.400000000001</v>
      </c>
      <c r="I5" s="2">
        <v>42751</v>
      </c>
      <c r="J5" s="2">
        <v>42786</v>
      </c>
      <c r="K5">
        <v>23923.439999999999</v>
      </c>
    </row>
    <row r="6" spans="1:11" x14ac:dyDescent="0.25">
      <c r="A6" t="str">
        <f>"ZCB1D4B39D"</f>
        <v>ZCB1D4B39D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200</v>
      </c>
      <c r="I6" s="2">
        <v>42779</v>
      </c>
      <c r="J6" s="2">
        <v>42779</v>
      </c>
      <c r="K6">
        <v>200</v>
      </c>
    </row>
    <row r="7" spans="1:11" x14ac:dyDescent="0.25">
      <c r="A7" t="str">
        <f>"Z771D32F42"</f>
        <v>Z771D32F42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32</v>
      </c>
      <c r="H7">
        <v>990</v>
      </c>
      <c r="I7" s="2">
        <v>42781</v>
      </c>
      <c r="J7" s="2">
        <v>42781</v>
      </c>
      <c r="K7">
        <v>990</v>
      </c>
    </row>
    <row r="8" spans="1:11" x14ac:dyDescent="0.25">
      <c r="A8" t="str">
        <f>"699323366E"</f>
        <v>699323366E</v>
      </c>
      <c r="B8" t="str">
        <f t="shared" si="0"/>
        <v>06363391001</v>
      </c>
      <c r="C8" t="s">
        <v>15</v>
      </c>
      <c r="D8" t="s">
        <v>33</v>
      </c>
      <c r="E8" t="s">
        <v>34</v>
      </c>
      <c r="F8" s="1" t="s">
        <v>35</v>
      </c>
      <c r="G8" t="s">
        <v>36</v>
      </c>
      <c r="H8">
        <v>90000</v>
      </c>
      <c r="I8" s="2">
        <v>42794</v>
      </c>
      <c r="J8" s="2">
        <v>43845</v>
      </c>
      <c r="K8">
        <v>8505</v>
      </c>
    </row>
    <row r="9" spans="1:11" x14ac:dyDescent="0.25">
      <c r="A9" t="str">
        <f>"Z551DCBD30"</f>
        <v>Z551DCBD30</v>
      </c>
      <c r="B9" t="str">
        <f t="shared" si="0"/>
        <v>06363391001</v>
      </c>
      <c r="C9" t="s">
        <v>15</v>
      </c>
      <c r="D9" t="s">
        <v>37</v>
      </c>
      <c r="E9" t="s">
        <v>17</v>
      </c>
      <c r="F9" s="1" t="s">
        <v>38</v>
      </c>
      <c r="G9" t="s">
        <v>39</v>
      </c>
      <c r="H9">
        <v>2950</v>
      </c>
      <c r="I9" s="2">
        <v>42810</v>
      </c>
      <c r="J9" s="2">
        <v>42815</v>
      </c>
      <c r="K9">
        <v>2950</v>
      </c>
    </row>
    <row r="10" spans="1:11" x14ac:dyDescent="0.25">
      <c r="A10" t="str">
        <f>"Z5A1DDFF26"</f>
        <v>Z5A1DDFF26</v>
      </c>
      <c r="B10" t="str">
        <f t="shared" si="0"/>
        <v>06363391001</v>
      </c>
      <c r="C10" t="s">
        <v>15</v>
      </c>
      <c r="D10" t="s">
        <v>40</v>
      </c>
      <c r="E10" t="s">
        <v>17</v>
      </c>
      <c r="F10" s="1" t="s">
        <v>41</v>
      </c>
      <c r="G10" t="s">
        <v>42</v>
      </c>
      <c r="H10">
        <v>3859</v>
      </c>
      <c r="I10" s="2">
        <v>42814</v>
      </c>
      <c r="J10" s="2">
        <v>43039</v>
      </c>
      <c r="K10">
        <v>3859</v>
      </c>
    </row>
    <row r="11" spans="1:11" x14ac:dyDescent="0.25">
      <c r="A11" t="str">
        <f>"Z921DDFF89"</f>
        <v>Z921DDFF89</v>
      </c>
      <c r="B11" t="str">
        <f t="shared" si="0"/>
        <v>06363391001</v>
      </c>
      <c r="C11" t="s">
        <v>15</v>
      </c>
      <c r="D11" t="s">
        <v>43</v>
      </c>
      <c r="E11" t="s">
        <v>17</v>
      </c>
      <c r="F11" s="1" t="s">
        <v>44</v>
      </c>
      <c r="G11" t="s">
        <v>45</v>
      </c>
      <c r="H11">
        <v>402.22</v>
      </c>
      <c r="I11" s="2">
        <v>42814</v>
      </c>
      <c r="J11" s="2">
        <v>42845</v>
      </c>
      <c r="K11">
        <v>402.22</v>
      </c>
    </row>
    <row r="12" spans="1:11" x14ac:dyDescent="0.25">
      <c r="A12" t="str">
        <f>"Z351DF60EE"</f>
        <v>Z351DF60EE</v>
      </c>
      <c r="B12" t="str">
        <f t="shared" si="0"/>
        <v>06363391001</v>
      </c>
      <c r="C12" t="s">
        <v>15</v>
      </c>
      <c r="D12" t="s">
        <v>46</v>
      </c>
      <c r="E12" t="s">
        <v>17</v>
      </c>
      <c r="F12" s="1" t="s">
        <v>47</v>
      </c>
      <c r="G12" t="s">
        <v>48</v>
      </c>
      <c r="H12">
        <v>2425</v>
      </c>
      <c r="I12" s="2">
        <v>42823</v>
      </c>
      <c r="J12" s="2">
        <v>42832</v>
      </c>
      <c r="K12">
        <v>2425</v>
      </c>
    </row>
    <row r="13" spans="1:11" x14ac:dyDescent="0.25">
      <c r="A13" t="str">
        <f>"ZAF1DB165A"</f>
        <v>ZAF1DB165A</v>
      </c>
      <c r="B13" t="str">
        <f t="shared" si="0"/>
        <v>06363391001</v>
      </c>
      <c r="C13" t="s">
        <v>15</v>
      </c>
      <c r="D13" t="s">
        <v>49</v>
      </c>
      <c r="E13" t="s">
        <v>17</v>
      </c>
      <c r="F13" s="1" t="s">
        <v>50</v>
      </c>
      <c r="G13" t="s">
        <v>51</v>
      </c>
      <c r="H13">
        <v>850</v>
      </c>
      <c r="I13" s="2">
        <v>42804</v>
      </c>
      <c r="J13" s="2">
        <v>42814</v>
      </c>
      <c r="K13">
        <v>850</v>
      </c>
    </row>
    <row r="14" spans="1:11" x14ac:dyDescent="0.25">
      <c r="A14" t="str">
        <f>"Z861DEBC79"</f>
        <v>Z861DEBC79</v>
      </c>
      <c r="B14" t="str">
        <f t="shared" si="0"/>
        <v>06363391001</v>
      </c>
      <c r="C14" t="s">
        <v>15</v>
      </c>
      <c r="D14" t="s">
        <v>52</v>
      </c>
      <c r="E14" t="s">
        <v>17</v>
      </c>
      <c r="F14" s="1" t="s">
        <v>53</v>
      </c>
      <c r="G14" t="s">
        <v>54</v>
      </c>
      <c r="H14">
        <v>500</v>
      </c>
      <c r="I14" s="2">
        <v>42817</v>
      </c>
      <c r="J14" s="2">
        <v>42817</v>
      </c>
      <c r="K14">
        <v>500</v>
      </c>
    </row>
    <row r="15" spans="1:11" x14ac:dyDescent="0.25">
      <c r="A15" t="str">
        <f>"Z431E2D42F"</f>
        <v>Z431E2D42F</v>
      </c>
      <c r="B15" t="str">
        <f t="shared" si="0"/>
        <v>06363391001</v>
      </c>
      <c r="C15" t="s">
        <v>15</v>
      </c>
      <c r="D15" t="s">
        <v>55</v>
      </c>
      <c r="E15" t="s">
        <v>17</v>
      </c>
      <c r="F15" s="1" t="s">
        <v>56</v>
      </c>
      <c r="G15" t="s">
        <v>57</v>
      </c>
      <c r="H15">
        <v>600</v>
      </c>
      <c r="I15" s="2">
        <v>42877</v>
      </c>
      <c r="J15" s="2">
        <v>42877</v>
      </c>
      <c r="K15">
        <v>600</v>
      </c>
    </row>
    <row r="16" spans="1:11" x14ac:dyDescent="0.25">
      <c r="A16" t="str">
        <f>"ZB51E44C09"</f>
        <v>ZB51E44C09</v>
      </c>
      <c r="B16" t="str">
        <f t="shared" si="0"/>
        <v>06363391001</v>
      </c>
      <c r="C16" t="s">
        <v>15</v>
      </c>
      <c r="D16" t="s">
        <v>58</v>
      </c>
      <c r="E16" t="s">
        <v>17</v>
      </c>
      <c r="F16" s="1" t="s">
        <v>59</v>
      </c>
      <c r="G16" t="s">
        <v>60</v>
      </c>
      <c r="H16">
        <v>2800</v>
      </c>
      <c r="I16" s="2">
        <v>42851</v>
      </c>
      <c r="J16" s="2">
        <v>42859</v>
      </c>
      <c r="K16">
        <v>2800</v>
      </c>
    </row>
    <row r="17" spans="1:11" x14ac:dyDescent="0.25">
      <c r="A17" t="str">
        <f>"Z1D1E940F9"</f>
        <v>Z1D1E940F9</v>
      </c>
      <c r="B17" t="str">
        <f t="shared" si="0"/>
        <v>06363391001</v>
      </c>
      <c r="C17" t="s">
        <v>15</v>
      </c>
      <c r="D17" t="s">
        <v>61</v>
      </c>
      <c r="E17" t="s">
        <v>17</v>
      </c>
      <c r="F17" s="1" t="s">
        <v>62</v>
      </c>
      <c r="G17" t="s">
        <v>63</v>
      </c>
      <c r="H17">
        <v>408</v>
      </c>
      <c r="I17" s="2">
        <v>42867</v>
      </c>
      <c r="J17" s="2">
        <v>42874</v>
      </c>
      <c r="K17">
        <v>408</v>
      </c>
    </row>
    <row r="18" spans="1:11" x14ac:dyDescent="0.25">
      <c r="A18" t="str">
        <f>"7060921855"</f>
        <v>7060921855</v>
      </c>
      <c r="B18" t="str">
        <f t="shared" si="0"/>
        <v>06363391001</v>
      </c>
      <c r="C18" t="s">
        <v>15</v>
      </c>
      <c r="D18" t="s">
        <v>64</v>
      </c>
      <c r="E18" t="s">
        <v>34</v>
      </c>
      <c r="F18" s="1" t="s">
        <v>65</v>
      </c>
      <c r="G18" t="s">
        <v>66</v>
      </c>
      <c r="H18">
        <v>0</v>
      </c>
      <c r="I18" s="2">
        <v>42917</v>
      </c>
      <c r="J18" s="2">
        <v>43281</v>
      </c>
      <c r="K18">
        <v>556406.97</v>
      </c>
    </row>
    <row r="19" spans="1:11" x14ac:dyDescent="0.25">
      <c r="A19" t="str">
        <f>"Z431DD03D5"</f>
        <v>Z431DD03D5</v>
      </c>
      <c r="B19" t="str">
        <f t="shared" si="0"/>
        <v>06363391001</v>
      </c>
      <c r="C19" t="s">
        <v>15</v>
      </c>
      <c r="D19" t="s">
        <v>67</v>
      </c>
      <c r="E19" t="s">
        <v>24</v>
      </c>
      <c r="F19" s="1" t="s">
        <v>68</v>
      </c>
      <c r="G19" t="s">
        <v>69</v>
      </c>
      <c r="H19">
        <v>9667.32</v>
      </c>
      <c r="I19" s="2">
        <v>42891</v>
      </c>
      <c r="J19" s="2">
        <v>42927</v>
      </c>
      <c r="K19">
        <v>9667.32</v>
      </c>
    </row>
    <row r="20" spans="1:11" x14ac:dyDescent="0.25">
      <c r="A20" t="str">
        <f>"Z0A1DBC38B"</f>
        <v>Z0A1DBC38B</v>
      </c>
      <c r="B20" t="str">
        <f t="shared" si="0"/>
        <v>06363391001</v>
      </c>
      <c r="C20" t="s">
        <v>15</v>
      </c>
      <c r="D20" t="s">
        <v>70</v>
      </c>
      <c r="E20" t="s">
        <v>24</v>
      </c>
      <c r="F20" s="1" t="s">
        <v>71</v>
      </c>
      <c r="G20" t="s">
        <v>72</v>
      </c>
      <c r="H20">
        <v>2767</v>
      </c>
      <c r="I20" s="2">
        <v>42816</v>
      </c>
      <c r="J20" s="2">
        <v>42845</v>
      </c>
      <c r="K20">
        <v>2767</v>
      </c>
    </row>
    <row r="21" spans="1:11" x14ac:dyDescent="0.25">
      <c r="A21" t="str">
        <f>"Z311DDFFDD"</f>
        <v>Z311DDFFDD</v>
      </c>
      <c r="B21" t="str">
        <f t="shared" si="0"/>
        <v>06363391001</v>
      </c>
      <c r="C21" t="s">
        <v>15</v>
      </c>
      <c r="D21" t="s">
        <v>73</v>
      </c>
      <c r="E21" t="s">
        <v>17</v>
      </c>
      <c r="F21" s="1" t="s">
        <v>74</v>
      </c>
      <c r="G21" t="s">
        <v>75</v>
      </c>
      <c r="H21">
        <v>935.5</v>
      </c>
      <c r="I21" s="2">
        <v>42814</v>
      </c>
      <c r="J21" s="2">
        <v>42845</v>
      </c>
      <c r="K21">
        <v>935.5</v>
      </c>
    </row>
    <row r="22" spans="1:11" x14ac:dyDescent="0.25">
      <c r="A22" t="str">
        <f>"6996622320"</f>
        <v>6996622320</v>
      </c>
      <c r="B22" t="str">
        <f t="shared" si="0"/>
        <v>06363391001</v>
      </c>
      <c r="C22" t="s">
        <v>15</v>
      </c>
      <c r="D22" t="s">
        <v>76</v>
      </c>
      <c r="E22" t="s">
        <v>34</v>
      </c>
      <c r="F22" s="1" t="s">
        <v>77</v>
      </c>
      <c r="G22" t="s">
        <v>78</v>
      </c>
      <c r="H22">
        <v>0</v>
      </c>
      <c r="I22" s="2">
        <v>42794</v>
      </c>
      <c r="J22" s="2">
        <v>43220</v>
      </c>
      <c r="K22">
        <v>145031.64000000001</v>
      </c>
    </row>
    <row r="23" spans="1:11" x14ac:dyDescent="0.25">
      <c r="A23" t="str">
        <f>"Z9E1EB56CD"</f>
        <v>Z9E1EB56CD</v>
      </c>
      <c r="B23" t="str">
        <f t="shared" si="0"/>
        <v>06363391001</v>
      </c>
      <c r="C23" t="s">
        <v>15</v>
      </c>
      <c r="D23" t="s">
        <v>79</v>
      </c>
      <c r="E23" t="s">
        <v>17</v>
      </c>
      <c r="F23" s="1" t="s">
        <v>80</v>
      </c>
      <c r="G23" t="s">
        <v>81</v>
      </c>
      <c r="H23">
        <v>17874.48</v>
      </c>
      <c r="I23" s="2">
        <v>42899</v>
      </c>
      <c r="J23" s="2">
        <v>42934</v>
      </c>
      <c r="K23">
        <v>17874.48</v>
      </c>
    </row>
    <row r="24" spans="1:11" x14ac:dyDescent="0.25">
      <c r="A24" t="str">
        <f>"Z5E1EF638E"</f>
        <v>Z5E1EF638E</v>
      </c>
      <c r="B24" t="str">
        <f t="shared" si="0"/>
        <v>06363391001</v>
      </c>
      <c r="C24" t="s">
        <v>15</v>
      </c>
      <c r="D24" t="s">
        <v>82</v>
      </c>
      <c r="E24" t="s">
        <v>17</v>
      </c>
      <c r="F24" s="1" t="s">
        <v>83</v>
      </c>
      <c r="G24" t="s">
        <v>84</v>
      </c>
      <c r="H24">
        <v>800</v>
      </c>
      <c r="I24" s="2">
        <v>42921</v>
      </c>
      <c r="J24" s="2">
        <v>42921</v>
      </c>
      <c r="K24">
        <v>200</v>
      </c>
    </row>
    <row r="25" spans="1:11" x14ac:dyDescent="0.25">
      <c r="A25" t="str">
        <f>"Z291F0F8E9"</f>
        <v>Z291F0F8E9</v>
      </c>
      <c r="B25" t="str">
        <f t="shared" si="0"/>
        <v>06363391001</v>
      </c>
      <c r="C25" t="s">
        <v>15</v>
      </c>
      <c r="D25" t="s">
        <v>85</v>
      </c>
      <c r="E25" t="s">
        <v>17</v>
      </c>
      <c r="F25" s="1" t="s">
        <v>86</v>
      </c>
      <c r="G25" t="s">
        <v>69</v>
      </c>
      <c r="H25">
        <v>1100.3800000000001</v>
      </c>
      <c r="I25" s="2">
        <v>42915</v>
      </c>
      <c r="J25" s="2">
        <v>42921</v>
      </c>
      <c r="K25">
        <v>1100.3800000000001</v>
      </c>
    </row>
    <row r="26" spans="1:11" x14ac:dyDescent="0.25">
      <c r="A26" t="str">
        <f>"Z9A1DD5DF4"</f>
        <v>Z9A1DD5DF4</v>
      </c>
      <c r="B26" t="str">
        <f t="shared" si="0"/>
        <v>06363391001</v>
      </c>
      <c r="C26" t="s">
        <v>15</v>
      </c>
      <c r="D26" t="s">
        <v>87</v>
      </c>
      <c r="E26" t="s">
        <v>24</v>
      </c>
      <c r="F26" s="1" t="s">
        <v>88</v>
      </c>
      <c r="G26" t="s">
        <v>89</v>
      </c>
      <c r="H26">
        <v>5973.24</v>
      </c>
      <c r="I26" s="2">
        <v>42830</v>
      </c>
      <c r="J26" s="2">
        <v>42886</v>
      </c>
      <c r="K26">
        <v>5973.24</v>
      </c>
    </row>
    <row r="27" spans="1:11" x14ac:dyDescent="0.25">
      <c r="A27" t="str">
        <f>"Z951D13C71"</f>
        <v>Z951D13C71</v>
      </c>
      <c r="B27" t="str">
        <f t="shared" si="0"/>
        <v>06363391001</v>
      </c>
      <c r="C27" t="s">
        <v>15</v>
      </c>
      <c r="D27" t="s">
        <v>90</v>
      </c>
      <c r="E27" t="s">
        <v>17</v>
      </c>
      <c r="F27" s="1" t="s">
        <v>53</v>
      </c>
      <c r="G27" t="s">
        <v>54</v>
      </c>
      <c r="H27">
        <v>300</v>
      </c>
      <c r="I27" s="2">
        <v>42760</v>
      </c>
      <c r="J27" s="2">
        <v>42760</v>
      </c>
      <c r="K27">
        <v>300</v>
      </c>
    </row>
    <row r="28" spans="1:11" x14ac:dyDescent="0.25">
      <c r="A28" t="str">
        <f>"Z821F463F2"</f>
        <v>Z821F463F2</v>
      </c>
      <c r="B28" t="str">
        <f t="shared" si="0"/>
        <v>06363391001</v>
      </c>
      <c r="C28" t="s">
        <v>15</v>
      </c>
      <c r="D28" t="s">
        <v>91</v>
      </c>
      <c r="E28" t="s">
        <v>17</v>
      </c>
      <c r="F28" s="1" t="s">
        <v>80</v>
      </c>
      <c r="G28" t="s">
        <v>81</v>
      </c>
      <c r="H28">
        <v>1920</v>
      </c>
      <c r="I28" s="2">
        <v>42933</v>
      </c>
      <c r="J28" s="2">
        <v>42944</v>
      </c>
      <c r="K28">
        <v>1920</v>
      </c>
    </row>
    <row r="29" spans="1:11" x14ac:dyDescent="0.25">
      <c r="A29" t="str">
        <f>"70888239CA"</f>
        <v>70888239CA</v>
      </c>
      <c r="B29" t="str">
        <f t="shared" si="0"/>
        <v>06363391001</v>
      </c>
      <c r="C29" t="s">
        <v>15</v>
      </c>
      <c r="D29" t="s">
        <v>92</v>
      </c>
      <c r="E29" t="s">
        <v>24</v>
      </c>
      <c r="F29" s="1" t="s">
        <v>93</v>
      </c>
      <c r="G29" t="s">
        <v>51</v>
      </c>
      <c r="H29">
        <v>2970</v>
      </c>
      <c r="I29" s="2">
        <v>42933</v>
      </c>
      <c r="J29" s="2">
        <v>43656</v>
      </c>
      <c r="K29">
        <v>712.5</v>
      </c>
    </row>
    <row r="30" spans="1:11" x14ac:dyDescent="0.25">
      <c r="A30" t="str">
        <f>"7088827D16"</f>
        <v>7088827D16</v>
      </c>
      <c r="B30" t="str">
        <f t="shared" si="0"/>
        <v>06363391001</v>
      </c>
      <c r="C30" t="s">
        <v>15</v>
      </c>
      <c r="D30" t="s">
        <v>94</v>
      </c>
      <c r="E30" t="s">
        <v>24</v>
      </c>
      <c r="F30" s="1" t="s">
        <v>93</v>
      </c>
      <c r="G30" t="s">
        <v>51</v>
      </c>
      <c r="H30">
        <v>1460</v>
      </c>
      <c r="I30" s="2">
        <v>42933</v>
      </c>
      <c r="J30" s="2">
        <v>43656</v>
      </c>
      <c r="K30">
        <v>524.97</v>
      </c>
    </row>
    <row r="31" spans="1:11" x14ac:dyDescent="0.25">
      <c r="A31" t="str">
        <f>"ZB11E8CBFD"</f>
        <v>ZB11E8CBFD</v>
      </c>
      <c r="B31" t="str">
        <f t="shared" si="0"/>
        <v>06363391001</v>
      </c>
      <c r="C31" t="s">
        <v>15</v>
      </c>
      <c r="D31" t="s">
        <v>95</v>
      </c>
      <c r="E31" t="s">
        <v>17</v>
      </c>
      <c r="F31" s="1" t="s">
        <v>96</v>
      </c>
      <c r="G31" t="s">
        <v>97</v>
      </c>
      <c r="H31">
        <v>945</v>
      </c>
      <c r="I31" s="2">
        <v>42867</v>
      </c>
      <c r="J31" s="2">
        <v>42886</v>
      </c>
      <c r="K31">
        <v>945</v>
      </c>
    </row>
    <row r="32" spans="1:11" x14ac:dyDescent="0.25">
      <c r="A32" t="str">
        <f>"7088790E8D"</f>
        <v>7088790E8D</v>
      </c>
      <c r="B32" t="str">
        <f t="shared" si="0"/>
        <v>06363391001</v>
      </c>
      <c r="C32" t="s">
        <v>15</v>
      </c>
      <c r="D32" t="s">
        <v>98</v>
      </c>
      <c r="E32" t="s">
        <v>24</v>
      </c>
      <c r="F32" s="1" t="s">
        <v>93</v>
      </c>
      <c r="G32" t="s">
        <v>81</v>
      </c>
      <c r="H32">
        <v>17010</v>
      </c>
      <c r="I32" s="2">
        <v>42957</v>
      </c>
      <c r="J32" s="2">
        <v>43677</v>
      </c>
      <c r="K32">
        <v>13248.74</v>
      </c>
    </row>
    <row r="33" spans="1:11" x14ac:dyDescent="0.25">
      <c r="A33" t="str">
        <f>"7088802876"</f>
        <v>7088802876</v>
      </c>
      <c r="B33" t="str">
        <f t="shared" si="0"/>
        <v>06363391001</v>
      </c>
      <c r="C33" t="s">
        <v>15</v>
      </c>
      <c r="D33" t="s">
        <v>99</v>
      </c>
      <c r="E33" t="s">
        <v>24</v>
      </c>
      <c r="F33" s="1" t="s">
        <v>93</v>
      </c>
      <c r="G33" t="s">
        <v>81</v>
      </c>
      <c r="H33">
        <v>2870</v>
      </c>
      <c r="I33" s="2">
        <v>42957</v>
      </c>
      <c r="J33" s="2">
        <v>43677</v>
      </c>
      <c r="K33">
        <v>2032.87</v>
      </c>
    </row>
    <row r="34" spans="1:11" x14ac:dyDescent="0.25">
      <c r="A34" t="str">
        <f>"7088811FE1"</f>
        <v>7088811FE1</v>
      </c>
      <c r="B34" t="str">
        <f t="shared" si="0"/>
        <v>06363391001</v>
      </c>
      <c r="C34" t="s">
        <v>15</v>
      </c>
      <c r="D34" t="s">
        <v>100</v>
      </c>
      <c r="E34" t="s">
        <v>24</v>
      </c>
      <c r="F34" s="1" t="s">
        <v>93</v>
      </c>
      <c r="G34" t="s">
        <v>81</v>
      </c>
      <c r="H34">
        <v>1440</v>
      </c>
      <c r="I34" s="2">
        <v>42957</v>
      </c>
      <c r="J34" s="2">
        <v>43677</v>
      </c>
      <c r="K34">
        <v>1020</v>
      </c>
    </row>
    <row r="35" spans="1:11" x14ac:dyDescent="0.25">
      <c r="A35" t="str">
        <f>"Z681F93636"</f>
        <v>Z681F93636</v>
      </c>
      <c r="B35" t="str">
        <f t="shared" ref="B35:B66" si="1">"06363391001"</f>
        <v>06363391001</v>
      </c>
      <c r="C35" t="s">
        <v>15</v>
      </c>
      <c r="D35" t="s">
        <v>101</v>
      </c>
      <c r="E35" t="s">
        <v>17</v>
      </c>
      <c r="F35" s="1" t="s">
        <v>102</v>
      </c>
      <c r="G35" t="s">
        <v>103</v>
      </c>
      <c r="H35">
        <v>2354.6999999999998</v>
      </c>
      <c r="I35" s="2">
        <v>42971</v>
      </c>
      <c r="J35" s="2">
        <v>42971</v>
      </c>
      <c r="K35">
        <v>2354.6999999999998</v>
      </c>
    </row>
    <row r="36" spans="1:11" x14ac:dyDescent="0.25">
      <c r="A36" t="str">
        <f>"Z3B1F46370"</f>
        <v>Z3B1F46370</v>
      </c>
      <c r="B36" t="str">
        <f t="shared" si="1"/>
        <v>06363391001</v>
      </c>
      <c r="C36" t="s">
        <v>15</v>
      </c>
      <c r="D36" t="s">
        <v>104</v>
      </c>
      <c r="E36" t="s">
        <v>17</v>
      </c>
      <c r="F36" s="1" t="s">
        <v>105</v>
      </c>
      <c r="G36" t="s">
        <v>89</v>
      </c>
      <c r="H36">
        <v>765.5</v>
      </c>
      <c r="I36" s="2">
        <v>42927</v>
      </c>
      <c r="J36" s="2">
        <v>42947</v>
      </c>
      <c r="K36">
        <v>765.5</v>
      </c>
    </row>
    <row r="37" spans="1:11" x14ac:dyDescent="0.25">
      <c r="A37" t="str">
        <f>"7115945793"</f>
        <v>7115945793</v>
      </c>
      <c r="B37" t="str">
        <f t="shared" si="1"/>
        <v>06363391001</v>
      </c>
      <c r="C37" t="s">
        <v>15</v>
      </c>
      <c r="D37" t="s">
        <v>106</v>
      </c>
      <c r="E37" t="s">
        <v>34</v>
      </c>
      <c r="F37" s="1" t="s">
        <v>107</v>
      </c>
      <c r="G37" t="s">
        <v>108</v>
      </c>
      <c r="H37">
        <v>504329.77</v>
      </c>
      <c r="I37" s="2">
        <v>42906</v>
      </c>
      <c r="J37" s="2">
        <v>43159</v>
      </c>
      <c r="K37">
        <v>486921.81</v>
      </c>
    </row>
    <row r="38" spans="1:11" x14ac:dyDescent="0.25">
      <c r="A38" t="str">
        <f>"Z511FDE502"</f>
        <v>Z511FDE502</v>
      </c>
      <c r="B38" t="str">
        <f t="shared" si="1"/>
        <v>06363391001</v>
      </c>
      <c r="C38" t="s">
        <v>15</v>
      </c>
      <c r="D38" t="s">
        <v>109</v>
      </c>
      <c r="E38" t="s">
        <v>17</v>
      </c>
      <c r="F38" s="1" t="s">
        <v>110</v>
      </c>
      <c r="G38" t="s">
        <v>111</v>
      </c>
      <c r="H38">
        <v>990</v>
      </c>
      <c r="I38" s="2">
        <v>42992</v>
      </c>
      <c r="J38" s="2">
        <v>42993</v>
      </c>
      <c r="K38">
        <v>990</v>
      </c>
    </row>
    <row r="39" spans="1:11" x14ac:dyDescent="0.25">
      <c r="A39" t="str">
        <f>"7094375F70"</f>
        <v>7094375F70</v>
      </c>
      <c r="B39" t="str">
        <f t="shared" si="1"/>
        <v>06363391001</v>
      </c>
      <c r="C39" t="s">
        <v>15</v>
      </c>
      <c r="D39" t="s">
        <v>112</v>
      </c>
      <c r="E39" t="s">
        <v>24</v>
      </c>
      <c r="F39" s="1" t="s">
        <v>113</v>
      </c>
      <c r="G39" t="s">
        <v>114</v>
      </c>
      <c r="H39">
        <v>20537.82</v>
      </c>
      <c r="I39" s="2">
        <v>42948</v>
      </c>
      <c r="J39" s="2">
        <v>43677</v>
      </c>
      <c r="K39">
        <v>19396.830000000002</v>
      </c>
    </row>
    <row r="40" spans="1:11" x14ac:dyDescent="0.25">
      <c r="A40" t="str">
        <f>"ZBC1FFDC65"</f>
        <v>ZBC1FFDC65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110</v>
      </c>
      <c r="G40" t="s">
        <v>111</v>
      </c>
      <c r="H40">
        <v>270</v>
      </c>
      <c r="I40" s="2">
        <v>43000</v>
      </c>
      <c r="J40" s="2">
        <v>43000</v>
      </c>
      <c r="K40">
        <v>270</v>
      </c>
    </row>
    <row r="41" spans="1:11" x14ac:dyDescent="0.25">
      <c r="A41" t="str">
        <f>"Z551FF2A9F"</f>
        <v>Z551FF2A9F</v>
      </c>
      <c r="B41" t="str">
        <f t="shared" si="1"/>
        <v>06363391001</v>
      </c>
      <c r="C41" t="s">
        <v>15</v>
      </c>
      <c r="D41" t="s">
        <v>116</v>
      </c>
      <c r="E41" t="s">
        <v>17</v>
      </c>
      <c r="F41" s="1" t="s">
        <v>41</v>
      </c>
      <c r="G41" t="s">
        <v>42</v>
      </c>
      <c r="H41">
        <v>940</v>
      </c>
      <c r="I41" s="2">
        <v>43009</v>
      </c>
      <c r="J41" s="2">
        <v>43373</v>
      </c>
      <c r="K41">
        <v>940</v>
      </c>
    </row>
    <row r="42" spans="1:11" x14ac:dyDescent="0.25">
      <c r="A42" t="str">
        <f>"ZB51FD78A8"</f>
        <v>ZB51FD78A8</v>
      </c>
      <c r="B42" t="str">
        <f t="shared" si="1"/>
        <v>06363391001</v>
      </c>
      <c r="C42" t="s">
        <v>15</v>
      </c>
      <c r="D42" t="s">
        <v>117</v>
      </c>
      <c r="E42" t="s">
        <v>17</v>
      </c>
      <c r="F42" s="1" t="s">
        <v>47</v>
      </c>
      <c r="G42" t="s">
        <v>48</v>
      </c>
      <c r="H42">
        <v>5047</v>
      </c>
      <c r="I42" s="2">
        <v>43017</v>
      </c>
      <c r="J42" s="2">
        <v>43020</v>
      </c>
      <c r="K42">
        <v>5047</v>
      </c>
    </row>
    <row r="43" spans="1:11" x14ac:dyDescent="0.25">
      <c r="A43" t="str">
        <f>"ZBD2030F5B"</f>
        <v>ZBD2030F5B</v>
      </c>
      <c r="B43" t="str">
        <f t="shared" si="1"/>
        <v>06363391001</v>
      </c>
      <c r="C43" t="s">
        <v>15</v>
      </c>
      <c r="D43" t="s">
        <v>118</v>
      </c>
      <c r="E43" t="s">
        <v>17</v>
      </c>
      <c r="F43" s="1" t="s">
        <v>119</v>
      </c>
      <c r="G43" t="s">
        <v>120</v>
      </c>
      <c r="H43">
        <v>720</v>
      </c>
      <c r="I43" s="2">
        <v>43022</v>
      </c>
      <c r="J43" s="2">
        <v>43030</v>
      </c>
      <c r="K43">
        <v>720</v>
      </c>
    </row>
    <row r="44" spans="1:11" x14ac:dyDescent="0.25">
      <c r="A44" t="str">
        <f>"ZC12048ED1"</f>
        <v>ZC12048ED1</v>
      </c>
      <c r="B44" t="str">
        <f t="shared" si="1"/>
        <v>06363391001</v>
      </c>
      <c r="C44" t="s">
        <v>15</v>
      </c>
      <c r="D44" t="s">
        <v>121</v>
      </c>
      <c r="E44" t="s">
        <v>17</v>
      </c>
      <c r="F44" s="1" t="s">
        <v>122</v>
      </c>
      <c r="G44" t="s">
        <v>123</v>
      </c>
      <c r="H44">
        <v>2490</v>
      </c>
      <c r="I44" s="2">
        <v>43020</v>
      </c>
      <c r="J44" s="2">
        <v>43024</v>
      </c>
      <c r="K44">
        <v>2490</v>
      </c>
    </row>
    <row r="45" spans="1:11" x14ac:dyDescent="0.25">
      <c r="A45" t="str">
        <f>"70776884E7"</f>
        <v>70776884E7</v>
      </c>
      <c r="B45" t="str">
        <f t="shared" si="1"/>
        <v>06363391001</v>
      </c>
      <c r="C45" t="s">
        <v>15</v>
      </c>
      <c r="D45" t="s">
        <v>124</v>
      </c>
      <c r="E45" t="s">
        <v>24</v>
      </c>
      <c r="F45" s="1" t="s">
        <v>125</v>
      </c>
      <c r="G45" t="s">
        <v>126</v>
      </c>
      <c r="H45">
        <v>51392.11</v>
      </c>
      <c r="I45" s="2">
        <v>43010</v>
      </c>
      <c r="J45" s="2">
        <v>43373</v>
      </c>
      <c r="K45">
        <v>50911.25</v>
      </c>
    </row>
    <row r="46" spans="1:11" x14ac:dyDescent="0.25">
      <c r="A46" t="str">
        <f>"Z081F355CA"</f>
        <v>Z081F355CA</v>
      </c>
      <c r="B46" t="str">
        <f t="shared" si="1"/>
        <v>06363391001</v>
      </c>
      <c r="C46" t="s">
        <v>15</v>
      </c>
      <c r="D46" t="s">
        <v>127</v>
      </c>
      <c r="E46" t="s">
        <v>24</v>
      </c>
      <c r="F46" s="1" t="s">
        <v>128</v>
      </c>
      <c r="G46" t="s">
        <v>129</v>
      </c>
      <c r="H46">
        <v>26882.41</v>
      </c>
      <c r="I46" s="2">
        <v>42993</v>
      </c>
      <c r="J46" s="2">
        <v>43021</v>
      </c>
      <c r="K46">
        <v>26882.41</v>
      </c>
    </row>
    <row r="47" spans="1:11" x14ac:dyDescent="0.25">
      <c r="A47" t="str">
        <f>"7133496B1D"</f>
        <v>7133496B1D</v>
      </c>
      <c r="B47" t="str">
        <f t="shared" si="1"/>
        <v>06363391001</v>
      </c>
      <c r="C47" t="s">
        <v>15</v>
      </c>
      <c r="D47" t="s">
        <v>130</v>
      </c>
      <c r="E47" t="s">
        <v>24</v>
      </c>
      <c r="F47" s="1" t="s">
        <v>131</v>
      </c>
      <c r="G47" t="s">
        <v>132</v>
      </c>
      <c r="H47">
        <v>58636</v>
      </c>
      <c r="I47" s="2">
        <v>42979</v>
      </c>
      <c r="J47" s="2">
        <v>43708</v>
      </c>
      <c r="K47">
        <v>39088.39</v>
      </c>
    </row>
    <row r="48" spans="1:11" x14ac:dyDescent="0.25">
      <c r="A48" t="str">
        <f>"Z901FD7396"</f>
        <v>Z901FD7396</v>
      </c>
      <c r="B48" t="str">
        <f t="shared" si="1"/>
        <v>06363391001</v>
      </c>
      <c r="C48" t="s">
        <v>15</v>
      </c>
      <c r="D48" t="s">
        <v>133</v>
      </c>
      <c r="E48" t="s">
        <v>17</v>
      </c>
      <c r="F48" s="1" t="s">
        <v>31</v>
      </c>
      <c r="G48" t="s">
        <v>32</v>
      </c>
      <c r="H48">
        <v>1125</v>
      </c>
      <c r="I48" s="2">
        <v>42989</v>
      </c>
      <c r="J48" s="2">
        <v>43007</v>
      </c>
      <c r="K48">
        <v>1125</v>
      </c>
    </row>
    <row r="49" spans="1:11" x14ac:dyDescent="0.25">
      <c r="A49" t="str">
        <f>"ZA8202EE3E"</f>
        <v>ZA8202EE3E</v>
      </c>
      <c r="B49" t="str">
        <f t="shared" si="1"/>
        <v>06363391001</v>
      </c>
      <c r="C49" t="s">
        <v>15</v>
      </c>
      <c r="D49" t="s">
        <v>134</v>
      </c>
      <c r="E49" t="s">
        <v>17</v>
      </c>
      <c r="F49" s="1" t="s">
        <v>80</v>
      </c>
      <c r="G49" t="s">
        <v>81</v>
      </c>
      <c r="H49">
        <v>800</v>
      </c>
      <c r="I49" s="2">
        <v>43017</v>
      </c>
      <c r="J49" s="2">
        <v>43019</v>
      </c>
      <c r="K49">
        <v>800</v>
      </c>
    </row>
    <row r="50" spans="1:11" x14ac:dyDescent="0.25">
      <c r="A50" t="str">
        <f>"ZBE20BC245"</f>
        <v>ZBE20BC245</v>
      </c>
      <c r="B50" t="str">
        <f t="shared" si="1"/>
        <v>06363391001</v>
      </c>
      <c r="C50" t="s">
        <v>15</v>
      </c>
      <c r="D50" t="s">
        <v>135</v>
      </c>
      <c r="E50" t="s">
        <v>17</v>
      </c>
      <c r="F50" s="1" t="s">
        <v>119</v>
      </c>
      <c r="G50" t="s">
        <v>120</v>
      </c>
      <c r="H50">
        <v>720</v>
      </c>
      <c r="I50" s="2">
        <v>43059</v>
      </c>
      <c r="J50" s="2">
        <v>43065</v>
      </c>
      <c r="K50">
        <v>720</v>
      </c>
    </row>
    <row r="51" spans="1:11" x14ac:dyDescent="0.25">
      <c r="A51" t="str">
        <f>"Z5720B270C"</f>
        <v>Z5720B270C</v>
      </c>
      <c r="B51" t="str">
        <f t="shared" si="1"/>
        <v>06363391001</v>
      </c>
      <c r="C51" t="s">
        <v>15</v>
      </c>
      <c r="D51" t="s">
        <v>136</v>
      </c>
      <c r="E51" t="s">
        <v>17</v>
      </c>
      <c r="F51" s="1" t="s">
        <v>137</v>
      </c>
      <c r="G51" t="s">
        <v>138</v>
      </c>
      <c r="H51">
        <v>600</v>
      </c>
      <c r="I51" s="2">
        <v>43048</v>
      </c>
      <c r="J51" s="2">
        <v>43054</v>
      </c>
      <c r="K51">
        <v>600</v>
      </c>
    </row>
    <row r="52" spans="1:11" x14ac:dyDescent="0.25">
      <c r="A52" t="str">
        <f>"ZA220BC487"</f>
        <v>ZA220BC487</v>
      </c>
      <c r="B52" t="str">
        <f t="shared" si="1"/>
        <v>06363391001</v>
      </c>
      <c r="C52" t="s">
        <v>15</v>
      </c>
      <c r="D52" t="s">
        <v>139</v>
      </c>
      <c r="E52" t="s">
        <v>17</v>
      </c>
      <c r="F52" s="1" t="s">
        <v>140</v>
      </c>
      <c r="G52" t="s">
        <v>141</v>
      </c>
      <c r="H52">
        <v>100</v>
      </c>
      <c r="I52" s="2">
        <v>43101</v>
      </c>
      <c r="J52" s="2">
        <v>43465</v>
      </c>
      <c r="K52">
        <v>100</v>
      </c>
    </row>
    <row r="53" spans="1:11" x14ac:dyDescent="0.25">
      <c r="A53" t="str">
        <f>"Z1F20CF66C"</f>
        <v>Z1F20CF66C</v>
      </c>
      <c r="B53" t="str">
        <f t="shared" si="1"/>
        <v>06363391001</v>
      </c>
      <c r="C53" t="s">
        <v>15</v>
      </c>
      <c r="D53" t="s">
        <v>142</v>
      </c>
      <c r="E53" t="s">
        <v>17</v>
      </c>
      <c r="F53" s="1" t="s">
        <v>143</v>
      </c>
      <c r="G53" t="s">
        <v>144</v>
      </c>
      <c r="H53">
        <v>5448</v>
      </c>
      <c r="I53" s="2">
        <v>43096</v>
      </c>
      <c r="J53" s="2">
        <v>43098</v>
      </c>
      <c r="K53">
        <v>5448</v>
      </c>
    </row>
    <row r="54" spans="1:11" x14ac:dyDescent="0.25">
      <c r="A54" t="str">
        <f>"Z0620EB2B3"</f>
        <v>Z0620EB2B3</v>
      </c>
      <c r="B54" t="str">
        <f t="shared" si="1"/>
        <v>06363391001</v>
      </c>
      <c r="C54" t="s">
        <v>15</v>
      </c>
      <c r="D54" t="s">
        <v>145</v>
      </c>
      <c r="E54" t="s">
        <v>17</v>
      </c>
      <c r="F54" s="1" t="s">
        <v>146</v>
      </c>
      <c r="G54" t="s">
        <v>147</v>
      </c>
      <c r="H54">
        <v>603.76</v>
      </c>
      <c r="I54" s="2">
        <v>43063</v>
      </c>
      <c r="J54" s="2">
        <v>43112</v>
      </c>
      <c r="K54">
        <v>603.76</v>
      </c>
    </row>
    <row r="55" spans="1:11" x14ac:dyDescent="0.25">
      <c r="A55" t="str">
        <f>"Z281F65451"</f>
        <v>Z281F65451</v>
      </c>
      <c r="B55" t="str">
        <f t="shared" si="1"/>
        <v>06363391001</v>
      </c>
      <c r="C55" t="s">
        <v>15</v>
      </c>
      <c r="D55" t="s">
        <v>148</v>
      </c>
      <c r="E55" t="s">
        <v>24</v>
      </c>
      <c r="F55" s="1" t="s">
        <v>149</v>
      </c>
      <c r="G55" t="s">
        <v>150</v>
      </c>
      <c r="H55">
        <v>21102.25</v>
      </c>
      <c r="I55" s="2">
        <v>42990</v>
      </c>
      <c r="J55" s="2">
        <v>43017</v>
      </c>
      <c r="K55">
        <v>21102.25</v>
      </c>
    </row>
    <row r="56" spans="1:11" x14ac:dyDescent="0.25">
      <c r="A56" t="str">
        <f>"ZA620BC3A5"</f>
        <v>ZA620BC3A5</v>
      </c>
      <c r="B56" t="str">
        <f t="shared" si="1"/>
        <v>06363391001</v>
      </c>
      <c r="C56" t="s">
        <v>15</v>
      </c>
      <c r="D56" t="s">
        <v>151</v>
      </c>
      <c r="E56" t="s">
        <v>17</v>
      </c>
      <c r="F56" s="1" t="s">
        <v>41</v>
      </c>
      <c r="G56" t="s">
        <v>42</v>
      </c>
      <c r="H56">
        <v>280</v>
      </c>
      <c r="I56" s="2">
        <v>43101</v>
      </c>
      <c r="J56" s="2">
        <v>43524</v>
      </c>
      <c r="K56">
        <v>280</v>
      </c>
    </row>
    <row r="57" spans="1:11" x14ac:dyDescent="0.25">
      <c r="A57" t="str">
        <f>"Z1C20E072A"</f>
        <v>Z1C20E072A</v>
      </c>
      <c r="B57" t="str">
        <f t="shared" si="1"/>
        <v>06363391001</v>
      </c>
      <c r="C57" t="s">
        <v>15</v>
      </c>
      <c r="D57" t="s">
        <v>152</v>
      </c>
      <c r="E57" t="s">
        <v>17</v>
      </c>
      <c r="F57" s="1" t="s">
        <v>47</v>
      </c>
      <c r="G57" t="s">
        <v>48</v>
      </c>
      <c r="H57">
        <v>500</v>
      </c>
      <c r="I57" s="2">
        <v>43050</v>
      </c>
      <c r="J57" s="2">
        <v>43060</v>
      </c>
      <c r="K57">
        <v>500</v>
      </c>
    </row>
    <row r="58" spans="1:11" x14ac:dyDescent="0.25">
      <c r="A58" t="str">
        <f>"Z131FFE4C5"</f>
        <v>Z131FFE4C5</v>
      </c>
      <c r="B58" t="str">
        <f t="shared" si="1"/>
        <v>06363391001</v>
      </c>
      <c r="C58" t="s">
        <v>15</v>
      </c>
      <c r="D58" t="s">
        <v>153</v>
      </c>
      <c r="E58" t="s">
        <v>24</v>
      </c>
      <c r="F58" s="1" t="s">
        <v>154</v>
      </c>
      <c r="G58" t="s">
        <v>155</v>
      </c>
      <c r="H58">
        <v>24061.49</v>
      </c>
      <c r="I58" s="2">
        <v>43136</v>
      </c>
      <c r="J58" s="2">
        <v>43220</v>
      </c>
      <c r="K58">
        <v>24061.49</v>
      </c>
    </row>
    <row r="59" spans="1:11" x14ac:dyDescent="0.25">
      <c r="A59" t="str">
        <f>"Z9A212C4A1"</f>
        <v>Z9A212C4A1</v>
      </c>
      <c r="B59" t="str">
        <f t="shared" si="1"/>
        <v>06363391001</v>
      </c>
      <c r="C59" t="s">
        <v>15</v>
      </c>
      <c r="D59" t="s">
        <v>156</v>
      </c>
      <c r="E59" t="s">
        <v>17</v>
      </c>
      <c r="F59" s="1" t="s">
        <v>157</v>
      </c>
      <c r="G59" t="s">
        <v>158</v>
      </c>
      <c r="H59">
        <v>534</v>
      </c>
      <c r="I59" s="2">
        <v>43076</v>
      </c>
      <c r="J59" s="2">
        <v>43110</v>
      </c>
      <c r="K59">
        <v>534</v>
      </c>
    </row>
    <row r="60" spans="1:11" x14ac:dyDescent="0.25">
      <c r="A60" t="str">
        <f>"ZCD212CF6F"</f>
        <v>ZCD212CF6F</v>
      </c>
      <c r="B60" t="str">
        <f t="shared" si="1"/>
        <v>06363391001</v>
      </c>
      <c r="C60" t="s">
        <v>15</v>
      </c>
      <c r="D60" t="s">
        <v>159</v>
      </c>
      <c r="E60" t="s">
        <v>17</v>
      </c>
      <c r="F60" s="1" t="s">
        <v>160</v>
      </c>
      <c r="G60" t="s">
        <v>161</v>
      </c>
      <c r="H60">
        <v>1808.62</v>
      </c>
      <c r="I60" s="2">
        <v>43076</v>
      </c>
      <c r="J60" s="2">
        <v>43131</v>
      </c>
      <c r="K60">
        <v>1808.61</v>
      </c>
    </row>
    <row r="61" spans="1:11" x14ac:dyDescent="0.25">
      <c r="A61" t="str">
        <f>"Z6E20213A7"</f>
        <v>Z6E20213A7</v>
      </c>
      <c r="B61" t="str">
        <f t="shared" si="1"/>
        <v>06363391001</v>
      </c>
      <c r="C61" t="s">
        <v>15</v>
      </c>
      <c r="D61" t="s">
        <v>162</v>
      </c>
      <c r="E61" t="s">
        <v>17</v>
      </c>
      <c r="F61" s="1" t="s">
        <v>83</v>
      </c>
      <c r="G61" t="s">
        <v>84</v>
      </c>
      <c r="H61">
        <v>180</v>
      </c>
      <c r="I61" s="2">
        <v>43011</v>
      </c>
      <c r="J61" s="2">
        <v>43100</v>
      </c>
      <c r="K61">
        <v>180</v>
      </c>
    </row>
    <row r="62" spans="1:11" x14ac:dyDescent="0.25">
      <c r="A62" t="str">
        <f>"7065881575"</f>
        <v>7065881575</v>
      </c>
      <c r="B62" t="str">
        <f t="shared" si="1"/>
        <v>06363391001</v>
      </c>
      <c r="C62" t="s">
        <v>15</v>
      </c>
      <c r="D62" t="s">
        <v>163</v>
      </c>
      <c r="E62" t="s">
        <v>34</v>
      </c>
      <c r="F62" s="1" t="s">
        <v>164</v>
      </c>
      <c r="G62" t="s">
        <v>165</v>
      </c>
      <c r="H62">
        <v>139324.99</v>
      </c>
      <c r="I62" s="2">
        <v>42867</v>
      </c>
      <c r="J62" s="2">
        <v>43939</v>
      </c>
      <c r="K62">
        <v>91648.82</v>
      </c>
    </row>
    <row r="63" spans="1:11" x14ac:dyDescent="0.25">
      <c r="A63" t="str">
        <f>"ZBA2162825"</f>
        <v>ZBA2162825</v>
      </c>
      <c r="B63" t="str">
        <f t="shared" si="1"/>
        <v>06363391001</v>
      </c>
      <c r="C63" t="s">
        <v>15</v>
      </c>
      <c r="D63" t="s">
        <v>166</v>
      </c>
      <c r="E63" t="s">
        <v>17</v>
      </c>
      <c r="F63" s="1" t="s">
        <v>167</v>
      </c>
      <c r="G63" t="s">
        <v>168</v>
      </c>
      <c r="H63">
        <v>780</v>
      </c>
      <c r="I63" s="2">
        <v>43104</v>
      </c>
      <c r="J63" s="2">
        <v>43112</v>
      </c>
      <c r="K63">
        <v>780</v>
      </c>
    </row>
    <row r="64" spans="1:11" x14ac:dyDescent="0.25">
      <c r="A64" t="str">
        <f>"Z6F20B27A2"</f>
        <v>Z6F20B27A2</v>
      </c>
      <c r="B64" t="str">
        <f t="shared" si="1"/>
        <v>06363391001</v>
      </c>
      <c r="C64" t="s">
        <v>15</v>
      </c>
      <c r="D64" t="s">
        <v>169</v>
      </c>
      <c r="E64" t="s">
        <v>24</v>
      </c>
      <c r="F64" s="1" t="s">
        <v>170</v>
      </c>
      <c r="G64" t="s">
        <v>171</v>
      </c>
      <c r="H64">
        <v>2136.96</v>
      </c>
      <c r="I64" s="2">
        <v>43060</v>
      </c>
      <c r="J64" s="2">
        <v>43080</v>
      </c>
      <c r="K64">
        <v>2136.9499999999998</v>
      </c>
    </row>
    <row r="65" spans="1:11" x14ac:dyDescent="0.25">
      <c r="A65" t="str">
        <f>"Z8F1FF607E"</f>
        <v>Z8F1FF607E</v>
      </c>
      <c r="B65" t="str">
        <f t="shared" si="1"/>
        <v>06363391001</v>
      </c>
      <c r="C65" t="s">
        <v>15</v>
      </c>
      <c r="D65" t="s">
        <v>172</v>
      </c>
      <c r="E65" t="s">
        <v>24</v>
      </c>
      <c r="F65" s="1" t="s">
        <v>173</v>
      </c>
      <c r="G65" t="s">
        <v>174</v>
      </c>
      <c r="H65">
        <v>1960.3</v>
      </c>
      <c r="I65" s="2">
        <v>43038</v>
      </c>
      <c r="J65" s="2">
        <v>43069</v>
      </c>
      <c r="K65">
        <v>1960.3</v>
      </c>
    </row>
    <row r="66" spans="1:11" x14ac:dyDescent="0.25">
      <c r="A66" t="str">
        <f>"Z1620B2632"</f>
        <v>Z1620B2632</v>
      </c>
      <c r="B66" t="str">
        <f t="shared" si="1"/>
        <v>06363391001</v>
      </c>
      <c r="C66" t="s">
        <v>15</v>
      </c>
      <c r="D66" t="s">
        <v>175</v>
      </c>
      <c r="E66" t="s">
        <v>17</v>
      </c>
      <c r="F66" s="1" t="s">
        <v>176</v>
      </c>
      <c r="G66" t="s">
        <v>177</v>
      </c>
      <c r="H66">
        <v>740</v>
      </c>
      <c r="I66" s="2">
        <v>43060</v>
      </c>
      <c r="J66" s="2">
        <v>43091</v>
      </c>
      <c r="K66">
        <v>740</v>
      </c>
    </row>
    <row r="67" spans="1:11" x14ac:dyDescent="0.25">
      <c r="A67" t="str">
        <f>"Z57207ABCD"</f>
        <v>Z57207ABCD</v>
      </c>
      <c r="B67" t="str">
        <f t="shared" ref="B67:B86" si="2">"06363391001"</f>
        <v>06363391001</v>
      </c>
      <c r="C67" t="s">
        <v>15</v>
      </c>
      <c r="D67" t="s">
        <v>178</v>
      </c>
      <c r="E67" t="s">
        <v>17</v>
      </c>
      <c r="F67" s="1" t="s">
        <v>179</v>
      </c>
      <c r="G67" t="s">
        <v>180</v>
      </c>
      <c r="H67">
        <v>900</v>
      </c>
      <c r="I67" s="2">
        <v>43034</v>
      </c>
      <c r="J67" s="2">
        <v>43066</v>
      </c>
      <c r="K67">
        <v>900</v>
      </c>
    </row>
    <row r="68" spans="1:11" x14ac:dyDescent="0.25">
      <c r="A68" t="str">
        <f>"Z3920B2BB5"</f>
        <v>Z3920B2BB5</v>
      </c>
      <c r="B68" t="str">
        <f t="shared" si="2"/>
        <v>06363391001</v>
      </c>
      <c r="C68" t="s">
        <v>15</v>
      </c>
      <c r="D68" t="s">
        <v>181</v>
      </c>
      <c r="E68" t="s">
        <v>17</v>
      </c>
      <c r="F68" s="1" t="s">
        <v>182</v>
      </c>
      <c r="G68" t="s">
        <v>183</v>
      </c>
      <c r="H68">
        <v>654.29999999999995</v>
      </c>
      <c r="I68" s="2">
        <v>43048</v>
      </c>
      <c r="J68" s="2">
        <v>43069</v>
      </c>
      <c r="K68">
        <v>654.29999999999995</v>
      </c>
    </row>
    <row r="69" spans="1:11" x14ac:dyDescent="0.25">
      <c r="A69" t="str">
        <f>"ZDA209CEEA"</f>
        <v>ZDA209CEEA</v>
      </c>
      <c r="B69" t="str">
        <f t="shared" si="2"/>
        <v>06363391001</v>
      </c>
      <c r="C69" t="s">
        <v>15</v>
      </c>
      <c r="D69" t="s">
        <v>184</v>
      </c>
      <c r="E69" t="s">
        <v>17</v>
      </c>
      <c r="F69" s="1" t="s">
        <v>179</v>
      </c>
      <c r="G69" t="s">
        <v>180</v>
      </c>
      <c r="H69">
        <v>865</v>
      </c>
      <c r="I69" s="2">
        <v>43046</v>
      </c>
      <c r="J69" s="2">
        <v>43076</v>
      </c>
      <c r="K69">
        <v>865</v>
      </c>
    </row>
    <row r="70" spans="1:11" x14ac:dyDescent="0.25">
      <c r="A70" t="str">
        <f>"Z3720E02AD"</f>
        <v>Z3720E02AD</v>
      </c>
      <c r="B70" t="str">
        <f t="shared" si="2"/>
        <v>06363391001</v>
      </c>
      <c r="C70" t="s">
        <v>15</v>
      </c>
      <c r="D70" t="s">
        <v>185</v>
      </c>
      <c r="E70" t="s">
        <v>17</v>
      </c>
      <c r="F70" s="1" t="s">
        <v>186</v>
      </c>
      <c r="G70" t="s">
        <v>187</v>
      </c>
      <c r="H70">
        <v>415.04</v>
      </c>
      <c r="I70" s="2">
        <v>43060</v>
      </c>
      <c r="J70" s="2">
        <v>43090</v>
      </c>
      <c r="K70">
        <v>415.04</v>
      </c>
    </row>
    <row r="71" spans="1:11" x14ac:dyDescent="0.25">
      <c r="A71" t="str">
        <f>"Z92200C04F"</f>
        <v>Z92200C04F</v>
      </c>
      <c r="B71" t="str">
        <f t="shared" si="2"/>
        <v>06363391001</v>
      </c>
      <c r="C71" t="s">
        <v>15</v>
      </c>
      <c r="D71" t="s">
        <v>188</v>
      </c>
      <c r="E71" t="s">
        <v>34</v>
      </c>
      <c r="F71" s="1" t="s">
        <v>35</v>
      </c>
      <c r="G71" t="s">
        <v>36</v>
      </c>
      <c r="H71">
        <v>21600</v>
      </c>
      <c r="I71" s="2">
        <v>43168</v>
      </c>
      <c r="J71" s="2">
        <v>43312</v>
      </c>
      <c r="K71">
        <v>1944</v>
      </c>
    </row>
    <row r="72" spans="1:11" x14ac:dyDescent="0.25">
      <c r="A72" t="str">
        <f>"7066175812"</f>
        <v>7066175812</v>
      </c>
      <c r="B72" t="str">
        <f t="shared" si="2"/>
        <v>06363391001</v>
      </c>
      <c r="C72" t="s">
        <v>15</v>
      </c>
      <c r="D72" t="s">
        <v>189</v>
      </c>
      <c r="E72" t="s">
        <v>34</v>
      </c>
      <c r="F72" s="1" t="s">
        <v>190</v>
      </c>
      <c r="G72" t="s">
        <v>191</v>
      </c>
      <c r="H72">
        <v>0</v>
      </c>
      <c r="I72" s="2">
        <v>42859</v>
      </c>
      <c r="J72" s="2">
        <v>44096</v>
      </c>
      <c r="K72">
        <v>681.3</v>
      </c>
    </row>
    <row r="73" spans="1:11" x14ac:dyDescent="0.25">
      <c r="A73" t="str">
        <f>"ZEC20CB514"</f>
        <v>ZEC20CB514</v>
      </c>
      <c r="B73" t="str">
        <f t="shared" si="2"/>
        <v>06363391001</v>
      </c>
      <c r="C73" t="s">
        <v>15</v>
      </c>
      <c r="D73" t="s">
        <v>192</v>
      </c>
      <c r="E73" t="s">
        <v>24</v>
      </c>
      <c r="F73" s="1" t="s">
        <v>193</v>
      </c>
      <c r="G73" t="s">
        <v>174</v>
      </c>
      <c r="H73">
        <v>1179.72</v>
      </c>
      <c r="I73" s="2">
        <v>43075</v>
      </c>
      <c r="J73" s="2">
        <v>43105</v>
      </c>
      <c r="K73">
        <v>1179.72</v>
      </c>
    </row>
    <row r="74" spans="1:11" x14ac:dyDescent="0.25">
      <c r="A74" t="str">
        <f>"ZB21FF2741"</f>
        <v>ZB21FF2741</v>
      </c>
      <c r="B74" t="str">
        <f t="shared" si="2"/>
        <v>06363391001</v>
      </c>
      <c r="C74" t="s">
        <v>15</v>
      </c>
      <c r="D74" t="s">
        <v>194</v>
      </c>
      <c r="E74" t="s">
        <v>17</v>
      </c>
      <c r="F74" s="1" t="s">
        <v>195</v>
      </c>
      <c r="G74" t="s">
        <v>196</v>
      </c>
      <c r="H74">
        <v>322</v>
      </c>
      <c r="I74" s="2">
        <v>42997</v>
      </c>
      <c r="J74" s="2">
        <v>43131</v>
      </c>
      <c r="K74">
        <v>322</v>
      </c>
    </row>
    <row r="75" spans="1:11" x14ac:dyDescent="0.25">
      <c r="A75" t="str">
        <f>"69001220CF"</f>
        <v>69001220CF</v>
      </c>
      <c r="B75" t="str">
        <f t="shared" si="2"/>
        <v>06363391001</v>
      </c>
      <c r="C75" t="s">
        <v>15</v>
      </c>
      <c r="D75" t="s">
        <v>197</v>
      </c>
      <c r="E75" t="s">
        <v>24</v>
      </c>
      <c r="F75" s="1" t="s">
        <v>198</v>
      </c>
      <c r="G75" t="s">
        <v>199</v>
      </c>
      <c r="H75">
        <v>76849.919999999998</v>
      </c>
      <c r="I75" s="2">
        <v>42779</v>
      </c>
      <c r="J75" s="2">
        <v>43281</v>
      </c>
      <c r="K75">
        <v>69295.66</v>
      </c>
    </row>
    <row r="76" spans="1:11" x14ac:dyDescent="0.25">
      <c r="A76" t="str">
        <f>"7078472BDF"</f>
        <v>7078472BDF</v>
      </c>
      <c r="B76" t="str">
        <f t="shared" si="2"/>
        <v>06363391001</v>
      </c>
      <c r="C76" t="s">
        <v>15</v>
      </c>
      <c r="D76" t="s">
        <v>200</v>
      </c>
      <c r="E76" t="s">
        <v>24</v>
      </c>
      <c r="F76" s="1" t="s">
        <v>201</v>
      </c>
      <c r="G76" t="s">
        <v>202</v>
      </c>
      <c r="H76">
        <v>145157.56</v>
      </c>
      <c r="I76" s="2">
        <v>43010</v>
      </c>
      <c r="J76" s="2">
        <v>43373</v>
      </c>
      <c r="K76">
        <v>138014.81</v>
      </c>
    </row>
    <row r="77" spans="1:11" x14ac:dyDescent="0.25">
      <c r="A77" t="str">
        <f>"7101819E6C"</f>
        <v>7101819E6C</v>
      </c>
      <c r="B77" t="str">
        <f t="shared" si="2"/>
        <v>06363391001</v>
      </c>
      <c r="C77" t="s">
        <v>15</v>
      </c>
      <c r="D77" t="s">
        <v>203</v>
      </c>
      <c r="E77" t="s">
        <v>24</v>
      </c>
      <c r="F77" s="1" t="s">
        <v>204</v>
      </c>
      <c r="G77" t="s">
        <v>205</v>
      </c>
      <c r="H77">
        <v>61440</v>
      </c>
      <c r="I77" s="2">
        <v>42993</v>
      </c>
      <c r="J77" s="2">
        <v>43357</v>
      </c>
      <c r="K77">
        <v>61337.69</v>
      </c>
    </row>
    <row r="78" spans="1:11" x14ac:dyDescent="0.25">
      <c r="A78" t="str">
        <f>"7231971B41"</f>
        <v>7231971B41</v>
      </c>
      <c r="B78" t="str">
        <f t="shared" si="2"/>
        <v>06363391001</v>
      </c>
      <c r="C78" t="s">
        <v>15</v>
      </c>
      <c r="D78" t="s">
        <v>206</v>
      </c>
      <c r="E78" t="s">
        <v>34</v>
      </c>
      <c r="F78" s="1" t="s">
        <v>146</v>
      </c>
      <c r="G78" t="s">
        <v>147</v>
      </c>
      <c r="H78">
        <v>119440.71</v>
      </c>
      <c r="I78" s="2">
        <v>43020</v>
      </c>
      <c r="J78" s="2">
        <v>43187</v>
      </c>
      <c r="K78">
        <v>119440.71</v>
      </c>
    </row>
    <row r="79" spans="1:11" x14ac:dyDescent="0.25">
      <c r="A79" t="str">
        <f>"69502274C2"</f>
        <v>69502274C2</v>
      </c>
      <c r="B79" t="str">
        <f t="shared" si="2"/>
        <v>06363391001</v>
      </c>
      <c r="C79" t="s">
        <v>15</v>
      </c>
      <c r="D79" t="s">
        <v>207</v>
      </c>
      <c r="E79" t="s">
        <v>34</v>
      </c>
      <c r="F79" s="1" t="s">
        <v>208</v>
      </c>
      <c r="G79" t="s">
        <v>209</v>
      </c>
      <c r="H79">
        <v>100546.64</v>
      </c>
      <c r="I79" s="2">
        <v>42767</v>
      </c>
      <c r="J79" s="2">
        <v>43861</v>
      </c>
      <c r="K79">
        <v>53110.97</v>
      </c>
    </row>
    <row r="80" spans="1:11" x14ac:dyDescent="0.25">
      <c r="A80" t="str">
        <f>"7094330A4F"</f>
        <v>7094330A4F</v>
      </c>
      <c r="B80" t="str">
        <f t="shared" si="2"/>
        <v>06363391001</v>
      </c>
      <c r="C80" t="s">
        <v>15</v>
      </c>
      <c r="D80" t="s">
        <v>210</v>
      </c>
      <c r="E80" t="s">
        <v>24</v>
      </c>
      <c r="F80" s="1" t="s">
        <v>113</v>
      </c>
      <c r="G80" t="s">
        <v>114</v>
      </c>
      <c r="H80">
        <v>25964.1</v>
      </c>
      <c r="I80" s="2">
        <v>42948</v>
      </c>
      <c r="J80" s="2">
        <v>43677</v>
      </c>
      <c r="K80">
        <v>24521.48</v>
      </c>
    </row>
    <row r="81" spans="1:11" x14ac:dyDescent="0.25">
      <c r="A81" t="str">
        <f>"70943499FD"</f>
        <v>70943499FD</v>
      </c>
      <c r="B81" t="str">
        <f t="shared" si="2"/>
        <v>06363391001</v>
      </c>
      <c r="C81" t="s">
        <v>15</v>
      </c>
      <c r="D81" t="s">
        <v>211</v>
      </c>
      <c r="E81" t="s">
        <v>24</v>
      </c>
      <c r="F81" s="1" t="s">
        <v>113</v>
      </c>
      <c r="G81" t="s">
        <v>212</v>
      </c>
      <c r="H81">
        <v>25299</v>
      </c>
      <c r="I81" s="2">
        <v>42954</v>
      </c>
      <c r="J81" s="2">
        <v>43530</v>
      </c>
      <c r="K81">
        <v>22641.82</v>
      </c>
    </row>
    <row r="82" spans="1:11" x14ac:dyDescent="0.25">
      <c r="A82" t="str">
        <f>"Z681DF203D"</f>
        <v>Z681DF203D</v>
      </c>
      <c r="B82" t="str">
        <f t="shared" si="2"/>
        <v>06363391001</v>
      </c>
      <c r="C82" t="s">
        <v>15</v>
      </c>
      <c r="D82" t="s">
        <v>213</v>
      </c>
      <c r="E82" t="s">
        <v>24</v>
      </c>
      <c r="F82" s="1" t="s">
        <v>214</v>
      </c>
      <c r="G82" t="s">
        <v>215</v>
      </c>
      <c r="H82">
        <v>36000</v>
      </c>
      <c r="I82" s="2">
        <v>42843</v>
      </c>
      <c r="J82" s="2">
        <v>43588</v>
      </c>
      <c r="K82">
        <v>24186.39</v>
      </c>
    </row>
    <row r="83" spans="1:11" x14ac:dyDescent="0.25">
      <c r="A83" t="str">
        <f>"7094359240"</f>
        <v>7094359240</v>
      </c>
      <c r="B83" t="str">
        <f t="shared" si="2"/>
        <v>06363391001</v>
      </c>
      <c r="C83" t="s">
        <v>15</v>
      </c>
      <c r="D83" t="s">
        <v>216</v>
      </c>
      <c r="E83" t="s">
        <v>24</v>
      </c>
      <c r="F83" s="1" t="s">
        <v>113</v>
      </c>
      <c r="G83" t="s">
        <v>114</v>
      </c>
      <c r="H83">
        <v>33480</v>
      </c>
      <c r="I83" s="2">
        <v>42948</v>
      </c>
      <c r="J83" s="2">
        <v>43585</v>
      </c>
      <c r="K83">
        <v>26326.53</v>
      </c>
    </row>
    <row r="84" spans="1:11" x14ac:dyDescent="0.25">
      <c r="A84" t="str">
        <f>"7101836C74"</f>
        <v>7101836C74</v>
      </c>
      <c r="B84" t="str">
        <f t="shared" si="2"/>
        <v>06363391001</v>
      </c>
      <c r="C84" t="s">
        <v>15</v>
      </c>
      <c r="D84" t="s">
        <v>217</v>
      </c>
      <c r="E84" t="s">
        <v>24</v>
      </c>
      <c r="F84" s="1" t="s">
        <v>218</v>
      </c>
      <c r="G84" t="s">
        <v>205</v>
      </c>
      <c r="H84">
        <v>39690</v>
      </c>
      <c r="I84" s="2">
        <v>42993</v>
      </c>
      <c r="J84" s="2">
        <v>43373</v>
      </c>
      <c r="K84">
        <v>36920.04</v>
      </c>
    </row>
    <row r="85" spans="1:11" x14ac:dyDescent="0.25">
      <c r="A85" t="str">
        <f>"7078336BA4"</f>
        <v>7078336BA4</v>
      </c>
      <c r="B85" t="str">
        <f t="shared" si="2"/>
        <v>06363391001</v>
      </c>
      <c r="C85" t="s">
        <v>15</v>
      </c>
      <c r="D85" t="s">
        <v>219</v>
      </c>
      <c r="E85" t="s">
        <v>24</v>
      </c>
      <c r="F85" s="1" t="s">
        <v>220</v>
      </c>
      <c r="G85" t="s">
        <v>202</v>
      </c>
      <c r="H85">
        <v>41200.239999999998</v>
      </c>
      <c r="I85" s="2">
        <v>43010</v>
      </c>
      <c r="J85" s="2">
        <v>43373</v>
      </c>
      <c r="K85">
        <v>34726.54</v>
      </c>
    </row>
    <row r="86" spans="1:11" x14ac:dyDescent="0.25">
      <c r="A86" t="str">
        <f>"70784265EB"</f>
        <v>70784265EB</v>
      </c>
      <c r="B86" t="str">
        <f t="shared" si="2"/>
        <v>06363391001</v>
      </c>
      <c r="C86" t="s">
        <v>15</v>
      </c>
      <c r="D86" t="s">
        <v>221</v>
      </c>
      <c r="E86" t="s">
        <v>24</v>
      </c>
      <c r="F86" s="1" t="s">
        <v>222</v>
      </c>
      <c r="G86" t="s">
        <v>202</v>
      </c>
      <c r="H86">
        <v>96524.11</v>
      </c>
      <c r="I86" s="2">
        <v>43010</v>
      </c>
      <c r="J86" s="2">
        <v>43373</v>
      </c>
      <c r="K86">
        <v>96524.11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abruzzo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2019-01-29T15:45:27Z</dcterms:created>
  <dcterms:modified xsi:type="dcterms:W3CDTF">2019-01-29T15:45:27Z</dcterms:modified>
</cp:coreProperties>
</file>