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campan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</calcChain>
</file>

<file path=xl/sharedStrings.xml><?xml version="1.0" encoding="utf-8"?>
<sst xmlns="http://schemas.openxmlformats.org/spreadsheetml/2006/main" count="226" uniqueCount="125">
  <si>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</si>
  <si>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</si>
  <si>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</si>
  <si>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</si>
  <si>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</si>
  <si>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</si>
  <si>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</si>
  <si>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</si>
  <si>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</si>
  <si>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</si>
  <si>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</si>
  <si>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</si>
  <si>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</si>
  <si>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</si>
  <si>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</si>
  <si>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Campania</t>
  </si>
  <si>
    <t>fornitura energia elettrica</t>
  </si>
  <si>
    <t>26-AFFIDAMENTO DIRETTO IN ADESIONE AD ACCORDO QUADRO/CONVENZIONE</t>
  </si>
  <si>
    <t xml:space="preserve">ENEL ENERGIA SPA (CF: 06655971007)
</t>
  </si>
  <si>
    <t>ENEL ENERGIA SPA (CF: 06655971007)</t>
  </si>
  <si>
    <t>FORNITURA NASTRI PER STAMPANTI A TRASFERIMENTO TERMICO</t>
  </si>
  <si>
    <t>23-AFFIDAMENTO IN ECONOMIA - AFFIDAMENTO DIRETTO</t>
  </si>
  <si>
    <t xml:space="preserve">NPS S.r.l. (CF: 05943691005)
</t>
  </si>
  <si>
    <t>NPS S.r.l. (CF: 05943691005)</t>
  </si>
  <si>
    <t xml:space="preserve">acquisto carta A/4 </t>
  </si>
  <si>
    <t>22-PROCEDURA NEGOZIATA DERIVANTE DA AVVISI CON CUI SI INDICE LA GARA</t>
  </si>
  <si>
    <t xml:space="preserve">ABACART (CF: 07792471216)
BLO ITALIA (CF: 12758180157)
Cartil Unipersonale S.r.l. (CF: 02632440646)
CI.MA.SRL (CF: 06038961212)
ICART (CF: 01654620903)
</t>
  </si>
  <si>
    <t>ABACART (CF: 07792471216)</t>
  </si>
  <si>
    <t>carta A/3</t>
  </si>
  <si>
    <t>Acquisizione fornitura GAS naturale - Convenzione Consip</t>
  </si>
  <si>
    <t xml:space="preserve">ESTRA ENERGIE SRL (CF: 01219980529)
</t>
  </si>
  <si>
    <t>ESTRA ENERGIE SRL (CF: 01219980529)</t>
  </si>
  <si>
    <t>corsi di formazione relativi alla sicurezza sui luoghi di lavoro</t>
  </si>
  <si>
    <t xml:space="preserve">COM METODI SPA (CF: 10317360153)
</t>
  </si>
  <si>
    <t>COM METODI SPA (CF: 10317360153)</t>
  </si>
  <si>
    <t>DERATTIZZAZIONE STRAORDINARIA IMMOBILE - VIA DEGLI UFFICI FINANZIARI, 7 - SALERNO</t>
  </si>
  <si>
    <t xml:space="preserve">UNICED SRL (CF: 02295670612)
</t>
  </si>
  <si>
    <t>UNICED SRL (CF: 02295670612)</t>
  </si>
  <si>
    <t xml:space="preserve">Servizi di rilegatura e ripristino, ricondizionamento e restauro degli atti di pubblicitÃ  immobiliare presso gli Uffici Provinciali Territorio della Campania. </t>
  </si>
  <si>
    <t xml:space="preserve">CO.GRA.L.  SOC. COOP. a r.l. (CF: 01309900791)
</t>
  </si>
  <si>
    <t>CO.GRA.L.  SOC. COOP. a r.l. (CF: 01309900791)</t>
  </si>
  <si>
    <t>SERVIZIO DI MANUTENZIONE, VIGILANZA E SORVEGLIANZA ANTINCENDIO - PUF VIA DIAZ E SPI SANTA MARIA C.V.</t>
  </si>
  <si>
    <t xml:space="preserve">ANTNCENDI MERIDIONALE (CF: 03938240631)
CADI SERVICE DI STEFANO DE FELICE (CF: 02427070806)
DIELLE IMPIANTI SRL (CF: 04106590658)
IMPRESA EDILE GEOMETRA RUSSO UMBERTO (CF: RSSMRT67L10A783H)
TIF SRL (CF: 03444730166)
</t>
  </si>
  <si>
    <t>IMPRESA EDILE GEOMETRA RUSSO UMBERTO (CF: RSSMRT67L10A783H)</t>
  </si>
  <si>
    <t>LAVORI DI ADEGUAMENTO AL DPR 151/2011 E S.M.I. PRESSO IL PIANO INTERRATO DEL PUF DI VIA DIAZ, 11 - NAPOLI</t>
  </si>
  <si>
    <t>04-PROCEDURA NEGOZIATA SENZA PREVIA PUBBLICAZIONE DEL BANDO</t>
  </si>
  <si>
    <t xml:space="preserve">ADA RESTAURI SRL (CF: 03630880619)
C.G.D. s.r.l. (CF: 05419851216)
CIR s.r.l. (CF: 00409680634)
CO.GE.BEN.SRL (CF: 07417131211)
COEDIL SUD SRL (CF: 03439870639)
cogesistem srl (CF: 04799601218)
COIMP SUD S.R.L. (CF: 00643600638)
consorzio ita.ca (CF: 03502670619)
COREFRA SOC. COOP. A R.L. (CF: 02617831215)
COSTRUZIONI GENERALI MAISTO SRL (CF: 03346560612)
Costruzioni Vitale Srl (CF: 03931011211)
DEL.MAR. COSTRUZIONI SRL (CF: 06361512111)
DITTA ZAMPELLA NICOLA (CF: ZMPNCL61T06B963R)
EBM SRL (CF: 05799001218)
edildovi s.n.c. di donzelli e vitiello (CF: 04578380637)
EDILTECNO - S.R.L. (CF: 01722911003)
egeo costruzioni generali srl (CF: 03539331219)
EL.CI IMPIANTI SRL (CF: 01341130639)
ERIOS S.R.L. (CF: 05879441219)
FOMA SERVICE (CF: 04683211215)
gruppo impresa s.r.l. (CF: 06393971210)
IMPRESA EDILE GEOMETRA RUSSO UMBERTO (CF: RSSMRT67L10A783H)
LANGELLA SRL (CF: 05839580635)
MC COSTRUZIONI SRL (CF: 05760921212)
MOSCARINO S.A.S. DI ERRICO NICOLETTA &amp; C. (CF: 02764431215)
Saggese Spa (CF: 03650400652)
Sieme Srl (CF: 00295800635)
TECNO IMPREDIL GROUP SRL (CF: 03264220611)
VOTO GROUP SRL (CF: 03097240653)
</t>
  </si>
  <si>
    <t>COEDIL SUD SRL (CF: 03439870639)</t>
  </si>
  <si>
    <t>carta di credito aziendale</t>
  </si>
  <si>
    <t xml:space="preserve">NEXI PAYMENTS S.P.A. (giÃ  CARTASI SPA) (CF: 04107060966)
</t>
  </si>
  <si>
    <t>NEXI PAYMENTS S.P.A. (giÃ  CARTASI SPA) (CF: 04107060966)</t>
  </si>
  <si>
    <t>fornitura energia elettrica 14</t>
  </si>
  <si>
    <t>Cleaning kit per stampanti a trasferimento termico</t>
  </si>
  <si>
    <t xml:space="preserve">DPS INFORMATICA S.N.C. DI PRESELLO GIANNI &amp; C. (CF: 01486330309)
</t>
  </si>
  <si>
    <t>DPS INFORMATICA S.N.C. DI PRESELLO GIANNI &amp; C. (CF: 01486330309)</t>
  </si>
  <si>
    <t>BUONI PASTO</t>
  </si>
  <si>
    <t xml:space="preserve">REPAS LUNCH COUPON (CF: 08122660585)
</t>
  </si>
  <si>
    <t>REPAS LUNCH COUPON (CF: 08122660585)</t>
  </si>
  <si>
    <t>DEFIBRILLATORI E PACCHI REINTEGRO CASSETTE PRONTO SOCCORSO</t>
  </si>
  <si>
    <t xml:space="preserve">A.M.I. ITALIA SRL (CF: 07291540636)
PROGETTI srl (CF: 10213970154)
</t>
  </si>
  <si>
    <t>A.M.I. ITALIA SRL (CF: 07291540636)</t>
  </si>
  <si>
    <t>PRODOTTI SIGMA ROTOLI PER ELIMINACODE E MONITOR</t>
  </si>
  <si>
    <t xml:space="preserve">SIGMA S.P.A. (CF: 01590580443)
</t>
  </si>
  <si>
    <t>SIGMA S.P.A. (CF: 01590580443)</t>
  </si>
  <si>
    <t xml:space="preserve">CONTRATTO ORDINATIVO N.3 SU ACCORDO QUADRO EDILE </t>
  </si>
  <si>
    <t>08-AFFIDAMENTO IN ECONOMIA - COTTIMO FIDUCIARIO</t>
  </si>
  <si>
    <t xml:space="preserve">COEDIL SUD SRL (CF: 03439870639)
Costruzioni Vitale Srl (CF: 03931011211)
edildovi s.n.c. di donzelli e vitiello (CF: 04578380637)
ERIOS S.R.L. (CF: 05879441219)
FAVA SRL (CF: 06466911218)
gruppo impresa s.r.l. (CF: 06393971210)
IMPRESA EDILE GEOMETRA RUSSO UMBERTO (CF: RSSMRT67L10A783H)
M.E.C. MERIDIONALE EDILIZIA COSTRUZIONI SRL (CF: 07082140638)
MC COSTRUZIONI SRL (CF: 05760921212)
</t>
  </si>
  <si>
    <t>FAVA SRL (CF: 06466911218)</t>
  </si>
  <si>
    <t>fornitura energia elettrica UPT Caserta</t>
  </si>
  <si>
    <t>Lavori di Manutenzione edile</t>
  </si>
  <si>
    <t>FALDONI CON LACCI RDO APERTA</t>
  </si>
  <si>
    <t xml:space="preserve">ABACART (CF: 07792471216)
KARTA SAS DI GIOVANNI RUSSO (CF: 05484650634)
LA CARTOTECNICA SRL (CF: 01689440764)
LA PITAGORA DI MACRELLI GIANCARLO (CF: MCRGCR46H14Z130X)
PARTENUFFICIO DI ANTONIO FENIZIA  (CF: 04770060632)
</t>
  </si>
  <si>
    <t>Fornitura buoni pasto</t>
  </si>
  <si>
    <t>gasolio da riscaldamento per l'UT di Ischia</t>
  </si>
  <si>
    <t xml:space="preserve">BRONCHI COMBUSTIBILI SRL (CF: 01252710403)
</t>
  </si>
  <si>
    <t>BRONCHI COMBUSTIBILI SRL (CF: 01252710403)</t>
  </si>
  <si>
    <t>noleggio 3 apparecchiature multifunzione A3 monocromatiche per gruppi di medie e grandi dimensioni (velocitÃ  55 ppm)</t>
  </si>
  <si>
    <t xml:space="preserve">SHARP ELECTRONICS ITALIA S.P.A. (CF: 09275090158)
</t>
  </si>
  <si>
    <t>SHARP ELECTRONICS ITALIA S.P.A. (CF: 09275090158)</t>
  </si>
  <si>
    <t>Fornitura di 9 tipi millesimi mobili "anno 2018" per timbri a calendario con l'emblema dello Stato</t>
  </si>
  <si>
    <t xml:space="preserve">Istituto Poligrafico e Zecca dello Stato  (CF: 00399810589)
</t>
  </si>
  <si>
    <t>Istituto Poligrafico e Zecca dello Stato  (CF: 00399810589)</t>
  </si>
  <si>
    <t>acquisto estintori per postazioni telelavoro</t>
  </si>
  <si>
    <t xml:space="preserve">PUNTOSICUREZZA SRL (CF: 01577740515)
</t>
  </si>
  <si>
    <t>PUNTOSICUREZZA SRL (CF: 01577740515)</t>
  </si>
  <si>
    <t>FORNITURA ENERGIA ELETTRICA 24 POD ENTRATE</t>
  </si>
  <si>
    <t>Fornitura di carta per stampanti e fotocopiatrici formato A4</t>
  </si>
  <si>
    <t xml:space="preserve">ARTI GRAFICHE 2000 S.a.s. di Baldovino Moscariello (CF: 02583040643)
DIRETTO POINT DI DIRETTO LUIGI (CF: DRTLGU57D10E173B)
KARTA SAS DI GIOVANNI RUSSO (CF: 05484650634)
PARTENUFFICIO DI ANTONIO FENIZIA  (CF: 04770060632)
POLIGRAFICA F.LLI.ARIELLO S.A.S. (CF: 00723460630)
</t>
  </si>
  <si>
    <t>DIRETTO POINT DI DIRETTO LUIGI (CF: DRTLGU57D10E173B)</t>
  </si>
  <si>
    <t>2 lampade per videoproiettore</t>
  </si>
  <si>
    <t xml:space="preserve">POWERMEDIA SRL (CF: 04440930826)
</t>
  </si>
  <si>
    <t>POWERMEDIA SRL (CF: 04440930826)</t>
  </si>
  <si>
    <t>Fornitura testi</t>
  </si>
  <si>
    <t xml:space="preserve">MEDIAEDIT di DARIO MUSCATELLO (CF: MSCDRA75P01H501T)
</t>
  </si>
  <si>
    <t>MEDIAEDIT di DARIO MUSCATELLO (CF: MSCDRA75P01H501T)</t>
  </si>
  <si>
    <t>acquisto arredi a norma in convenzione</t>
  </si>
  <si>
    <t xml:space="preserve">QUADRIFOGLIO SISTEMI D'ARREDO SPA (CF: 02301560260)
</t>
  </si>
  <si>
    <t>QUADRIFOGLIO SISTEMI D'ARREDO SPA (CF: 02301560260)</t>
  </si>
  <si>
    <t>acquisto 3 buoni libro da destinare agli istituti scolastici vincitori della manifestazione Fisco e scuola</t>
  </si>
  <si>
    <t xml:space="preserve">LIBRERIE FELTRINELLI SRL (CF: 04628790969)
</t>
  </si>
  <si>
    <t>LIBRERIE FELTRINELLI SRL (CF: 04628790969)</t>
  </si>
  <si>
    <t>Conferimento incarico di consulente tecnico di parte</t>
  </si>
  <si>
    <t xml:space="preserve">adelmo mancini (CF: mncdlm51m04g964l)
amoroso alessandra (CF: mrslsn71d51f839f)
bertucci davide (CF: BRTDVD87D20F839B)
fabrizio zenga (CF: zngfrz78e17f839h)
triunfo maria (CF: trnmra56s53f839g)
</t>
  </si>
  <si>
    <t>amoroso alessandra (CF: mrslsn71d51f839f)</t>
  </si>
  <si>
    <t>PUBBLICAZIONI SU QUOTIDIANI</t>
  </si>
  <si>
    <t xml:space="preserve">A. MANZONI &amp; C. S.p.a. (CF: 04705810150)
goodea srl (CF: 06876751212)
IL SOLE 24ORE S.P.A. (CF: 00777910159)
INFO SRL (CF: 04656100726)
PIEMME SPA - Concessionaria pubblicitÃ  (CF: 05122191009)
Publinforma s.r.l. (CF: 05866880726)
RCS Mediagroup S.p.A. (CF: 12086540155)
</t>
  </si>
  <si>
    <t>RCS Mediagroup S.p.A. (CF: 12086540155)</t>
  </si>
  <si>
    <t>sorveglianza sanitaria e corsi di primo soccorso</t>
  </si>
  <si>
    <t>FORNITURA TENDAGGI E SEGNALETICA</t>
  </si>
  <si>
    <t>acquisto toner per xerox phaser 7500</t>
  </si>
  <si>
    <t xml:space="preserve">ITALWARE  SRL  (CF: 08619670584)
</t>
  </si>
  <si>
    <t>ITALWARE  SRL  (CF: 08619670584)</t>
  </si>
  <si>
    <t xml:space="preserve"> TONER</t>
  </si>
  <si>
    <t xml:space="preserve">R.C.M. ITALIA s.r.l. (CF: 06736060630)
</t>
  </si>
  <si>
    <t>R.C.M. ITALIA s.r.l. (CF: 06736060630)</t>
  </si>
  <si>
    <t>FORNITURA TONER PER HP OFFICEJET PRO X451DW</t>
  </si>
  <si>
    <t>FORNITURA TONER PER XEROX 7500 COLORE</t>
  </si>
  <si>
    <t>servizio pulizie</t>
  </si>
  <si>
    <t xml:space="preserve">SKILL Scarl (CF: 03854020280)
</t>
  </si>
  <si>
    <t>SKILL Scarl (CF: 03854020280)</t>
  </si>
  <si>
    <t>Fornitura di toner per stampanti per alcune Direzioni Regionali dell'Agenzia delle Entrate</t>
  </si>
  <si>
    <t>Servizio di Manutenzione Biennale delle aree verdi annesse agli immobili in uso all'Agenzia delle Entrate in Campania</t>
  </si>
  <si>
    <t xml:space="preserve">DUSSMANN SERVICE S.R.L. (CF: 00124140211)
EVERGREEN SNC DI PATANE' ALFIO &amp; C (CF: 02945820872)
S.O.S. VERDE SRL (CF: 06545631217)
sergio moro (CF: MROSRG67M19G224G)
VIVAIO IDEE VERDI DI CIANCI PIERLUIGI (CF: CNCPLG69H09F611B)
</t>
  </si>
  <si>
    <t>S.O.S. VERDE SRL (CF: 06545631217)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</si>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</sst>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E12" sqref="E1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124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"69229349DB"</f>
        <v>69229349DB</v>
      </c>
      <c r="B3" t="str">
        <f t="shared" ref="B3:B31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0</v>
      </c>
      <c r="I3" s="2">
        <v>42795</v>
      </c>
      <c r="J3" s="2">
        <v>43159</v>
      </c>
      <c r="K3">
        <v>976110.32</v>
      </c>
    </row>
    <row r="4" spans="1:11" x14ac:dyDescent="0.25">
      <c r="A4" t="str">
        <f>"ZE11D08BDA"</f>
        <v>ZE11D08BDA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463.38</v>
      </c>
      <c r="I4" s="2">
        <v>42765</v>
      </c>
      <c r="J4" s="2">
        <v>42767</v>
      </c>
      <c r="K4">
        <v>463.38</v>
      </c>
    </row>
    <row r="5" spans="1:11" x14ac:dyDescent="0.25">
      <c r="A5" t="str">
        <f>"6899107B31"</f>
        <v>6899107B31</v>
      </c>
      <c r="B5" t="str">
        <f t="shared" si="0"/>
        <v>06363391001</v>
      </c>
      <c r="C5" t="s">
        <v>15</v>
      </c>
      <c r="D5" t="s">
        <v>24</v>
      </c>
      <c r="E5" t="s">
        <v>25</v>
      </c>
      <c r="F5" s="1" t="s">
        <v>26</v>
      </c>
      <c r="G5" t="s">
        <v>27</v>
      </c>
      <c r="H5">
        <v>147000</v>
      </c>
      <c r="I5" s="2">
        <v>42780</v>
      </c>
      <c r="J5" s="2">
        <v>43324</v>
      </c>
      <c r="K5">
        <v>147000</v>
      </c>
    </row>
    <row r="6" spans="1:11" x14ac:dyDescent="0.25">
      <c r="A6" t="str">
        <f>"6899131EFE"</f>
        <v>6899131EFE</v>
      </c>
      <c r="B6" t="str">
        <f t="shared" si="0"/>
        <v>06363391001</v>
      </c>
      <c r="C6" t="s">
        <v>15</v>
      </c>
      <c r="D6" t="s">
        <v>28</v>
      </c>
      <c r="E6" t="s">
        <v>25</v>
      </c>
      <c r="F6" s="1" t="s">
        <v>26</v>
      </c>
      <c r="G6" t="s">
        <v>27</v>
      </c>
      <c r="H6">
        <v>21750</v>
      </c>
      <c r="I6" s="2">
        <v>42780</v>
      </c>
      <c r="J6" s="2">
        <v>43324</v>
      </c>
      <c r="K6">
        <v>21742.32</v>
      </c>
    </row>
    <row r="7" spans="1:11" x14ac:dyDescent="0.25">
      <c r="A7" t="str">
        <f>"69843904F5"</f>
        <v>69843904F5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0</v>
      </c>
      <c r="I7" s="2">
        <v>42783</v>
      </c>
      <c r="J7" s="2">
        <v>43147</v>
      </c>
      <c r="K7">
        <v>216427.03</v>
      </c>
    </row>
    <row r="8" spans="1:11" x14ac:dyDescent="0.25">
      <c r="A8" t="str">
        <f>"7052774538"</f>
        <v>7052774538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19435</v>
      </c>
      <c r="I8" s="2">
        <v>42856</v>
      </c>
      <c r="J8" s="2">
        <v>43221</v>
      </c>
      <c r="K8">
        <v>18655</v>
      </c>
    </row>
    <row r="9" spans="1:11" x14ac:dyDescent="0.25">
      <c r="A9" t="str">
        <f>"Z8D1E2D38A"</f>
        <v>Z8D1E2D38A</v>
      </c>
      <c r="B9" t="str">
        <f t="shared" si="0"/>
        <v>06363391001</v>
      </c>
      <c r="C9" t="s">
        <v>15</v>
      </c>
      <c r="D9" t="s">
        <v>35</v>
      </c>
      <c r="E9" t="s">
        <v>21</v>
      </c>
      <c r="F9" s="1" t="s">
        <v>36</v>
      </c>
      <c r="G9" t="s">
        <v>37</v>
      </c>
      <c r="H9">
        <v>1800</v>
      </c>
      <c r="I9" s="2">
        <v>42839</v>
      </c>
      <c r="J9" s="2">
        <v>42872</v>
      </c>
      <c r="K9">
        <v>1800</v>
      </c>
    </row>
    <row r="10" spans="1:11" x14ac:dyDescent="0.25">
      <c r="A10" t="str">
        <f>"6937419B41"</f>
        <v>6937419B41</v>
      </c>
      <c r="B10" t="str">
        <f t="shared" si="0"/>
        <v>06363391001</v>
      </c>
      <c r="C10" t="s">
        <v>15</v>
      </c>
      <c r="D10" t="s">
        <v>38</v>
      </c>
      <c r="E10" t="s">
        <v>17</v>
      </c>
      <c r="F10" s="1" t="s">
        <v>39</v>
      </c>
      <c r="G10" t="s">
        <v>40</v>
      </c>
      <c r="H10">
        <v>108295.6</v>
      </c>
      <c r="I10" s="2">
        <v>42769</v>
      </c>
      <c r="J10" s="2">
        <v>43310</v>
      </c>
      <c r="K10">
        <v>106218.69</v>
      </c>
    </row>
    <row r="11" spans="1:11" x14ac:dyDescent="0.25">
      <c r="A11" t="str">
        <f>"690303330A"</f>
        <v>690303330A</v>
      </c>
      <c r="B11" t="str">
        <f t="shared" si="0"/>
        <v>06363391001</v>
      </c>
      <c r="C11" t="s">
        <v>15</v>
      </c>
      <c r="D11" t="s">
        <v>41</v>
      </c>
      <c r="E11" t="s">
        <v>25</v>
      </c>
      <c r="F11" s="1" t="s">
        <v>42</v>
      </c>
      <c r="G11" t="s">
        <v>43</v>
      </c>
      <c r="H11">
        <v>200000</v>
      </c>
      <c r="I11" s="2">
        <v>42751</v>
      </c>
      <c r="J11" s="2">
        <v>43480</v>
      </c>
      <c r="K11">
        <v>199999.93</v>
      </c>
    </row>
    <row r="12" spans="1:11" x14ac:dyDescent="0.25">
      <c r="A12" t="str">
        <f>"6681012184"</f>
        <v>6681012184</v>
      </c>
      <c r="B12" t="str">
        <f t="shared" si="0"/>
        <v>06363391001</v>
      </c>
      <c r="C12" t="s">
        <v>15</v>
      </c>
      <c r="D12" t="s">
        <v>44</v>
      </c>
      <c r="E12" t="s">
        <v>45</v>
      </c>
      <c r="F12" s="1" t="s">
        <v>46</v>
      </c>
      <c r="G12" t="s">
        <v>47</v>
      </c>
      <c r="H12">
        <v>173526.97</v>
      </c>
      <c r="I12" s="2">
        <v>42751</v>
      </c>
      <c r="J12" s="2">
        <v>42842</v>
      </c>
      <c r="K12">
        <v>170207</v>
      </c>
    </row>
    <row r="13" spans="1:11" x14ac:dyDescent="0.25">
      <c r="A13" t="str">
        <f>"6985640C7B"</f>
        <v>6985640C7B</v>
      </c>
      <c r="B13" t="str">
        <f t="shared" si="0"/>
        <v>06363391001</v>
      </c>
      <c r="C13" t="s">
        <v>15</v>
      </c>
      <c r="D13" t="s">
        <v>48</v>
      </c>
      <c r="E13" t="s">
        <v>17</v>
      </c>
      <c r="F13" s="1" t="s">
        <v>49</v>
      </c>
      <c r="G13" t="s">
        <v>50</v>
      </c>
      <c r="H13">
        <v>0</v>
      </c>
      <c r="I13" s="2">
        <v>42789</v>
      </c>
      <c r="J13" s="2">
        <v>43883</v>
      </c>
      <c r="K13">
        <v>2801.65</v>
      </c>
    </row>
    <row r="14" spans="1:11" x14ac:dyDescent="0.25">
      <c r="A14" t="str">
        <f>"7061985660"</f>
        <v>7061985660</v>
      </c>
      <c r="B14" t="str">
        <f t="shared" si="0"/>
        <v>06363391001</v>
      </c>
      <c r="C14" t="s">
        <v>15</v>
      </c>
      <c r="D14" t="s">
        <v>51</v>
      </c>
      <c r="E14" t="s">
        <v>17</v>
      </c>
      <c r="F14" s="1" t="s">
        <v>18</v>
      </c>
      <c r="G14" t="s">
        <v>19</v>
      </c>
      <c r="H14">
        <v>0</v>
      </c>
      <c r="I14" s="2">
        <v>42917</v>
      </c>
      <c r="J14" s="2">
        <v>43252</v>
      </c>
      <c r="K14">
        <v>81056.929999999993</v>
      </c>
    </row>
    <row r="15" spans="1:11" x14ac:dyDescent="0.25">
      <c r="A15" t="str">
        <f>"ZF91D08B75"</f>
        <v>ZF91D08B75</v>
      </c>
      <c r="B15" t="str">
        <f t="shared" si="0"/>
        <v>06363391001</v>
      </c>
      <c r="C15" t="s">
        <v>15</v>
      </c>
      <c r="D15" t="s">
        <v>52</v>
      </c>
      <c r="E15" t="s">
        <v>21</v>
      </c>
      <c r="F15" s="1" t="s">
        <v>53</v>
      </c>
      <c r="G15" t="s">
        <v>54</v>
      </c>
      <c r="H15">
        <v>150.82</v>
      </c>
      <c r="I15" s="2">
        <v>42774</v>
      </c>
      <c r="J15" s="2">
        <v>42794</v>
      </c>
      <c r="K15">
        <v>150.82</v>
      </c>
    </row>
    <row r="16" spans="1:11" x14ac:dyDescent="0.25">
      <c r="A16" t="str">
        <f>"7123414B2F"</f>
        <v>7123414B2F</v>
      </c>
      <c r="B16" t="str">
        <f t="shared" si="0"/>
        <v>06363391001</v>
      </c>
      <c r="C16" t="s">
        <v>15</v>
      </c>
      <c r="D16" t="s">
        <v>55</v>
      </c>
      <c r="E16" t="s">
        <v>17</v>
      </c>
      <c r="F16" s="1" t="s">
        <v>56</v>
      </c>
      <c r="G16" t="s">
        <v>57</v>
      </c>
      <c r="H16">
        <v>1470233.85</v>
      </c>
      <c r="I16" s="2">
        <v>42914</v>
      </c>
      <c r="J16" s="2">
        <v>42943</v>
      </c>
      <c r="K16">
        <v>1410227.24</v>
      </c>
    </row>
    <row r="17" spans="1:11" x14ac:dyDescent="0.25">
      <c r="A17" t="str">
        <f>"70232980DC"</f>
        <v>70232980DC</v>
      </c>
      <c r="B17" t="str">
        <f t="shared" si="0"/>
        <v>06363391001</v>
      </c>
      <c r="C17" t="s">
        <v>15</v>
      </c>
      <c r="D17" t="s">
        <v>58</v>
      </c>
      <c r="E17" t="s">
        <v>25</v>
      </c>
      <c r="F17" s="1" t="s">
        <v>59</v>
      </c>
      <c r="G17" t="s">
        <v>60</v>
      </c>
      <c r="H17">
        <v>43130</v>
      </c>
      <c r="I17" s="2">
        <v>42867</v>
      </c>
      <c r="J17" s="2">
        <v>43231</v>
      </c>
      <c r="K17">
        <v>30190.93</v>
      </c>
    </row>
    <row r="18" spans="1:11" x14ac:dyDescent="0.25">
      <c r="A18" t="str">
        <f>"Z9F1F0E4C0"</f>
        <v>Z9F1F0E4C0</v>
      </c>
      <c r="B18" t="str">
        <f t="shared" si="0"/>
        <v>06363391001</v>
      </c>
      <c r="C18" t="s">
        <v>15</v>
      </c>
      <c r="D18" t="s">
        <v>61</v>
      </c>
      <c r="E18" t="s">
        <v>21</v>
      </c>
      <c r="F18" s="1" t="s">
        <v>62</v>
      </c>
      <c r="G18" t="s">
        <v>63</v>
      </c>
      <c r="H18">
        <v>4600</v>
      </c>
      <c r="I18" s="2">
        <v>42906</v>
      </c>
      <c r="J18" s="2">
        <v>43300</v>
      </c>
      <c r="K18">
        <v>4600</v>
      </c>
    </row>
    <row r="19" spans="1:11" x14ac:dyDescent="0.25">
      <c r="A19" t="str">
        <f>"7134112775"</f>
        <v>7134112775</v>
      </c>
      <c r="B19" t="str">
        <f t="shared" si="0"/>
        <v>06363391001</v>
      </c>
      <c r="C19" t="s">
        <v>15</v>
      </c>
      <c r="D19" t="s">
        <v>64</v>
      </c>
      <c r="E19" t="s">
        <v>65</v>
      </c>
      <c r="F19" s="1" t="s">
        <v>66</v>
      </c>
      <c r="G19" t="s">
        <v>67</v>
      </c>
      <c r="H19">
        <v>32125.27</v>
      </c>
      <c r="I19" s="2">
        <v>42922</v>
      </c>
      <c r="J19" s="2">
        <v>42936</v>
      </c>
      <c r="K19">
        <v>31561</v>
      </c>
    </row>
    <row r="20" spans="1:11" x14ac:dyDescent="0.25">
      <c r="A20" t="str">
        <f>"7196786FAB"</f>
        <v>7196786FAB</v>
      </c>
      <c r="B20" t="str">
        <f t="shared" si="0"/>
        <v>06363391001</v>
      </c>
      <c r="C20" t="s">
        <v>15</v>
      </c>
      <c r="D20" t="s">
        <v>68</v>
      </c>
      <c r="E20" t="s">
        <v>17</v>
      </c>
      <c r="F20" s="1" t="s">
        <v>18</v>
      </c>
      <c r="G20" t="s">
        <v>19</v>
      </c>
      <c r="H20">
        <v>0</v>
      </c>
      <c r="I20" s="2">
        <v>43040</v>
      </c>
      <c r="J20" s="2">
        <v>43405</v>
      </c>
      <c r="K20">
        <v>47701.52</v>
      </c>
    </row>
    <row r="21" spans="1:11" x14ac:dyDescent="0.25">
      <c r="A21" t="str">
        <f>"7002297E45"</f>
        <v>7002297E45</v>
      </c>
      <c r="B21" t="str">
        <f t="shared" si="0"/>
        <v>06363391001</v>
      </c>
      <c r="C21" t="s">
        <v>15</v>
      </c>
      <c r="D21" t="s">
        <v>69</v>
      </c>
      <c r="E21" t="s">
        <v>65</v>
      </c>
      <c r="F21" s="1" t="s">
        <v>66</v>
      </c>
      <c r="G21" t="s">
        <v>67</v>
      </c>
      <c r="H21">
        <v>85591</v>
      </c>
      <c r="I21" s="2">
        <v>42797</v>
      </c>
      <c r="J21" s="2">
        <v>42858</v>
      </c>
      <c r="K21">
        <v>0</v>
      </c>
    </row>
    <row r="22" spans="1:11" x14ac:dyDescent="0.25">
      <c r="A22" t="str">
        <f>"Z511E2071E"</f>
        <v>Z511E2071E</v>
      </c>
      <c r="B22" t="str">
        <f t="shared" si="0"/>
        <v>06363391001</v>
      </c>
      <c r="C22" t="s">
        <v>15</v>
      </c>
      <c r="D22" t="s">
        <v>70</v>
      </c>
      <c r="E22" t="s">
        <v>25</v>
      </c>
      <c r="F22" s="1" t="s">
        <v>71</v>
      </c>
      <c r="G22" t="s">
        <v>27</v>
      </c>
      <c r="H22">
        <v>9900</v>
      </c>
      <c r="I22" s="2">
        <v>43003</v>
      </c>
      <c r="J22" s="2">
        <v>43367</v>
      </c>
      <c r="K22">
        <v>9900</v>
      </c>
    </row>
    <row r="23" spans="1:11" x14ac:dyDescent="0.25">
      <c r="A23" t="str">
        <f>"7277528616"</f>
        <v>7277528616</v>
      </c>
      <c r="B23" t="str">
        <f t="shared" si="0"/>
        <v>06363391001</v>
      </c>
      <c r="C23" t="s">
        <v>15</v>
      </c>
      <c r="D23" t="s">
        <v>72</v>
      </c>
      <c r="E23" t="s">
        <v>17</v>
      </c>
      <c r="F23" s="1" t="s">
        <v>56</v>
      </c>
      <c r="G23" t="s">
        <v>57</v>
      </c>
      <c r="H23">
        <v>88800</v>
      </c>
      <c r="I23" s="2">
        <v>43054</v>
      </c>
      <c r="J23" s="2">
        <v>43173</v>
      </c>
      <c r="K23">
        <v>88333.8</v>
      </c>
    </row>
    <row r="24" spans="1:11" x14ac:dyDescent="0.25">
      <c r="A24" t="str">
        <f>"ZB120CDD10"</f>
        <v>ZB120CDD10</v>
      </c>
      <c r="B24" t="str">
        <f t="shared" si="0"/>
        <v>06363391001</v>
      </c>
      <c r="C24" t="s">
        <v>15</v>
      </c>
      <c r="D24" t="s">
        <v>73</v>
      </c>
      <c r="E24" t="s">
        <v>17</v>
      </c>
      <c r="F24" s="1" t="s">
        <v>74</v>
      </c>
      <c r="G24" t="s">
        <v>75</v>
      </c>
      <c r="H24">
        <v>2617</v>
      </c>
      <c r="I24" s="2">
        <v>43055</v>
      </c>
      <c r="J24" s="2">
        <v>43059</v>
      </c>
      <c r="K24">
        <v>2588.5</v>
      </c>
    </row>
    <row r="25" spans="1:11" x14ac:dyDescent="0.25">
      <c r="A25" t="str">
        <f>"Z4920B4B79"</f>
        <v>Z4920B4B79</v>
      </c>
      <c r="B25" t="str">
        <f t="shared" si="0"/>
        <v>06363391001</v>
      </c>
      <c r="C25" t="s">
        <v>15</v>
      </c>
      <c r="D25" t="s">
        <v>76</v>
      </c>
      <c r="E25" t="s">
        <v>17</v>
      </c>
      <c r="F25" s="1" t="s">
        <v>77</v>
      </c>
      <c r="G25" t="s">
        <v>78</v>
      </c>
      <c r="H25">
        <v>15151</v>
      </c>
      <c r="I25" s="2">
        <v>43052</v>
      </c>
      <c r="J25" s="2">
        <v>44878</v>
      </c>
      <c r="K25">
        <v>2882.76</v>
      </c>
    </row>
    <row r="26" spans="1:11" x14ac:dyDescent="0.25">
      <c r="A26" t="str">
        <f>"Z0C206C9B0"</f>
        <v>Z0C206C9B0</v>
      </c>
      <c r="B26" t="str">
        <f t="shared" si="0"/>
        <v>06363391001</v>
      </c>
      <c r="C26" t="s">
        <v>15</v>
      </c>
      <c r="D26" t="s">
        <v>79</v>
      </c>
      <c r="E26" t="s">
        <v>21</v>
      </c>
      <c r="F26" s="1" t="s">
        <v>80</v>
      </c>
      <c r="G26" t="s">
        <v>81</v>
      </c>
      <c r="H26">
        <v>353.8</v>
      </c>
      <c r="I26" s="2">
        <v>43041</v>
      </c>
      <c r="J26" s="2">
        <v>43100</v>
      </c>
      <c r="K26">
        <v>353.8</v>
      </c>
    </row>
    <row r="27" spans="1:11" x14ac:dyDescent="0.25">
      <c r="A27" t="str">
        <f>"ZE32052DFE"</f>
        <v>ZE32052DFE</v>
      </c>
      <c r="B27" t="str">
        <f t="shared" si="0"/>
        <v>06363391001</v>
      </c>
      <c r="C27" t="s">
        <v>15</v>
      </c>
      <c r="D27" t="s">
        <v>82</v>
      </c>
      <c r="E27" t="s">
        <v>21</v>
      </c>
      <c r="F27" s="1" t="s">
        <v>83</v>
      </c>
      <c r="G27" t="s">
        <v>84</v>
      </c>
      <c r="H27">
        <v>512.96</v>
      </c>
      <c r="I27" s="2">
        <v>43021</v>
      </c>
      <c r="J27" s="2">
        <v>43027</v>
      </c>
      <c r="K27">
        <v>512.96</v>
      </c>
    </row>
    <row r="28" spans="1:11" x14ac:dyDescent="0.25">
      <c r="A28" t="str">
        <f>"73379614FA"</f>
        <v>73379614FA</v>
      </c>
      <c r="B28" t="str">
        <f t="shared" si="0"/>
        <v>06363391001</v>
      </c>
      <c r="C28" t="s">
        <v>15</v>
      </c>
      <c r="D28" t="s">
        <v>85</v>
      </c>
      <c r="E28" t="s">
        <v>17</v>
      </c>
      <c r="F28" s="1" t="s">
        <v>18</v>
      </c>
      <c r="G28" t="s">
        <v>19</v>
      </c>
      <c r="H28">
        <v>1148000</v>
      </c>
      <c r="I28" s="2">
        <v>43160</v>
      </c>
      <c r="J28" s="2">
        <v>43524</v>
      </c>
      <c r="K28">
        <v>844523.3</v>
      </c>
    </row>
    <row r="29" spans="1:11" x14ac:dyDescent="0.25">
      <c r="A29" t="str">
        <f>"7219596716"</f>
        <v>7219596716</v>
      </c>
      <c r="B29" t="str">
        <f t="shared" si="0"/>
        <v>06363391001</v>
      </c>
      <c r="C29" t="s">
        <v>15</v>
      </c>
      <c r="D29" t="s">
        <v>86</v>
      </c>
      <c r="E29" t="s">
        <v>25</v>
      </c>
      <c r="F29" s="1" t="s">
        <v>87</v>
      </c>
      <c r="G29" t="s">
        <v>88</v>
      </c>
      <c r="H29">
        <v>120858.56</v>
      </c>
      <c r="I29" s="2">
        <v>43075</v>
      </c>
      <c r="J29" s="2">
        <v>43438</v>
      </c>
      <c r="K29">
        <v>115154.54</v>
      </c>
    </row>
    <row r="30" spans="1:11" x14ac:dyDescent="0.25">
      <c r="A30" t="str">
        <f>"Z8020852BF"</f>
        <v>Z8020852BF</v>
      </c>
      <c r="B30" t="str">
        <f t="shared" si="0"/>
        <v>06363391001</v>
      </c>
      <c r="C30" t="s">
        <v>15</v>
      </c>
      <c r="D30" t="s">
        <v>89</v>
      </c>
      <c r="E30" t="s">
        <v>21</v>
      </c>
      <c r="F30" s="1" t="s">
        <v>90</v>
      </c>
      <c r="G30" t="s">
        <v>91</v>
      </c>
      <c r="H30">
        <v>172.77</v>
      </c>
      <c r="I30" s="2">
        <v>43069</v>
      </c>
      <c r="J30" s="2">
        <v>43042</v>
      </c>
      <c r="K30">
        <v>172.77</v>
      </c>
    </row>
    <row r="31" spans="1:11" x14ac:dyDescent="0.25">
      <c r="A31" t="str">
        <f>"Z901EE2C7F"</f>
        <v>Z901EE2C7F</v>
      </c>
      <c r="B31" t="str">
        <f t="shared" si="0"/>
        <v>06363391001</v>
      </c>
      <c r="C31" t="s">
        <v>15</v>
      </c>
      <c r="D31" t="s">
        <v>92</v>
      </c>
      <c r="E31" t="s">
        <v>25</v>
      </c>
      <c r="F31" s="1" t="s">
        <v>93</v>
      </c>
      <c r="G31" t="s">
        <v>94</v>
      </c>
      <c r="H31">
        <v>9710.48</v>
      </c>
      <c r="I31" s="2">
        <v>43063</v>
      </c>
      <c r="J31" s="2">
        <v>43083</v>
      </c>
      <c r="K31">
        <v>6750.04</v>
      </c>
    </row>
    <row r="32" spans="1:11" x14ac:dyDescent="0.25">
      <c r="A32" t="str">
        <f>"7237225AFE"</f>
        <v>7237225AFE</v>
      </c>
      <c r="B32" t="str">
        <f t="shared" ref="B32:B44" si="1">"06363391001"</f>
        <v>06363391001</v>
      </c>
      <c r="C32" t="s">
        <v>15</v>
      </c>
      <c r="D32" t="s">
        <v>95</v>
      </c>
      <c r="E32" t="s">
        <v>17</v>
      </c>
      <c r="F32" s="1" t="s">
        <v>96</v>
      </c>
      <c r="G32" t="s">
        <v>97</v>
      </c>
      <c r="H32">
        <v>266703.23</v>
      </c>
      <c r="I32" s="2">
        <v>43020</v>
      </c>
      <c r="J32" s="2">
        <v>43099</v>
      </c>
      <c r="K32">
        <v>171694.73</v>
      </c>
    </row>
    <row r="33" spans="1:11" x14ac:dyDescent="0.25">
      <c r="A33" t="str">
        <f>"ZE01EEBAA8"</f>
        <v>ZE01EEBAA8</v>
      </c>
      <c r="B33" t="str">
        <f t="shared" si="1"/>
        <v>06363391001</v>
      </c>
      <c r="C33" t="s">
        <v>15</v>
      </c>
      <c r="D33" t="s">
        <v>98</v>
      </c>
      <c r="E33" t="s">
        <v>21</v>
      </c>
      <c r="F33" s="1" t="s">
        <v>99</v>
      </c>
      <c r="G33" t="s">
        <v>100</v>
      </c>
      <c r="H33">
        <v>900</v>
      </c>
      <c r="I33" s="2">
        <v>42894</v>
      </c>
      <c r="J33" s="2">
        <v>42905</v>
      </c>
      <c r="K33">
        <v>900</v>
      </c>
    </row>
    <row r="34" spans="1:11" x14ac:dyDescent="0.25">
      <c r="A34" t="str">
        <f>"ZB61F07D23"</f>
        <v>ZB61F07D23</v>
      </c>
      <c r="B34" t="str">
        <f t="shared" si="1"/>
        <v>06363391001</v>
      </c>
      <c r="C34" t="s">
        <v>15</v>
      </c>
      <c r="D34" t="s">
        <v>101</v>
      </c>
      <c r="E34" t="s">
        <v>21</v>
      </c>
      <c r="F34" s="1" t="s">
        <v>102</v>
      </c>
      <c r="G34" t="s">
        <v>103</v>
      </c>
      <c r="H34">
        <v>1060.8</v>
      </c>
      <c r="I34" s="2">
        <v>42916</v>
      </c>
      <c r="J34" s="2">
        <v>43297</v>
      </c>
      <c r="K34">
        <v>0</v>
      </c>
    </row>
    <row r="35" spans="1:11" x14ac:dyDescent="0.25">
      <c r="A35" t="str">
        <f>"Z1E1D27A65"</f>
        <v>Z1E1D27A65</v>
      </c>
      <c r="B35" t="str">
        <f t="shared" si="1"/>
        <v>06363391001</v>
      </c>
      <c r="C35" t="s">
        <v>15</v>
      </c>
      <c r="D35" t="s">
        <v>104</v>
      </c>
      <c r="E35" t="s">
        <v>21</v>
      </c>
      <c r="F35" s="1" t="s">
        <v>105</v>
      </c>
      <c r="G35" t="s">
        <v>106</v>
      </c>
      <c r="H35">
        <v>10000</v>
      </c>
      <c r="I35" s="2">
        <v>42800</v>
      </c>
      <c r="J35" s="2">
        <v>43529</v>
      </c>
      <c r="K35">
        <v>3930</v>
      </c>
    </row>
    <row r="36" spans="1:11" x14ac:dyDescent="0.25">
      <c r="A36" t="str">
        <f>"7005648B9B"</f>
        <v>7005648B9B</v>
      </c>
      <c r="B36" t="str">
        <f t="shared" si="1"/>
        <v>06363391001</v>
      </c>
      <c r="C36" t="s">
        <v>15</v>
      </c>
      <c r="D36" t="s">
        <v>107</v>
      </c>
      <c r="E36" t="s">
        <v>17</v>
      </c>
      <c r="F36" s="1" t="s">
        <v>33</v>
      </c>
      <c r="G36" t="s">
        <v>34</v>
      </c>
      <c r="H36">
        <v>387208.13</v>
      </c>
      <c r="I36" s="2">
        <v>42826</v>
      </c>
      <c r="J36" s="2">
        <v>43922</v>
      </c>
      <c r="K36">
        <v>159446.32</v>
      </c>
    </row>
    <row r="37" spans="1:11" x14ac:dyDescent="0.25">
      <c r="A37" t="str">
        <f>"Z861F2EF77"</f>
        <v>Z861F2EF77</v>
      </c>
      <c r="B37" t="str">
        <f t="shared" si="1"/>
        <v>06363391001</v>
      </c>
      <c r="C37" t="s">
        <v>15</v>
      </c>
      <c r="D37" t="s">
        <v>108</v>
      </c>
      <c r="E37" t="s">
        <v>17</v>
      </c>
      <c r="F37" s="1" t="s">
        <v>96</v>
      </c>
      <c r="G37" t="s">
        <v>97</v>
      </c>
      <c r="H37">
        <v>21044.53</v>
      </c>
      <c r="I37" s="2">
        <v>42915</v>
      </c>
      <c r="J37" s="2">
        <v>43279</v>
      </c>
      <c r="K37">
        <v>21044.53</v>
      </c>
    </row>
    <row r="38" spans="1:11" x14ac:dyDescent="0.25">
      <c r="A38" t="str">
        <f>"Z551D495C5"</f>
        <v>Z551D495C5</v>
      </c>
      <c r="B38" t="str">
        <f t="shared" si="1"/>
        <v>06363391001</v>
      </c>
      <c r="C38" t="s">
        <v>15</v>
      </c>
      <c r="D38" t="s">
        <v>109</v>
      </c>
      <c r="E38" t="s">
        <v>17</v>
      </c>
      <c r="F38" s="1" t="s">
        <v>110</v>
      </c>
      <c r="G38" t="s">
        <v>111</v>
      </c>
      <c r="H38">
        <v>24269.439999999999</v>
      </c>
      <c r="I38" s="2">
        <v>42775</v>
      </c>
      <c r="J38" s="2">
        <v>43139</v>
      </c>
      <c r="K38">
        <v>24269.439999999999</v>
      </c>
    </row>
    <row r="39" spans="1:11" x14ac:dyDescent="0.25">
      <c r="A39" t="str">
        <f>"Z811D4B056"</f>
        <v>Z811D4B056</v>
      </c>
      <c r="B39" t="str">
        <f t="shared" si="1"/>
        <v>06363391001</v>
      </c>
      <c r="C39" t="s">
        <v>15</v>
      </c>
      <c r="D39" t="s">
        <v>112</v>
      </c>
      <c r="E39" t="s">
        <v>17</v>
      </c>
      <c r="F39" s="1" t="s">
        <v>113</v>
      </c>
      <c r="G39" t="s">
        <v>114</v>
      </c>
      <c r="H39">
        <v>26990</v>
      </c>
      <c r="I39" s="2">
        <v>42776</v>
      </c>
      <c r="J39" s="2">
        <v>43038</v>
      </c>
      <c r="K39">
        <v>26300.37</v>
      </c>
    </row>
    <row r="40" spans="1:11" x14ac:dyDescent="0.25">
      <c r="A40" t="str">
        <f>"ZBC20E3440"</f>
        <v>ZBC20E3440</v>
      </c>
      <c r="B40" t="str">
        <f t="shared" si="1"/>
        <v>06363391001</v>
      </c>
      <c r="C40" t="s">
        <v>15</v>
      </c>
      <c r="D40" t="s">
        <v>115</v>
      </c>
      <c r="E40" t="s">
        <v>17</v>
      </c>
      <c r="F40" s="1" t="s">
        <v>110</v>
      </c>
      <c r="G40" t="s">
        <v>111</v>
      </c>
      <c r="H40">
        <v>3868.69</v>
      </c>
      <c r="I40" s="2">
        <v>43062</v>
      </c>
      <c r="J40" s="2">
        <v>43099</v>
      </c>
      <c r="K40">
        <v>3868.66</v>
      </c>
    </row>
    <row r="41" spans="1:11" x14ac:dyDescent="0.25">
      <c r="A41" t="str">
        <f>"Z5120E34D3"</f>
        <v>Z5120E34D3</v>
      </c>
      <c r="B41" t="str">
        <f t="shared" si="1"/>
        <v>06363391001</v>
      </c>
      <c r="C41" t="s">
        <v>15</v>
      </c>
      <c r="D41" t="s">
        <v>116</v>
      </c>
      <c r="E41" t="s">
        <v>17</v>
      </c>
      <c r="F41" s="1" t="s">
        <v>110</v>
      </c>
      <c r="G41" t="s">
        <v>111</v>
      </c>
      <c r="H41">
        <v>23336</v>
      </c>
      <c r="I41" s="2">
        <v>43063</v>
      </c>
      <c r="J41" s="2">
        <v>43099</v>
      </c>
      <c r="K41">
        <v>23335.99</v>
      </c>
    </row>
    <row r="42" spans="1:11" x14ac:dyDescent="0.25">
      <c r="A42" t="str">
        <f>"6679808FED"</f>
        <v>6679808FED</v>
      </c>
      <c r="B42" t="str">
        <f t="shared" si="1"/>
        <v>06363391001</v>
      </c>
      <c r="C42" t="s">
        <v>15</v>
      </c>
      <c r="D42" t="s">
        <v>117</v>
      </c>
      <c r="E42" t="s">
        <v>17</v>
      </c>
      <c r="F42" s="1" t="s">
        <v>118</v>
      </c>
      <c r="G42" t="s">
        <v>119</v>
      </c>
      <c r="H42">
        <v>6390264.1799999997</v>
      </c>
      <c r="I42" s="2">
        <v>42856</v>
      </c>
      <c r="J42" s="2">
        <v>43852</v>
      </c>
      <c r="K42">
        <v>1750590.57</v>
      </c>
    </row>
    <row r="43" spans="1:11" x14ac:dyDescent="0.25">
      <c r="A43" t="str">
        <f>"7199091DD1"</f>
        <v>7199091DD1</v>
      </c>
      <c r="B43" t="str">
        <f t="shared" si="1"/>
        <v>06363391001</v>
      </c>
      <c r="C43" t="s">
        <v>15</v>
      </c>
      <c r="D43" t="s">
        <v>120</v>
      </c>
      <c r="E43" t="s">
        <v>17</v>
      </c>
      <c r="F43" s="1" t="s">
        <v>113</v>
      </c>
      <c r="G43" t="s">
        <v>114</v>
      </c>
      <c r="H43">
        <v>100000</v>
      </c>
      <c r="I43" s="2">
        <v>42989</v>
      </c>
      <c r="J43" s="2">
        <v>43190</v>
      </c>
      <c r="K43">
        <v>99959.21</v>
      </c>
    </row>
    <row r="44" spans="1:11" x14ac:dyDescent="0.25">
      <c r="A44" t="str">
        <f>"68406001B3"</f>
        <v>68406001B3</v>
      </c>
      <c r="B44" t="str">
        <f t="shared" si="1"/>
        <v>06363391001</v>
      </c>
      <c r="C44" t="s">
        <v>15</v>
      </c>
      <c r="D44" t="s">
        <v>121</v>
      </c>
      <c r="E44" t="s">
        <v>25</v>
      </c>
      <c r="F44" s="1" t="s">
        <v>122</v>
      </c>
      <c r="G44" t="s">
        <v>123</v>
      </c>
      <c r="H44">
        <v>175000</v>
      </c>
      <c r="I44" s="2">
        <v>42760</v>
      </c>
      <c r="J44" s="2">
        <v>43490</v>
      </c>
      <c r="K44">
        <v>125940.04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2019-01-29T15:47:27Z</dcterms:created>
  <dcterms:modified xsi:type="dcterms:W3CDTF">2019-01-29T15:47:27Z</dcterms:modified>
</cp:coreProperties>
</file>