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emiliaroma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</calcChain>
</file>

<file path=xl/sharedStrings.xml><?xml version="1.0" encoding="utf-8"?>
<sst xmlns="http://schemas.openxmlformats.org/spreadsheetml/2006/main" count="491" uniqueCount="243">
  <si>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</si>
  <si>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</si>
  <si>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</si>
  <si>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</si>
  <si>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</si>
  <si>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</si>
  <si>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</si>
  <si>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</si>
  <si>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</si>
  <si>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</si>
  <si>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</si>
  <si>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</si>
  <si>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</si>
  <si>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</si>
  <si>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</si>
  <si>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Emilia Romagna</t>
  </si>
  <si>
    <t>BATTERIE PER DEFIBRILLATORE DP PIACENZA</t>
  </si>
  <si>
    <t>23-AFFIDAMENTO IN ECONOMIA - AFFIDAMENTO DIRETTO</t>
  </si>
  <si>
    <t xml:space="preserve">CARDIAC SCIENZE SRL (CF: 01620020337)
</t>
  </si>
  <si>
    <t>CARDIAC SCIENZE SRL (CF: 01620020337)</t>
  </si>
  <si>
    <t>FORNITURA MASCHERINE FFP3 NR UFFICI REGIONE EMILIA ROMAGNA</t>
  </si>
  <si>
    <t>22-PROCEDURA NEGOZIATA DERIVANTE DA AVVISI CON CUI SI INDICE LA GARA</t>
  </si>
  <si>
    <t xml:space="preserve">3M ITALIA SRL (CF: 00100190610)
Antinfortunistica Gallo Srl (CF: 03147930790)
DE BRICO FERRAMENTA DI LOBASCIO  (CF: LBSRND68E15G230O)
ERREBIAN SPA (CF: 08397890586)
L'ANTINFORTUNISTICA S.R.L. (CF: 02467560245)
LYRECO ITALIA S.P.A. (CF: 11582010150)
</t>
  </si>
  <si>
    <t>DE BRICO FERRAMENTA DI LOBASCIO  (CF: LBSRND68E15G230O)</t>
  </si>
  <si>
    <t>ACQUISTO TITOLI MULTI CORSE AREA URBANA BOLOGNA E FERRARA</t>
  </si>
  <si>
    <t xml:space="preserve">TPER SPA (CF: 03182161202)
</t>
  </si>
  <si>
    <t>TPER SPA (CF: 03182161202)</t>
  </si>
  <si>
    <t xml:space="preserve">FORNITURA PRODOTTI DI CANCELLERIA UFFICI REGIONE EMILIA ROMAGNA </t>
  </si>
  <si>
    <t xml:space="preserve">ERREBIAN SPA (CF: 08397890586)
F.LLI BIAGINI SRL (CF: 00960900371)
ICR - SOCIETA' PER AZIONI  (CF: 05466391009)
LYRECO ITALIA S.P.A. (CF: 11582010150)
MYO S.r.l. (CF: 03222970406)
VALSECCHI GIOVANNI SRL (CF: 07997560151)
</t>
  </si>
  <si>
    <t>ERREBIAN SPA (CF: 08397890586)</t>
  </si>
  <si>
    <t>INTERVENTO VUOTATURA PULIZIA FOSSE BIOLOGICHE DP BOLOGNA</t>
  </si>
  <si>
    <t xml:space="preserve">Venturi Ambiente S.r.l. (CF: 02438641207)
</t>
  </si>
  <si>
    <t>Venturi Ambiente S.r.l. (CF: 02438641207)</t>
  </si>
  <si>
    <t>ACQUISTO DISPLAY DI SALA UT CARPI</t>
  </si>
  <si>
    <t xml:space="preserve">SIGMA S.P.A. (CF: 01590580443)
</t>
  </si>
  <si>
    <t>SIGMA S.P.A. (CF: 01590580443)</t>
  </si>
  <si>
    <t>FORNITURA N. 3 SOFTWARE DIREZIONE REGIONALE EMILIA ROMAGNA</t>
  </si>
  <si>
    <t xml:space="preserve">ACCA SOFTWARE SPA (CF: 01883740647)
</t>
  </si>
  <si>
    <t>ACCA SOFTWARE SPA (CF: 01883740647)</t>
  </si>
  <si>
    <t>FORNITURA BATTERIA PER DEFIBRILLATORE E COPPIA ELETTRODI UPT PIACENZA</t>
  </si>
  <si>
    <t xml:space="preserve">AIESI HOSPITAL SERVICE SAS DI PIANTADOSI VALERIO E C.  (CF: 06111530637)
</t>
  </si>
  <si>
    <t>AIESI HOSPITAL SERVICE SAS DI PIANTADOSI VALERIO E C.  (CF: 06111530637)</t>
  </si>
  <si>
    <t>INTERVENTO DI AUTOSPURGO DIREZIONE REGIONALE EMILIA ROMAGNA</t>
  </si>
  <si>
    <t>INTERVENTO DI RIPRISTINO COPERTURA COMPENDIO EX CASERMA JACOPO DAL VERME PIACENZA</t>
  </si>
  <si>
    <t xml:space="preserve">GESTA SPA (CF: 09336350153)
</t>
  </si>
  <si>
    <t>GESTA SPA (CF: 09336350153)</t>
  </si>
  <si>
    <t>Fornitura e installazione di impianti e materiale di videosorveglianza per gli uffici dellâ€™Agenzia delle Entrate dellâ€™Emilia Romagna.</t>
  </si>
  <si>
    <t xml:space="preserve">DIGITIME IMPIANTI S.R.L. (CF: 02373961206)
ELETTRONICA CORTESI SRL (CF: 00355340407)
rga global solutions (CF: 02275141204)
SANVITI ELETTROCOSTRUZIONI SRL (CF: 01806860340)
TECNOCONTROL S.A.S. di Bruschi A.&amp;C. (CF: 01616780407)
vr sistemi srl (CF: 02019170394)
</t>
  </si>
  <si>
    <t>TECNOCONTROL S.A.S. di Bruschi A.&amp;C. (CF: 01616780407)</t>
  </si>
  <si>
    <t>FORNITURA E POSA IN OPERA SERRAMENTO DI SICUREZZA UFFICI ENTRATE PIAZZA MALPIGHI BOLOGNA</t>
  </si>
  <si>
    <t xml:space="preserve">NOVA INFISSI DI BENELLI LORIS (CF: 01717071201)
SCANDELLARI INFISSI SRL (CF: 02142680376)
</t>
  </si>
  <si>
    <t>SCANDELLARI INFISSI SRL (CF: 02142680376)</t>
  </si>
  <si>
    <t>SERVIZIO DI PUBBLICITA' LEGALE INDAGINE IMMOBILIARE UFFICI DI REGGIO EMILIA E CARPI</t>
  </si>
  <si>
    <t xml:space="preserve">A. MANZONI &amp; C. S.p.a. (CF: 04705810150)
</t>
  </si>
  <si>
    <t>A. MANZONI &amp; C. S.p.a. (CF: 04705810150)</t>
  </si>
  <si>
    <t>MANUTENZIONE DISPOSITIVI CONTROLLO ACCESSI</t>
  </si>
  <si>
    <t xml:space="preserve">ELCO SISTEMI SRL (CF: 03246960409)
</t>
  </si>
  <si>
    <t>ELCO SISTEMI SRL (CF: 03246960409)</t>
  </si>
  <si>
    <t>ASSISTENZA TECNICA STRUMENTI TOPOGRAFICI UPT PIACENZA</t>
  </si>
  <si>
    <t xml:space="preserve">Leica Geosystems SpA (CF: 12090330155)
</t>
  </si>
  <si>
    <t>Leica Geosystems SpA (CF: 12090330155)</t>
  </si>
  <si>
    <t>FORNITURA ARGO MINI LAN PER SISTEMA ELIMINACODE</t>
  </si>
  <si>
    <t>SORVEGLIANZA SANITARIA - SERVIZI RELATIVI ALLA GESTIONE INTEGRATA DELLA SALUTE E SICUREZZA SUI LUOGHI DI LAVORO LOTTO 2</t>
  </si>
  <si>
    <t>26-AFFIDAMENTO DIRETTO IN ADESIONE AD ACCORDO QUADRO/CONVENZIONE</t>
  </si>
  <si>
    <t xml:space="preserve">COM METODI SPA (CF: 10317360153)
</t>
  </si>
  <si>
    <t>COM METODI SPA (CF: 10317360153)</t>
  </si>
  <si>
    <t>INTERVENTO DI MANUTENZIONE AIUOLE UFFICI ENTRATE PIAZZA MALPIGHI BOLOGNA</t>
  </si>
  <si>
    <t xml:space="preserve">AVOLA SOC. COOP. (CF: 01227390372)
</t>
  </si>
  <si>
    <t>AVOLA SOC. COOP. (CF: 01227390372)</t>
  </si>
  <si>
    <t>SERVIZIO DI PULIZIA UFFICI AGENZIA ENTRATE EMILIA ROMAGNA</t>
  </si>
  <si>
    <t xml:space="preserve">MANITAL S.C.P.A.-CONSORZIO STABILE (CF: 06466050017)
</t>
  </si>
  <si>
    <t>MANITAL S.C.P.A.-CONSORZIO STABILE (CF: 06466050017)</t>
  </si>
  <si>
    <t>CONCORSO SOSTIENI LA LEGALITA' BUONI PREMIO</t>
  </si>
  <si>
    <t xml:space="preserve">UNIEURO SPA (CF: 00876320409)
</t>
  </si>
  <si>
    <t>UNIEURO SPA (CF: 00876320409)</t>
  </si>
  <si>
    <t>FORNITURA BANCA DATI RIVISTE 24</t>
  </si>
  <si>
    <t xml:space="preserve">WOLTERS KLUWER ITALIA SRL (CF: 10209790152)
</t>
  </si>
  <si>
    <t>WOLTERS KLUWER ITALIA SRL (CF: 10209790152)</t>
  </si>
  <si>
    <t>FORNITURA BUONI PASTO 7 LOTTO 2</t>
  </si>
  <si>
    <t xml:space="preserve">DAY RISTOSERVICE S.P.A. (CF: 03543000370)
</t>
  </si>
  <si>
    <t>DAY RISTOSERVICE S.P.A. (CF: 03543000370)</t>
  </si>
  <si>
    <t>MANUTENZIONE STRAORDINARIA ATTREZZATURE MENSA</t>
  </si>
  <si>
    <t xml:space="preserve">CB TECNICA SNC (CF: 01876220383)
ZANUSSI PROFESSIONAL SRL (CF: 02317561203)
</t>
  </si>
  <si>
    <t>CB TECNICA SNC (CF: 01876220383)</t>
  </si>
  <si>
    <t xml:space="preserve"> PORTA DI SICUREZZA INGRESSO PRINCIPALE UFFICI DELLE ENTRATE_VIA MARCO, 60 BOLOGNA</t>
  </si>
  <si>
    <t xml:space="preserve">SCANDELLARI INFISSI SRL (CF: 02142680376)
</t>
  </si>
  <si>
    <t>PORTA DI SICUREZZA E MANIGLIONE ANTIPANICO LOCALI ADIBITI A FRONT OFFICE REPARTO SERVIZI PUBBLICITA' IMMOBILIARE VIA MARCO POLO BOLOGNA</t>
  </si>
  <si>
    <t>VERIFICHE PERIODICHE IMPIANTI ELEVATORI UFFICI EMILIA ROMAGNA</t>
  </si>
  <si>
    <t xml:space="preserve">BUREAU VERITAS ITALIA SPA (CF: 11498640157)
EUROCERT SRL (CF: 01358390431)
ICIM S.p.A. (CF: 12908230159)
O.M.N.I.A. S.r.l. (CF: 01541850531)
Safety Tecnology (CF: 01744590389)
SIDEL SPA (CF: 04022810370)
</t>
  </si>
  <si>
    <t>Safety Tecnology (CF: 01744590389)</t>
  </si>
  <si>
    <t>INTERVENTO RIPARAZIONE GRUPPO FRIGO E RIPRISTINO FUNZIONALITA IMPIANTO RAFFRESCAMENTO DIREZIONE REGIONALE EMILIA ROMAGNA</t>
  </si>
  <si>
    <t xml:space="preserve">GEICO LENDER SPA (CF: 11205571000)
</t>
  </si>
  <si>
    <t>GEICO LENDER SPA (CF: 11205571000)</t>
  </si>
  <si>
    <t>INTERVENTO ELETTRIFICAZIONE PORTA VETRO SICUREZZA AGENZIA ENTRATE PIAZZA MALPIGHI BOLOGNA</t>
  </si>
  <si>
    <t>REALIZZAZIONE IMPIANTO DI RILEVAZIONE FUMI ARCHIVIO DP PIACENZA</t>
  </si>
  <si>
    <t>FORNITURA E POSA IN OPERA GRUPPO UPS_CIRCUITO DI SICUREZZA_IMMOBILE DR E DP BOLOGNA</t>
  </si>
  <si>
    <t>FORNITURA E POSA IN OPERA N. 4 IMPIANTI DI CLIMATIZZAZIONE IMMOBILE DI BOLOGNA VIA MARCO POLO BOLOGNA</t>
  </si>
  <si>
    <t>INTERVENTO RIPARAZIONE GRUPPO FRIGO, SANIFICAZIONE TORRI EVAPORATIVE, DR E DP EMILIA ROMAGNA</t>
  </si>
  <si>
    <t>ADESIONE CONVENZIONI CONSIP BUONI PASTO 7 LOTTO 2</t>
  </si>
  <si>
    <t xml:space="preserve">FORNITURA MATERIALE DI CONSUMO RIGENERATO UFFICI EMILIA ROMAGNA </t>
  </si>
  <si>
    <t xml:space="preserve">ALEX OFFICE &amp; BUSINESS DI CARMINE AVERSANO (CF: VRSCMN80T31A783K)
Buyonline (CF: 06285520968)
ECOSERVICE di Paolo Saltarelli (CF: SNTPLA67L16E783G)
ERREBIAN SPA (CF: 08397890586)
MYO S.r.l. (CF: 03222970406)
PROMO RIGENERA SRL (CF: 01431180551)
</t>
  </si>
  <si>
    <t>Buyonline (CF: 06285520968)</t>
  </si>
  <si>
    <t>FORNITURA MATERIALI DI CONSUMO ORIGINALI EMILIA ROMAGNA</t>
  </si>
  <si>
    <t xml:space="preserve">ECO LASER INFORMATICA SRL  (CF: 04427081007)
ECOSERVICE DI SANTARELLI PAOLO (CF: 01242120432)
EMPORIUM SRL (CF: 01524840087)
ERREBIAN SPA (CF: 08397890586)
ICR - SOCIETA' PER AZIONI  (CF: 05466391009)
MYO S.r.l. (CF: 03222970406)
</t>
  </si>
  <si>
    <t>ECO LASER INFORMATICA SRL  (CF: 04427081007)</t>
  </si>
  <si>
    <t>REALIZZAZIONE IMPIANTO ANTINTRUSIONE ARCHIVIO UFFICIO PROVINCIALE TERRITORIO DI PIACENZA</t>
  </si>
  <si>
    <t xml:space="preserve">ELETTRONICA CORTESI SRL (CF: 00355340407)
</t>
  </si>
  <si>
    <t>ELETTRONICA CORTESI SRL (CF: 00355340407)</t>
  </si>
  <si>
    <t>FORNITURA E RIPROGRAMMAZIONE LETTORE BADGE UPT FERRARA</t>
  </si>
  <si>
    <t xml:space="preserve">QUATTROMATIC AUTOMAZIONI SRL (CF: 03407121205)
</t>
  </si>
  <si>
    <t>QUATTROMATIC AUTOMAZIONI SRL (CF: 03407121205)</t>
  </si>
  <si>
    <t>MESSA IN SICUREZZA TERRAZZINI E SOFFITTI IMMOBILE UPT DI FERRARA</t>
  </si>
  <si>
    <t xml:space="preserve">E.T. COSTRUZIONI TUFFANELLI (CF: TFFMNL75C15D548Z)
</t>
  </si>
  <si>
    <t>E.T. COSTRUZIONI TUFFANELLI (CF: TFFMNL75C15D548Z)</t>
  </si>
  <si>
    <t>ACQUISTO 2 LAMPADE VIDEOPROIETTORE EPSON</t>
  </si>
  <si>
    <t xml:space="preserve">LINEA DATA (CF: 03242680829)
</t>
  </si>
  <si>
    <t>LINEA DATA (CF: 03242680829)</t>
  </si>
  <si>
    <t>FORNITURA SISTEMA GESTIONE ELIMINA CODE 2 ARGO MINI LA DP RAVENNA</t>
  </si>
  <si>
    <t xml:space="preserve">Fornitura badge transponder RW riscrivibili T-5567  per gli Uffici Regione Emilia Romagna </t>
  </si>
  <si>
    <t xml:space="preserve">CARTO COPY SERVICE (CF: 04864781002)
CRONOTIME (CF: 05566500723)
ECO LASER INFORMATICA SRL  (CF: 04427081007)
KRONOTECH S.r.l. (CF: 02741940304)
MC CARD SRL (CF: 08255751003)
MF GROUP SRL (CF: 02574090276)
SOLUZIONE UFFICIO S.R.L.  (CF: 02778750246)
</t>
  </si>
  <si>
    <t>SOLUZIONE UFFICIO S.R.L.  (CF: 02778750246)</t>
  </si>
  <si>
    <t xml:space="preserve">FORNITURA LAMPADA VIDEOPROIETTORE HITACHI CP-X444  DP PIACENZA </t>
  </si>
  <si>
    <t xml:space="preserve">APICELLA SISTEMI SRL (CF: 04645420755)
</t>
  </si>
  <si>
    <t>APICELLA SISTEMI SRL (CF: 04645420755)</t>
  </si>
  <si>
    <t>SERVIZIO DI RECEPTION DIREZIONE REGIONALE EMILIA ROMAGNA</t>
  </si>
  <si>
    <t xml:space="preserve">EURO &amp; PROMOS FM SOC.COOP.P.A. (CF: 02458660301)
</t>
  </si>
  <si>
    <t>EURO &amp; PROMOS FM SOC.COOP.P.A. (CF: 02458660301)</t>
  </si>
  <si>
    <t>INSTALLAZIONE LAMPADA D'EMERGENZA ARCHIVIO UPT PIACENZA</t>
  </si>
  <si>
    <t>FORNITURA LIBRI DIREZIONE REGIONALE EMILIA ROMAGNA</t>
  </si>
  <si>
    <t xml:space="preserve">BONOMO EDITORE (CF: 03434821207)
IL SOLE 24ORE S.P.A. (CF: 00777910159)
IPSOA FRANCIS LEFEBVRE SRL (CF: 00129040159)
LIBRERIA NOVISSIMA SNC (CF: 00827950379)
LIBRERIA NOVITA DEL DIRITTO di Bartolini Mauro (CF: BRTMRA58C23B578W)
LIBRERIA SCALA MARIO (CF: SCLMRA41B17H501T)
WOLTERS KLUWER ITALIA SRL (CF: 10209790152)
</t>
  </si>
  <si>
    <t>BONOMO EDITORE (CF: 03434821207)</t>
  </si>
  <si>
    <t>INTERVENTO MESSA IN SICUREZZA FINESTRA UPT BOLOGNA</t>
  </si>
  <si>
    <t xml:space="preserve">NOVA INFISSI DI BENELLI LORIS (CF: 01717071201)
</t>
  </si>
  <si>
    <t>NOVA INFISSI DI BENELLI LORIS (CF: 01717071201)</t>
  </si>
  <si>
    <t>INTERVENTO AUTOSPURGO DIREZIONE REGIONALE</t>
  </si>
  <si>
    <t xml:space="preserve">Venturi Autospurghi S.r.l. di Franco Venturi (CF: 03642090371)
</t>
  </si>
  <si>
    <t>Venturi Autospurghi S.r.l. di Franco Venturi (CF: 03642090371)</t>
  </si>
  <si>
    <t>TESSERE ANNUALI TRASPORTO URBANO DP PARMA</t>
  </si>
  <si>
    <t xml:space="preserve">TEP SPA (CF: 02155050343)
</t>
  </si>
  <si>
    <t>TEP SPA (CF: 02155050343)</t>
  </si>
  <si>
    <t>INTERVENTI ELETTRICI UPT RAVENNA</t>
  </si>
  <si>
    <t>INTERVENTI ELETTRICI DP RIMINI</t>
  </si>
  <si>
    <t>ALIMENTAZIONE PROVVISORIA CAMPER INIZIATIVA "FISCO METTE LE RUOTE"</t>
  </si>
  <si>
    <t>NOLEGGIO CONDIZIONATORI PORTATILI UPT FERRARA</t>
  </si>
  <si>
    <t>INTERVENTO DI PULIZIA E VUOTATURA FOSSA BIOLOGICA DIREZIONE REGIONALE EMILIA ROMAGNA</t>
  </si>
  <si>
    <t xml:space="preserve">CAMPAGNA EDILIZIA SRL (CF: 03414821201)
</t>
  </si>
  <si>
    <t>CAMPAGNA EDILIZIA SRL (CF: 03414821201)</t>
  </si>
  <si>
    <t>NOLEGGIO FOTOCOPIATORI</t>
  </si>
  <si>
    <t xml:space="preserve">SHARP ELECTRONICS ITALIA S.P.A. (CF: 09275090158)
</t>
  </si>
  <si>
    <t>SHARP ELECTRONICS ITALIA S.P.A. (CF: 09275090158)</t>
  </si>
  <si>
    <t>FORNITURE DI SCATOLE PER ARCHIVIAZIONE BUSTE PLANIMETRIE UFFICI PARMA PIACENZA E RAVENNA</t>
  </si>
  <si>
    <t xml:space="preserve">DUBINI S.R.L. (CF: 06262520155)
ERREBIAN SPA (CF: 08397890586)
LA CONTABILITA' (CF: 01283500401)
PIRESTI SRL (CF: 07109591003)
POLIFAN IMBALLAGGIO S.R.L. (CF: 00692150451)
SCATOLIFICIO SICAR (CF: 05934061002)
</t>
  </si>
  <si>
    <t>FORNITURA PEZZI MOBILI UFFICI EMILIA ROMAGNA</t>
  </si>
  <si>
    <t xml:space="preserve">Istituto Poligrafico e Zecca dello Stato  (CF: 00399810589)
</t>
  </si>
  <si>
    <t>Istituto Poligrafico e Zecca dello Stato  (CF: 00399810589)</t>
  </si>
  <si>
    <t>RIPRISTINO SISTEMA DI VIDEOSORVEGLIANZA UPT MODENA</t>
  </si>
  <si>
    <t xml:space="preserve">CENTRUM SRL (CF: 02195380361)
</t>
  </si>
  <si>
    <t>CENTRUM SRL (CF: 02195380361)</t>
  </si>
  <si>
    <t>ODA 3747771. CONVENZIONE CONSIP GAS NATURALE 9 LOTTO 3</t>
  </si>
  <si>
    <t xml:space="preserve">SPIGAS SRL (CF: 01159920113)
</t>
  </si>
  <si>
    <t>SPIGAS SRL (CF: 01159920113)</t>
  </si>
  <si>
    <t>FORNITURA COPIA ELETTRODI PER DEFIBRILLATORE POWER HEART G5</t>
  </si>
  <si>
    <t xml:space="preserve">LOW COST SERVICE SNC DI ASCARI ANDREA &amp; C. (CF: 05304750960)
</t>
  </si>
  <si>
    <t>LOW COST SERVICE SNC DI ASCARI ANDREA &amp; C. (CF: 05304750960)</t>
  </si>
  <si>
    <t>SERVIZIO DI MANUTENZIONE IMPIANTI ANTINCENDIO UFFICI EMILIA ROMAGNA</t>
  </si>
  <si>
    <t xml:space="preserve">AIR FIRE SPA (CF: 06305150580)
GEICO LENDER SPA (CF: 11205571000)
GIELLE DI LUIGI GALANTUCCI (CF: GLNLGU41P28I907Q)
INTEC SERVICE Srl (CF: 02820290647)
Sekuritalia (CF: 02812080543)
TEMA SISTEMI SPA (CF: 01804440731)
</t>
  </si>
  <si>
    <t>INTEC SERVICE Srl (CF: 02820290647)</t>
  </si>
  <si>
    <t>SERVIZIO DI MANUTENZIONE IMPIANTI TERMOIDRAULICI, CONDIZIONAMENTO ED IDRICO SANITARIO UFFICI EMILIA ROMAGNA</t>
  </si>
  <si>
    <t xml:space="preserve">CPL CONCORDIA SOC- COOP (CF: 00154950364)
GEICO LENDER SPA (CF: 11205571000)
GLOBALGEST SRL (CF: 08587361000)
INTEC SERVICE Srl (CF: 02820290647)
L'OPEROSA IMPIANTI S.R.L. (CF: 04269490266)
MEI TECNOLOGIE E COSTRUZIONI SRL (CF: 02799780362)
</t>
  </si>
  <si>
    <t>GLOBALGEST SRL (CF: 08587361000)</t>
  </si>
  <si>
    <t>RIPRISTINO FUNZIONALE CIRCUITO RISCALDAMENTO MODENA</t>
  </si>
  <si>
    <t>SERVIZIO DI MANUTENZIONE IMPIANTI ELEVATORI UFFICI REGIONE EMILIA ROMAGNA</t>
  </si>
  <si>
    <t xml:space="preserve">ELETTRONICA ED ELETTROTECNICA DI IORIO GIUSEPPE (CF: RIOGPP84D15G812W)
EUROLIFTH SERVIZI SRL (CF: 04011401215)
KONE SPA (CF: 05069070158)
SCHINDLER SPA (CF: 00842990152)
STAR LIFT (CF: 02555760400)
Thyssenkrupp Elevatori Italia Spa (CF: 03702760962)
</t>
  </si>
  <si>
    <t>KONE SPA (CF: 05069070158)</t>
  </si>
  <si>
    <t>SERVIZIO DI MANUTENZIONE IMPIANTI ELETTRICI UFFICI EMILIA ROMAGNA</t>
  </si>
  <si>
    <t xml:space="preserve">ELETTRONICA ED ELETTROTECNICA DI IORIO GIUSEPPE (CF: RIOGPP84D15G812W)
GEICO LENDER SPA (CF: 11205571000)
GLOBALGEST SRL (CF: 08587361000)
INTEC SERVICE Srl (CF: 02820290647)
L'OPEROSA IMPIANTI S.R.L. (CF: 04269490266)
MEI TECNOLOGIE E COSTRUZIONI SRL (CF: 02799780362)
</t>
  </si>
  <si>
    <t>SERVIZIO DI VIGILANZA ACCOGLIENZA E PORTIERATO PRESSO AGENZIA DELLE ENTRATE VIA MARCO POLO, 60</t>
  </si>
  <si>
    <t xml:space="preserve">CEMIR SECURITY SRL (CF: 13423191009)
DIX SERVIZI S.r.l. (CF: 12158441001)
La Veneta Servizi Spa (CF: 05185201000)
METROSERVICE SRL  (CF: 06748221006)
RANGERS SERVIZI FIDUCIARI SRL  (CF: 03897120246)
SECURITE' SRL (CF: 11537111004)
</t>
  </si>
  <si>
    <t>SECURITE' SRL (CF: 11537111004)</t>
  </si>
  <si>
    <t>REALIZZAZIONE SONDAGGI GEOGNOSTICI SU EDIFICIO P.ZZA MALPIGHI, BOLOGNA</t>
  </si>
  <si>
    <t xml:space="preserve">CPL CONCORDIA SOC- COOP (CF: 00154950364)
</t>
  </si>
  <si>
    <t>CPL CONCORDIA SOC- COOP (CF: 00154950364)</t>
  </si>
  <si>
    <t>FORNITURA ARCHIVIO COMPATTATO UPT PIACENZA</t>
  </si>
  <si>
    <t xml:space="preserve">LO GIUDICE MERFORI SRL (CF: 03705240822)
MAKROS DI LUISE MASSIMO (CF: LSUMSM60L10I953G)
S.E.I. SISTEMIINDUSTRIALI SNC DI QUAGGIA EDDO &amp; C. (CF: 01085740288)
</t>
  </si>
  <si>
    <t>MAKROS DI LUISE MASSIMO (CF: LSUMSM60L10I953G)</t>
  </si>
  <si>
    <t>FORNITURA PANCHINE DA ESTERNO UT BOLOGNA 1</t>
  </si>
  <si>
    <t xml:space="preserve">MACAGI SRL (CF: 01065270421)
</t>
  </si>
  <si>
    <t>MACAGI SRL (CF: 01065270421)</t>
  </si>
  <si>
    <t>FORNITURA MOBILI E ARREDI A NORMA UFFICI EMILIA ROMAGNA</t>
  </si>
  <si>
    <t xml:space="preserve">ARES LINE SPA (CF: 03161590249)
</t>
  </si>
  <si>
    <t>ARES LINE SPA (CF: 03161590249)</t>
  </si>
  <si>
    <t>INTEGRAZIONE DI COMPONENTI ARCHIVIO COMPATTATO UPT PIACENZA</t>
  </si>
  <si>
    <t xml:space="preserve">MAKROS DI LUISE MASSIMO (CF: LSUMSM60L10I953G)
</t>
  </si>
  <si>
    <t>FORNITURA DI SCHEDE NUOVA CENTRALE RILEVAZIONE INCENDIO DR E DP BOLOGNA</t>
  </si>
  <si>
    <t xml:space="preserve">Siemens SPA (CF: 00751160151)
</t>
  </si>
  <si>
    <t>Siemens SPA (CF: 00751160151)</t>
  </si>
  <si>
    <t>INSTALLAZIONE CONTATORE ENERGIA ELETTRICA IMMOBILE PIACENZA</t>
  </si>
  <si>
    <t xml:space="preserve">Iren Mercato S.p.A. (CF: 01178580997)
</t>
  </si>
  <si>
    <t>Iren Mercato S.p.A. (CF: 01178580997)</t>
  </si>
  <si>
    <t>INTERVENTO SFALCIO ERBA EX CONVENTO SAN BENEDETTO FERRARA_giugno 2017</t>
  </si>
  <si>
    <t xml:space="preserve">THINK GREEN SNC (CF: 02027620356)
</t>
  </si>
  <si>
    <t>THINK GREEN SNC (CF: 02027620356)</t>
  </si>
  <si>
    <t>INTERVENTO DI SFALCIO E RACCOLTA ERBA UFFICI UPT MODENA E UT CARPI</t>
  </si>
  <si>
    <t xml:space="preserve">TECNICA VERDE SAS (CF: 02665210361)
</t>
  </si>
  <si>
    <t>TECNICA VERDE SAS (CF: 02665210361)</t>
  </si>
  <si>
    <t xml:space="preserve">REALIZZAZIONE SONDAGGI SU ELEMENTI STRUTTURALI PIAZZA MALPIGHI BOLOGNA </t>
  </si>
  <si>
    <t xml:space="preserve">AN.T.A.RES SRL (CF: 02176951206)
CPL CONCORDIA SOC- COOP (CF: 00154950364)
PARENTI SRL (CF: 03528001203)
</t>
  </si>
  <si>
    <t>NOLEGGIO APPARECCHIATURE MULTIFUNZIONE 26 LOTTO 2 UPT FERRARA</t>
  </si>
  <si>
    <t xml:space="preserve">KYOCERA DOCUMENT SOLUTION ITALIA SPA (CF: 01788080156)
</t>
  </si>
  <si>
    <t>KYOCERA DOCUMENT SOLUTION ITALIA SPA (CF: 01788080156)</t>
  </si>
  <si>
    <t>NOLEGGIO APPARECCHIATURE MULTIFUNZIONE 26 LOTTO 4</t>
  </si>
  <si>
    <t xml:space="preserve">CONVERGE S.P.A. (CF: 04472901000)
</t>
  </si>
  <si>
    <t>CONVERGE S.P.A. (CF: 04472901000)</t>
  </si>
  <si>
    <t>FORNITURA E PROGRAMMAZIONE CENTRALE ANTINCENDIO_VIA MARCO POLO, BOLOGNA_ATTIVITA' DI SUPPORTO</t>
  </si>
  <si>
    <t>FORNITURA CASSETTIERE E PANNELLI FRONTALI SCRIVANIE A NORMA UFFICI REGIONE EMILIA ROMAGNA</t>
  </si>
  <si>
    <t>FORNITURA ARGO MONITOR 42 SISTEMA ELIMINACODE DP MODENA</t>
  </si>
  <si>
    <t>ODA N. 3748524. ADESIONE CONVENZIONE CONSIP ENERGIA ELETTRICA 14 LOTTO 3</t>
  </si>
  <si>
    <t>INTERVENTI DI SFALCIO E RACCOLTA ERBA IMMOBILI BOLOGNA E EX CONVENTO SAN BENEDETTO FERRARA</t>
  </si>
  <si>
    <t xml:space="preserve">AVOLA SOC. COOP. (CF: 01227390372)
THINK GREEN SNC (CF: 02027620356)
</t>
  </si>
  <si>
    <t>SERVIZIO INTERPRETARIATO LINGUA DEI SEGNI</t>
  </si>
  <si>
    <t xml:space="preserve">ANIMU ASS.NE NAZ.LE INTERPRETI LINGUA DEI SEGNI ITALIANA (CF: 97115960581)
FLUMERO MARIA ANNA (CF: FLMMNN82H44F052Y)
</t>
  </si>
  <si>
    <t>FLUMERO MARIA ANNA (CF: FLMMNN82H44F052Y)</t>
  </si>
  <si>
    <t xml:space="preserve">ANIMU ASS.NE NAZ.LE INTERPRETI LINGUA DEI SEGNI ITALIANA (CF: 97115960581)
SALAMI MARINELLA (CF: SLMMNL66D52G535B)
</t>
  </si>
  <si>
    <t>SALAMI MARINELLA (CF: SLMMNL66D52G535B)</t>
  </si>
  <si>
    <t>INTERVENTI ELETTRICI ADEGUAMENTO FUNZIONALE LOCALI ARCHIVIO REPARTO SERVIZI DI PUBBLICITA IMMOBILIARE DI BOLOGNA</t>
  </si>
  <si>
    <t>Fornitura materiale di consumo stampanti HP Officejet Regione Emilia Romagna</t>
  </si>
  <si>
    <t xml:space="preserve">ITALWARE  SRL  (CF: 08619670584)
</t>
  </si>
  <si>
    <t>ITALWARE  SRL  (CF: 08619670584)</t>
  </si>
  <si>
    <t>FORNITURA MATERIALE DI CONSUMO STAMPANTI XEROX EMILIA ROMAGNA</t>
  </si>
  <si>
    <t>FORNITURA MATERIALI DI CONSUMO STAMPANTI DP RAVENNA E DP RIMINI</t>
  </si>
  <si>
    <t xml:space="preserve">INFORDATA (CF: 00929440592)
</t>
  </si>
  <si>
    <t>INFORDATA (CF: 00929440592)</t>
  </si>
  <si>
    <t>FORNITURA MATERIALE DI CONSUMO PER STAMPANTI KYOCERA</t>
  </si>
  <si>
    <t>FORNITURA TONER E DRUM PER STAMPANTI XEROX PHASER 5550 DNS</t>
  </si>
  <si>
    <t>FORNITURA TONER STAMPANTI CONSIP 14 LOTTO 2</t>
  </si>
  <si>
    <t>FORNITURA CARTA PER STAMPE E FOTOCOPIE UFFICI EMILIA ROMAGNA</t>
  </si>
  <si>
    <t xml:space="preserve">APAPER SRL (CF: 03432931206)
CCG Srl (CF: 03351040583)
F.LLI BIAGINI SRL (CF: 00960900371)
OFFICART SRL (CF: 01550641201)
SISTERS SRL (CF: 02316361209)
STILGRAFIX ITALIANA S.P.A. (CF: 03103490482)
</t>
  </si>
  <si>
    <t>F.LLI BIAGINI SRL (CF: 00960900371)</t>
  </si>
  <si>
    <t>SERVIZIO DI SPALATURA NEVE E SPARGISALE UFFICI ENTRATE DI BOLOGNA</t>
  </si>
  <si>
    <t xml:space="preserve">MATTAROZZI ANGELO (CF: MTTNGL62T02A944B)
</t>
  </si>
  <si>
    <t>MATTAROZZI ANGELO (CF: MTTNGL62T02A944B)</t>
  </si>
  <si>
    <t>SERVIZIO DI PULIZIA NEVE E SPARGISALE VIA MARCO POLO_60  E VIA LARGA BOLOGNA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</si>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</sst>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C5" sqref="C5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242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"Z5D1CAE757"</f>
        <v>Z5D1CAE757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410</v>
      </c>
      <c r="I3" s="2">
        <v>42767</v>
      </c>
      <c r="J3" s="2">
        <v>42825</v>
      </c>
      <c r="K3">
        <v>410</v>
      </c>
    </row>
    <row r="4" spans="1:11" x14ac:dyDescent="0.25">
      <c r="A4" t="str">
        <f>"Z9C1C304DE"</f>
        <v>Z9C1C304DE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830</v>
      </c>
      <c r="I4" s="2">
        <v>42772</v>
      </c>
      <c r="J4" s="2">
        <v>42772</v>
      </c>
      <c r="K4">
        <v>830</v>
      </c>
    </row>
    <row r="5" spans="1:11" x14ac:dyDescent="0.25">
      <c r="A5" t="str">
        <f>"Z571D2B7D7"</f>
        <v>Z571D2B7D7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1099.6400000000001</v>
      </c>
      <c r="I5" s="2">
        <v>42797</v>
      </c>
      <c r="J5" s="2">
        <v>43098</v>
      </c>
      <c r="K5">
        <v>1099.6300000000001</v>
      </c>
    </row>
    <row r="6" spans="1:11" x14ac:dyDescent="0.25">
      <c r="A6" t="str">
        <f>"6845203835"</f>
        <v>6845203835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38714.129999999997</v>
      </c>
      <c r="I6" s="2">
        <v>42793</v>
      </c>
      <c r="J6" s="2">
        <v>43882</v>
      </c>
      <c r="K6">
        <v>28845.4</v>
      </c>
    </row>
    <row r="7" spans="1:11" x14ac:dyDescent="0.25">
      <c r="A7" t="str">
        <f>"Z511D24287"</f>
        <v>Z511D24287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1682.5</v>
      </c>
      <c r="I7" s="2">
        <v>42738</v>
      </c>
      <c r="J7" s="2">
        <v>42794</v>
      </c>
      <c r="K7">
        <v>1682.5</v>
      </c>
    </row>
    <row r="8" spans="1:11" x14ac:dyDescent="0.25">
      <c r="A8" t="str">
        <f>"Z5E1D50020"</f>
        <v>Z5E1D50020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1200</v>
      </c>
      <c r="I8" s="2">
        <v>42842</v>
      </c>
      <c r="J8" s="2">
        <v>42886</v>
      </c>
      <c r="K8">
        <v>1200</v>
      </c>
    </row>
    <row r="9" spans="1:11" x14ac:dyDescent="0.25">
      <c r="A9" t="str">
        <f>"Z7F1E2543A"</f>
        <v>Z7F1E2543A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822.2</v>
      </c>
      <c r="I9" s="2">
        <v>42839</v>
      </c>
      <c r="J9" s="2">
        <v>42853</v>
      </c>
      <c r="K9">
        <v>822.19</v>
      </c>
    </row>
    <row r="10" spans="1:11" x14ac:dyDescent="0.25">
      <c r="A10" t="str">
        <f>"ZC61D42514"</f>
        <v>ZC61D42514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216</v>
      </c>
      <c r="I10" s="2">
        <v>42795</v>
      </c>
      <c r="J10" s="2">
        <v>42815</v>
      </c>
      <c r="K10">
        <v>216</v>
      </c>
    </row>
    <row r="11" spans="1:11" x14ac:dyDescent="0.25">
      <c r="A11" t="str">
        <f>"ZC01E17297"</f>
        <v>ZC01E17297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31</v>
      </c>
      <c r="G11" t="s">
        <v>32</v>
      </c>
      <c r="H11">
        <v>460</v>
      </c>
      <c r="I11" s="2">
        <v>42830</v>
      </c>
      <c r="J11" s="2">
        <v>42853</v>
      </c>
      <c r="K11">
        <v>460</v>
      </c>
    </row>
    <row r="12" spans="1:11" x14ac:dyDescent="0.25">
      <c r="A12" t="str">
        <f>"Z9D1DD444A"</f>
        <v>Z9D1DD444A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4964.3999999999996</v>
      </c>
      <c r="I12" s="2">
        <v>42828</v>
      </c>
      <c r="J12" s="2">
        <v>42886</v>
      </c>
      <c r="K12">
        <v>4964.3999999999996</v>
      </c>
    </row>
    <row r="13" spans="1:11" x14ac:dyDescent="0.25">
      <c r="A13" t="str">
        <f>"ZF61C9CE01"</f>
        <v>ZF61C9CE01</v>
      </c>
      <c r="B13" t="str">
        <f t="shared" si="0"/>
        <v>06363391001</v>
      </c>
      <c r="C13" t="s">
        <v>15</v>
      </c>
      <c r="D13" t="s">
        <v>46</v>
      </c>
      <c r="E13" t="s">
        <v>21</v>
      </c>
      <c r="F13" s="1" t="s">
        <v>47</v>
      </c>
      <c r="G13" t="s">
        <v>48</v>
      </c>
      <c r="H13">
        <v>5480</v>
      </c>
      <c r="I13" s="2">
        <v>42849</v>
      </c>
      <c r="J13" s="2">
        <v>42877</v>
      </c>
      <c r="K13">
        <v>5480</v>
      </c>
    </row>
    <row r="14" spans="1:11" x14ac:dyDescent="0.25">
      <c r="A14" t="str">
        <f>"Z2F1D5303F"</f>
        <v>Z2F1D5303F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1172</v>
      </c>
      <c r="I14" s="2">
        <v>42870</v>
      </c>
      <c r="J14" s="2">
        <v>42916</v>
      </c>
      <c r="K14">
        <v>1172</v>
      </c>
    </row>
    <row r="15" spans="1:11" x14ac:dyDescent="0.25">
      <c r="A15" t="str">
        <f>"ZBC1EA93EE"</f>
        <v>ZBC1EA93EE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490</v>
      </c>
      <c r="I15" s="2">
        <v>42894</v>
      </c>
      <c r="J15" s="2">
        <v>42916</v>
      </c>
      <c r="K15">
        <v>490</v>
      </c>
    </row>
    <row r="16" spans="1:11" x14ac:dyDescent="0.25">
      <c r="A16" t="str">
        <f>"ZE71E10A63"</f>
        <v>ZE71E10A63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860</v>
      </c>
      <c r="I16" s="2">
        <v>42794</v>
      </c>
      <c r="J16" s="2">
        <v>43159</v>
      </c>
      <c r="K16">
        <v>860</v>
      </c>
    </row>
    <row r="17" spans="1:11" x14ac:dyDescent="0.25">
      <c r="A17" t="str">
        <f>"Z351DE4884"</f>
        <v>Z351DE4884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1719.37</v>
      </c>
      <c r="I17" s="2">
        <v>42916</v>
      </c>
      <c r="J17" s="2">
        <v>42916</v>
      </c>
      <c r="K17">
        <v>1719.37</v>
      </c>
    </row>
    <row r="18" spans="1:11" x14ac:dyDescent="0.25">
      <c r="A18" t="str">
        <f>"Z941D4FFF9"</f>
        <v>Z941D4FFF9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34</v>
      </c>
      <c r="G18" t="s">
        <v>35</v>
      </c>
      <c r="H18">
        <v>495</v>
      </c>
      <c r="I18" s="2">
        <v>42823</v>
      </c>
      <c r="J18" s="2">
        <v>42853</v>
      </c>
      <c r="K18">
        <v>495</v>
      </c>
    </row>
    <row r="19" spans="1:11" x14ac:dyDescent="0.25">
      <c r="A19" t="str">
        <f>"6958377A58"</f>
        <v>6958377A58</v>
      </c>
      <c r="B19" t="str">
        <f t="shared" si="0"/>
        <v>06363391001</v>
      </c>
      <c r="C19" t="s">
        <v>15</v>
      </c>
      <c r="D19" t="s">
        <v>62</v>
      </c>
      <c r="E19" t="s">
        <v>63</v>
      </c>
      <c r="F19" s="1" t="s">
        <v>64</v>
      </c>
      <c r="G19" t="s">
        <v>65</v>
      </c>
      <c r="H19">
        <v>253497</v>
      </c>
      <c r="I19" s="2">
        <v>42795</v>
      </c>
      <c r="J19" s="2">
        <v>43830</v>
      </c>
      <c r="K19">
        <v>111519.42</v>
      </c>
    </row>
    <row r="20" spans="1:11" x14ac:dyDescent="0.25">
      <c r="A20" t="str">
        <f>"Z4C1ECB838"</f>
        <v>Z4C1ECB838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67</v>
      </c>
      <c r="G20" t="s">
        <v>68</v>
      </c>
      <c r="H20">
        <v>2034</v>
      </c>
      <c r="I20" s="2">
        <v>42894</v>
      </c>
      <c r="J20" s="2">
        <v>42895</v>
      </c>
      <c r="K20">
        <v>2034</v>
      </c>
    </row>
    <row r="21" spans="1:11" x14ac:dyDescent="0.25">
      <c r="A21" t="str">
        <f>"7004198F06"</f>
        <v>7004198F06</v>
      </c>
      <c r="B21" t="str">
        <f t="shared" si="0"/>
        <v>06363391001</v>
      </c>
      <c r="C21" t="s">
        <v>15</v>
      </c>
      <c r="D21" t="s">
        <v>69</v>
      </c>
      <c r="E21" t="s">
        <v>63</v>
      </c>
      <c r="F21" s="1" t="s">
        <v>70</v>
      </c>
      <c r="G21" t="s">
        <v>71</v>
      </c>
      <c r="H21">
        <v>5870362.3399999999</v>
      </c>
      <c r="I21" s="2">
        <v>42826</v>
      </c>
      <c r="J21" s="2">
        <v>44249</v>
      </c>
      <c r="K21">
        <v>1213060.8899999999</v>
      </c>
    </row>
    <row r="22" spans="1:11" x14ac:dyDescent="0.25">
      <c r="A22" t="str">
        <f>"Z691E6928A"</f>
        <v>Z691E6928A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73</v>
      </c>
      <c r="G22" t="s">
        <v>74</v>
      </c>
      <c r="H22">
        <v>1477.5</v>
      </c>
      <c r="I22" s="2">
        <v>42881</v>
      </c>
      <c r="J22" s="2">
        <v>42916</v>
      </c>
      <c r="K22">
        <v>1477.5</v>
      </c>
    </row>
    <row r="23" spans="1:11" x14ac:dyDescent="0.25">
      <c r="A23" t="str">
        <f>"Z5C1E0996D"</f>
        <v>Z5C1E0996D</v>
      </c>
      <c r="B23" t="str">
        <f t="shared" si="0"/>
        <v>06363391001</v>
      </c>
      <c r="C23" t="s">
        <v>15</v>
      </c>
      <c r="D23" t="s">
        <v>75</v>
      </c>
      <c r="E23" t="s">
        <v>17</v>
      </c>
      <c r="F23" s="1" t="s">
        <v>76</v>
      </c>
      <c r="G23" t="s">
        <v>77</v>
      </c>
      <c r="H23">
        <v>7904</v>
      </c>
      <c r="I23" s="2">
        <v>42905</v>
      </c>
      <c r="J23" s="2">
        <v>44366</v>
      </c>
      <c r="K23">
        <v>3800</v>
      </c>
    </row>
    <row r="24" spans="1:11" x14ac:dyDescent="0.25">
      <c r="A24" t="str">
        <f>"6940936196"</f>
        <v>6940936196</v>
      </c>
      <c r="B24" t="str">
        <f t="shared" si="0"/>
        <v>06363391001</v>
      </c>
      <c r="C24" t="s">
        <v>15</v>
      </c>
      <c r="D24" t="s">
        <v>78</v>
      </c>
      <c r="E24" t="s">
        <v>63</v>
      </c>
      <c r="F24" s="1" t="s">
        <v>79</v>
      </c>
      <c r="G24" t="s">
        <v>80</v>
      </c>
      <c r="H24">
        <v>1389100</v>
      </c>
      <c r="I24" s="2">
        <v>42745</v>
      </c>
      <c r="J24" s="2">
        <v>42978</v>
      </c>
      <c r="K24">
        <v>1339667.9099999999</v>
      </c>
    </row>
    <row r="25" spans="1:11" x14ac:dyDescent="0.25">
      <c r="A25" t="str">
        <f>"ZBB1D09829"</f>
        <v>ZBB1D09829</v>
      </c>
      <c r="B25" t="str">
        <f t="shared" si="0"/>
        <v>06363391001</v>
      </c>
      <c r="C25" t="s">
        <v>15</v>
      </c>
      <c r="D25" t="s">
        <v>81</v>
      </c>
      <c r="E25" t="s">
        <v>17</v>
      </c>
      <c r="F25" s="1" t="s">
        <v>82</v>
      </c>
      <c r="G25" t="s">
        <v>83</v>
      </c>
      <c r="H25">
        <v>1800.63</v>
      </c>
      <c r="I25" s="2">
        <v>42793</v>
      </c>
      <c r="J25" s="2">
        <v>42853</v>
      </c>
      <c r="K25">
        <v>1800.63</v>
      </c>
    </row>
    <row r="26" spans="1:11" x14ac:dyDescent="0.25">
      <c r="A26" t="str">
        <f>"Z081E20808"</f>
        <v>Z081E20808</v>
      </c>
      <c r="B26" t="str">
        <f t="shared" si="0"/>
        <v>06363391001</v>
      </c>
      <c r="C26" t="s">
        <v>15</v>
      </c>
      <c r="D26" t="s">
        <v>84</v>
      </c>
      <c r="E26" t="s">
        <v>17</v>
      </c>
      <c r="F26" s="1" t="s">
        <v>85</v>
      </c>
      <c r="G26" t="s">
        <v>51</v>
      </c>
      <c r="H26">
        <v>1546</v>
      </c>
      <c r="I26" s="2">
        <v>42898</v>
      </c>
      <c r="J26" s="2">
        <v>42905</v>
      </c>
      <c r="K26">
        <v>1546</v>
      </c>
    </row>
    <row r="27" spans="1:11" x14ac:dyDescent="0.25">
      <c r="A27" t="str">
        <f>"Z031ECD97D"</f>
        <v>Z031ECD97D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85</v>
      </c>
      <c r="G27" t="s">
        <v>51</v>
      </c>
      <c r="H27">
        <v>1766</v>
      </c>
      <c r="I27" s="2">
        <v>42905</v>
      </c>
      <c r="J27" s="2">
        <v>42916</v>
      </c>
      <c r="K27">
        <v>1766</v>
      </c>
    </row>
    <row r="28" spans="1:11" x14ac:dyDescent="0.25">
      <c r="A28" t="str">
        <f>"ZD71DC88FC"</f>
        <v>ZD71DC88FC</v>
      </c>
      <c r="B28" t="str">
        <f t="shared" si="0"/>
        <v>06363391001</v>
      </c>
      <c r="C28" t="s">
        <v>15</v>
      </c>
      <c r="D28" t="s">
        <v>87</v>
      </c>
      <c r="E28" t="s">
        <v>21</v>
      </c>
      <c r="F28" s="1" t="s">
        <v>88</v>
      </c>
      <c r="G28" t="s">
        <v>89</v>
      </c>
      <c r="H28">
        <v>1194.82</v>
      </c>
      <c r="I28" s="2">
        <v>42857</v>
      </c>
      <c r="J28" s="2">
        <v>43465</v>
      </c>
      <c r="K28">
        <v>1086.17</v>
      </c>
    </row>
    <row r="29" spans="1:11" x14ac:dyDescent="0.25">
      <c r="A29" t="str">
        <f>"Z351D1E4B3"</f>
        <v>Z351D1E4B3</v>
      </c>
      <c r="B29" t="str">
        <f t="shared" si="0"/>
        <v>06363391001</v>
      </c>
      <c r="C29" t="s">
        <v>15</v>
      </c>
      <c r="D29" t="s">
        <v>90</v>
      </c>
      <c r="E29" t="s">
        <v>17</v>
      </c>
      <c r="F29" s="1" t="s">
        <v>91</v>
      </c>
      <c r="G29" t="s">
        <v>92</v>
      </c>
      <c r="H29">
        <v>33396.120000000003</v>
      </c>
      <c r="I29" s="2">
        <v>42828</v>
      </c>
      <c r="J29" s="2">
        <v>42886</v>
      </c>
      <c r="K29">
        <v>33396.120000000003</v>
      </c>
    </row>
    <row r="30" spans="1:11" x14ac:dyDescent="0.25">
      <c r="A30" t="str">
        <f>"Z921F542E7"</f>
        <v>Z921F542E7</v>
      </c>
      <c r="B30" t="str">
        <f t="shared" si="0"/>
        <v>06363391001</v>
      </c>
      <c r="C30" t="s">
        <v>15</v>
      </c>
      <c r="D30" t="s">
        <v>93</v>
      </c>
      <c r="E30" t="s">
        <v>17</v>
      </c>
      <c r="F30" s="1" t="s">
        <v>91</v>
      </c>
      <c r="G30" t="s">
        <v>92</v>
      </c>
      <c r="H30">
        <v>887.88</v>
      </c>
      <c r="I30" s="2">
        <v>42933</v>
      </c>
      <c r="J30" s="2">
        <v>42947</v>
      </c>
      <c r="K30">
        <v>887.88</v>
      </c>
    </row>
    <row r="31" spans="1:11" x14ac:dyDescent="0.25">
      <c r="A31" t="str">
        <f>"Z571E9604B"</f>
        <v>Z571E9604B</v>
      </c>
      <c r="B31" t="str">
        <f t="shared" si="0"/>
        <v>06363391001</v>
      </c>
      <c r="C31" t="s">
        <v>15</v>
      </c>
      <c r="D31" t="s">
        <v>94</v>
      </c>
      <c r="E31" t="s">
        <v>17</v>
      </c>
      <c r="F31" s="1" t="s">
        <v>91</v>
      </c>
      <c r="G31" t="s">
        <v>92</v>
      </c>
      <c r="H31">
        <v>4302.7700000000004</v>
      </c>
      <c r="I31" s="2">
        <v>42884</v>
      </c>
      <c r="J31" s="2">
        <v>42916</v>
      </c>
      <c r="K31">
        <v>4302.7700000000004</v>
      </c>
    </row>
    <row r="32" spans="1:11" x14ac:dyDescent="0.25">
      <c r="A32" t="str">
        <f>"Z511E7D38C"</f>
        <v>Z511E7D38C</v>
      </c>
      <c r="B32" t="str">
        <f t="shared" si="0"/>
        <v>06363391001</v>
      </c>
      <c r="C32" t="s">
        <v>15</v>
      </c>
      <c r="D32" t="s">
        <v>95</v>
      </c>
      <c r="E32" t="s">
        <v>17</v>
      </c>
      <c r="F32" s="1" t="s">
        <v>91</v>
      </c>
      <c r="G32" t="s">
        <v>92</v>
      </c>
      <c r="H32">
        <v>29422.53</v>
      </c>
      <c r="I32" s="2">
        <v>42898</v>
      </c>
      <c r="J32" s="2">
        <v>43100</v>
      </c>
      <c r="K32">
        <v>29422.53</v>
      </c>
    </row>
    <row r="33" spans="1:11" x14ac:dyDescent="0.25">
      <c r="A33" t="str">
        <f>"ZF31E49C7A"</f>
        <v>ZF31E49C7A</v>
      </c>
      <c r="B33" t="str">
        <f t="shared" si="0"/>
        <v>06363391001</v>
      </c>
      <c r="C33" t="s">
        <v>15</v>
      </c>
      <c r="D33" t="s">
        <v>96</v>
      </c>
      <c r="E33" t="s">
        <v>17</v>
      </c>
      <c r="F33" s="1" t="s">
        <v>91</v>
      </c>
      <c r="G33" t="s">
        <v>92</v>
      </c>
      <c r="H33">
        <v>23997.85</v>
      </c>
      <c r="I33" s="2">
        <v>42887</v>
      </c>
      <c r="J33" s="2">
        <v>42947</v>
      </c>
      <c r="K33">
        <v>23997.85</v>
      </c>
    </row>
    <row r="34" spans="1:11" x14ac:dyDescent="0.25">
      <c r="A34" t="str">
        <f>"ZC41ECC6EA"</f>
        <v>ZC41ECC6EA</v>
      </c>
      <c r="B34" t="str">
        <f t="shared" si="0"/>
        <v>06363391001</v>
      </c>
      <c r="C34" t="s">
        <v>15</v>
      </c>
      <c r="D34" t="s">
        <v>97</v>
      </c>
      <c r="E34" t="s">
        <v>17</v>
      </c>
      <c r="F34" s="1" t="s">
        <v>91</v>
      </c>
      <c r="G34" t="s">
        <v>92</v>
      </c>
      <c r="H34">
        <v>8780</v>
      </c>
      <c r="I34" s="2">
        <v>42887</v>
      </c>
      <c r="J34" s="2">
        <v>42978</v>
      </c>
      <c r="K34">
        <v>8780</v>
      </c>
    </row>
    <row r="35" spans="1:11" x14ac:dyDescent="0.25">
      <c r="A35" t="str">
        <f>"7154832226"</f>
        <v>7154832226</v>
      </c>
      <c r="B35" t="str">
        <f t="shared" ref="B35:B66" si="1">"06363391001"</f>
        <v>06363391001</v>
      </c>
      <c r="C35" t="s">
        <v>15</v>
      </c>
      <c r="D35" t="s">
        <v>98</v>
      </c>
      <c r="E35" t="s">
        <v>63</v>
      </c>
      <c r="F35" s="1" t="s">
        <v>79</v>
      </c>
      <c r="G35" t="s">
        <v>80</v>
      </c>
      <c r="H35">
        <v>1057692.31</v>
      </c>
      <c r="I35" s="2">
        <v>42979</v>
      </c>
      <c r="J35" s="2">
        <v>43159</v>
      </c>
      <c r="K35">
        <v>950145.59</v>
      </c>
    </row>
    <row r="36" spans="1:11" x14ac:dyDescent="0.25">
      <c r="A36" t="str">
        <f>"ZA51EB7329"</f>
        <v>ZA51EB7329</v>
      </c>
      <c r="B36" t="str">
        <f t="shared" si="1"/>
        <v>06363391001</v>
      </c>
      <c r="C36" t="s">
        <v>15</v>
      </c>
      <c r="D36" t="s">
        <v>99</v>
      </c>
      <c r="E36" t="s">
        <v>21</v>
      </c>
      <c r="F36" s="1" t="s">
        <v>100</v>
      </c>
      <c r="G36" t="s">
        <v>101</v>
      </c>
      <c r="H36">
        <v>10000</v>
      </c>
      <c r="I36" s="2">
        <v>43003</v>
      </c>
      <c r="J36" s="2">
        <v>43531</v>
      </c>
      <c r="K36">
        <v>2667.38</v>
      </c>
    </row>
    <row r="37" spans="1:11" x14ac:dyDescent="0.25">
      <c r="A37" t="str">
        <f>"Z4D1EB72F9"</f>
        <v>Z4D1EB72F9</v>
      </c>
      <c r="B37" t="str">
        <f t="shared" si="1"/>
        <v>06363391001</v>
      </c>
      <c r="C37" t="s">
        <v>15</v>
      </c>
      <c r="D37" t="s">
        <v>102</v>
      </c>
      <c r="E37" t="s">
        <v>21</v>
      </c>
      <c r="F37" s="1" t="s">
        <v>103</v>
      </c>
      <c r="G37" t="s">
        <v>104</v>
      </c>
      <c r="H37">
        <v>38000</v>
      </c>
      <c r="I37" s="2">
        <v>42954</v>
      </c>
      <c r="J37" s="2">
        <v>43490</v>
      </c>
      <c r="K37">
        <v>35927.22</v>
      </c>
    </row>
    <row r="38" spans="1:11" x14ac:dyDescent="0.25">
      <c r="A38" t="str">
        <f>"Z2B1F7E041"</f>
        <v>Z2B1F7E041</v>
      </c>
      <c r="B38" t="str">
        <f t="shared" si="1"/>
        <v>06363391001</v>
      </c>
      <c r="C38" t="s">
        <v>15</v>
      </c>
      <c r="D38" t="s">
        <v>105</v>
      </c>
      <c r="E38" t="s">
        <v>17</v>
      </c>
      <c r="F38" s="1" t="s">
        <v>106</v>
      </c>
      <c r="G38" t="s">
        <v>107</v>
      </c>
      <c r="H38">
        <v>2880</v>
      </c>
      <c r="I38" s="2">
        <v>42961</v>
      </c>
      <c r="J38" s="2">
        <v>42978</v>
      </c>
      <c r="K38">
        <v>2880</v>
      </c>
    </row>
    <row r="39" spans="1:11" x14ac:dyDescent="0.25">
      <c r="A39" t="str">
        <f>"Z2F1F9688A"</f>
        <v>Z2F1F9688A</v>
      </c>
      <c r="B39" t="str">
        <f t="shared" si="1"/>
        <v>06363391001</v>
      </c>
      <c r="C39" t="s">
        <v>15</v>
      </c>
      <c r="D39" t="s">
        <v>108</v>
      </c>
      <c r="E39" t="s">
        <v>17</v>
      </c>
      <c r="F39" s="1" t="s">
        <v>109</v>
      </c>
      <c r="G39" t="s">
        <v>110</v>
      </c>
      <c r="H39">
        <v>550</v>
      </c>
      <c r="I39" s="2">
        <v>42989</v>
      </c>
      <c r="J39" s="2">
        <v>43033</v>
      </c>
      <c r="K39">
        <v>550</v>
      </c>
    </row>
    <row r="40" spans="1:11" x14ac:dyDescent="0.25">
      <c r="A40" t="str">
        <f>"Z3E1F9841D"</f>
        <v>Z3E1F9841D</v>
      </c>
      <c r="B40" t="str">
        <f t="shared" si="1"/>
        <v>06363391001</v>
      </c>
      <c r="C40" t="s">
        <v>15</v>
      </c>
      <c r="D40" t="s">
        <v>111</v>
      </c>
      <c r="E40" t="s">
        <v>17</v>
      </c>
      <c r="F40" s="1" t="s">
        <v>112</v>
      </c>
      <c r="G40" t="s">
        <v>113</v>
      </c>
      <c r="H40">
        <v>13490</v>
      </c>
      <c r="I40" s="2">
        <v>42996</v>
      </c>
      <c r="J40" s="2">
        <v>43017</v>
      </c>
      <c r="K40">
        <v>13490</v>
      </c>
    </row>
    <row r="41" spans="1:11" x14ac:dyDescent="0.25">
      <c r="A41" t="str">
        <f>"Z2A1EFDECE"</f>
        <v>Z2A1EFDECE</v>
      </c>
      <c r="B41" t="str">
        <f t="shared" si="1"/>
        <v>06363391001</v>
      </c>
      <c r="C41" t="s">
        <v>15</v>
      </c>
      <c r="D41" t="s">
        <v>114</v>
      </c>
      <c r="E41" t="s">
        <v>17</v>
      </c>
      <c r="F41" s="1" t="s">
        <v>115</v>
      </c>
      <c r="G41" t="s">
        <v>116</v>
      </c>
      <c r="H41">
        <v>530</v>
      </c>
      <c r="I41" s="2">
        <v>42912</v>
      </c>
      <c r="J41" s="2">
        <v>42947</v>
      </c>
      <c r="K41">
        <v>530</v>
      </c>
    </row>
    <row r="42" spans="1:11" x14ac:dyDescent="0.25">
      <c r="A42" t="str">
        <f>"Z701FDC043"</f>
        <v>Z701FDC043</v>
      </c>
      <c r="B42" t="str">
        <f t="shared" si="1"/>
        <v>06363391001</v>
      </c>
      <c r="C42" t="s">
        <v>15</v>
      </c>
      <c r="D42" t="s">
        <v>117</v>
      </c>
      <c r="E42" t="s">
        <v>17</v>
      </c>
      <c r="F42" s="1" t="s">
        <v>34</v>
      </c>
      <c r="G42" t="s">
        <v>35</v>
      </c>
      <c r="H42">
        <v>990</v>
      </c>
      <c r="I42" s="2">
        <v>42996</v>
      </c>
      <c r="J42" s="2">
        <v>43004</v>
      </c>
      <c r="K42">
        <v>990</v>
      </c>
    </row>
    <row r="43" spans="1:11" x14ac:dyDescent="0.25">
      <c r="A43" t="str">
        <f>"ZDF1F456C6"</f>
        <v>ZDF1F456C6</v>
      </c>
      <c r="B43" t="str">
        <f t="shared" si="1"/>
        <v>06363391001</v>
      </c>
      <c r="C43" t="s">
        <v>15</v>
      </c>
      <c r="D43" t="s">
        <v>118</v>
      </c>
      <c r="E43" t="s">
        <v>21</v>
      </c>
      <c r="F43" s="1" t="s">
        <v>119</v>
      </c>
      <c r="G43" t="s">
        <v>120</v>
      </c>
      <c r="H43">
        <v>375</v>
      </c>
      <c r="I43" s="2">
        <v>43024</v>
      </c>
      <c r="J43" s="2">
        <v>43098</v>
      </c>
      <c r="K43">
        <v>375</v>
      </c>
    </row>
    <row r="44" spans="1:11" x14ac:dyDescent="0.25">
      <c r="A44" t="str">
        <f>"ZAF1FC1DEA"</f>
        <v>ZAF1FC1DEA</v>
      </c>
      <c r="B44" t="str">
        <f t="shared" si="1"/>
        <v>06363391001</v>
      </c>
      <c r="C44" t="s">
        <v>15</v>
      </c>
      <c r="D44" t="s">
        <v>121</v>
      </c>
      <c r="E44" t="s">
        <v>17</v>
      </c>
      <c r="F44" s="1" t="s">
        <v>122</v>
      </c>
      <c r="G44" t="s">
        <v>123</v>
      </c>
      <c r="H44">
        <v>236.43</v>
      </c>
      <c r="I44" s="2">
        <v>42982</v>
      </c>
      <c r="J44" s="2">
        <v>42982</v>
      </c>
      <c r="K44">
        <v>236.43</v>
      </c>
    </row>
    <row r="45" spans="1:11" x14ac:dyDescent="0.25">
      <c r="A45" t="str">
        <f>"ZB51ECD871"</f>
        <v>ZB51ECD871</v>
      </c>
      <c r="B45" t="str">
        <f t="shared" si="1"/>
        <v>06363391001</v>
      </c>
      <c r="C45" t="s">
        <v>15</v>
      </c>
      <c r="D45" t="s">
        <v>124</v>
      </c>
      <c r="E45" t="s">
        <v>17</v>
      </c>
      <c r="F45" s="1" t="s">
        <v>125</v>
      </c>
      <c r="G45" t="s">
        <v>126</v>
      </c>
      <c r="H45">
        <v>16635.09</v>
      </c>
      <c r="I45" s="2">
        <v>42887</v>
      </c>
      <c r="J45" s="2">
        <v>42978</v>
      </c>
      <c r="K45">
        <v>0</v>
      </c>
    </row>
    <row r="46" spans="1:11" x14ac:dyDescent="0.25">
      <c r="A46" t="str">
        <f>"Z37200E783"</f>
        <v>Z37200E783</v>
      </c>
      <c r="B46" t="str">
        <f t="shared" si="1"/>
        <v>06363391001</v>
      </c>
      <c r="C46" t="s">
        <v>15</v>
      </c>
      <c r="D46" t="s">
        <v>127</v>
      </c>
      <c r="E46" t="s">
        <v>17</v>
      </c>
      <c r="F46" s="1" t="s">
        <v>91</v>
      </c>
      <c r="G46" t="s">
        <v>92</v>
      </c>
      <c r="H46">
        <v>309.82</v>
      </c>
      <c r="I46" s="2">
        <v>43017</v>
      </c>
      <c r="J46" s="2">
        <v>43038</v>
      </c>
      <c r="K46">
        <v>309.82</v>
      </c>
    </row>
    <row r="47" spans="1:11" x14ac:dyDescent="0.25">
      <c r="A47" t="str">
        <f>"ZC81E80545"</f>
        <v>ZC81E80545</v>
      </c>
      <c r="B47" t="str">
        <f t="shared" si="1"/>
        <v>06363391001</v>
      </c>
      <c r="C47" t="s">
        <v>15</v>
      </c>
      <c r="D47" t="s">
        <v>128</v>
      </c>
      <c r="E47" t="s">
        <v>17</v>
      </c>
      <c r="F47" s="1" t="s">
        <v>129</v>
      </c>
      <c r="G47" t="s">
        <v>130</v>
      </c>
      <c r="H47">
        <v>8183.84</v>
      </c>
      <c r="I47" s="2">
        <v>42912</v>
      </c>
      <c r="J47" s="2">
        <v>43100</v>
      </c>
      <c r="K47">
        <v>8161.89</v>
      </c>
    </row>
    <row r="48" spans="1:11" x14ac:dyDescent="0.25">
      <c r="A48" t="str">
        <f>"Z80209ABDF"</f>
        <v>Z80209ABDF</v>
      </c>
      <c r="B48" t="str">
        <f t="shared" si="1"/>
        <v>06363391001</v>
      </c>
      <c r="C48" t="s">
        <v>15</v>
      </c>
      <c r="D48" t="s">
        <v>131</v>
      </c>
      <c r="E48" t="s">
        <v>17</v>
      </c>
      <c r="F48" s="1" t="s">
        <v>132</v>
      </c>
      <c r="G48" t="s">
        <v>133</v>
      </c>
      <c r="H48">
        <v>230</v>
      </c>
      <c r="I48" s="2">
        <v>43045</v>
      </c>
      <c r="J48" s="2">
        <v>43045</v>
      </c>
      <c r="K48">
        <v>230</v>
      </c>
    </row>
    <row r="49" spans="1:11" x14ac:dyDescent="0.25">
      <c r="A49" t="str">
        <f>"Z9020CB1DA"</f>
        <v>Z9020CB1DA</v>
      </c>
      <c r="B49" t="str">
        <f t="shared" si="1"/>
        <v>06363391001</v>
      </c>
      <c r="C49" t="s">
        <v>15</v>
      </c>
      <c r="D49" t="s">
        <v>134</v>
      </c>
      <c r="E49" t="s">
        <v>17</v>
      </c>
      <c r="F49" s="1" t="s">
        <v>135</v>
      </c>
      <c r="G49" t="s">
        <v>136</v>
      </c>
      <c r="H49">
        <v>240</v>
      </c>
      <c r="I49" s="2">
        <v>42970</v>
      </c>
      <c r="J49" s="2">
        <v>43069</v>
      </c>
      <c r="K49">
        <v>240</v>
      </c>
    </row>
    <row r="50" spans="1:11" x14ac:dyDescent="0.25">
      <c r="A50" t="str">
        <f>"Z9E1D2C322"</f>
        <v>Z9E1D2C322</v>
      </c>
      <c r="B50" t="str">
        <f t="shared" si="1"/>
        <v>06363391001</v>
      </c>
      <c r="C50" t="s">
        <v>15</v>
      </c>
      <c r="D50" t="s">
        <v>137</v>
      </c>
      <c r="E50" t="s">
        <v>17</v>
      </c>
      <c r="F50" s="1" t="s">
        <v>138</v>
      </c>
      <c r="G50" t="s">
        <v>139</v>
      </c>
      <c r="H50">
        <v>145.44999999999999</v>
      </c>
      <c r="I50" s="2">
        <v>42790</v>
      </c>
      <c r="J50" s="2">
        <v>42794</v>
      </c>
      <c r="K50">
        <v>145.44999999999999</v>
      </c>
    </row>
    <row r="51" spans="1:11" x14ac:dyDescent="0.25">
      <c r="A51" t="str">
        <f>"Z251FDE2F4"</f>
        <v>Z251FDE2F4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91</v>
      </c>
      <c r="G51" t="s">
        <v>92</v>
      </c>
      <c r="H51">
        <v>6969.46</v>
      </c>
      <c r="I51" s="2">
        <v>43003</v>
      </c>
      <c r="J51" s="2">
        <v>43069</v>
      </c>
      <c r="K51">
        <v>6969.46</v>
      </c>
    </row>
    <row r="52" spans="1:11" x14ac:dyDescent="0.25">
      <c r="A52" t="str">
        <f>"Z9F203DD03"</f>
        <v>Z9F203DD03</v>
      </c>
      <c r="B52" t="str">
        <f t="shared" si="1"/>
        <v>06363391001</v>
      </c>
      <c r="C52" t="s">
        <v>15</v>
      </c>
      <c r="D52" t="s">
        <v>141</v>
      </c>
      <c r="E52" t="s">
        <v>17</v>
      </c>
      <c r="F52" s="1" t="s">
        <v>91</v>
      </c>
      <c r="G52" t="s">
        <v>92</v>
      </c>
      <c r="H52">
        <v>11000.74</v>
      </c>
      <c r="I52" s="2">
        <v>43038</v>
      </c>
      <c r="J52" s="2">
        <v>43069</v>
      </c>
      <c r="K52">
        <v>0</v>
      </c>
    </row>
    <row r="53" spans="1:11" x14ac:dyDescent="0.25">
      <c r="A53" t="str">
        <f>"ZA51E95FBF"</f>
        <v>ZA51E95FBF</v>
      </c>
      <c r="B53" t="str">
        <f t="shared" si="1"/>
        <v>06363391001</v>
      </c>
      <c r="C53" t="s">
        <v>15</v>
      </c>
      <c r="D53" t="s">
        <v>142</v>
      </c>
      <c r="E53" t="s">
        <v>17</v>
      </c>
      <c r="F53" s="1" t="s">
        <v>91</v>
      </c>
      <c r="G53" t="s">
        <v>92</v>
      </c>
      <c r="H53">
        <v>811.3</v>
      </c>
      <c r="I53" s="2">
        <v>42884</v>
      </c>
      <c r="J53" s="2">
        <v>42886</v>
      </c>
      <c r="K53">
        <v>811.3</v>
      </c>
    </row>
    <row r="54" spans="1:11" x14ac:dyDescent="0.25">
      <c r="A54" t="str">
        <f>"Z541F4D411"</f>
        <v>Z541F4D411</v>
      </c>
      <c r="B54" t="str">
        <f t="shared" si="1"/>
        <v>06363391001</v>
      </c>
      <c r="C54" t="s">
        <v>15</v>
      </c>
      <c r="D54" t="s">
        <v>143</v>
      </c>
      <c r="E54" t="s">
        <v>17</v>
      </c>
      <c r="F54" s="1" t="s">
        <v>91</v>
      </c>
      <c r="G54" t="s">
        <v>92</v>
      </c>
      <c r="H54">
        <v>1650</v>
      </c>
      <c r="I54" s="2">
        <v>42949</v>
      </c>
      <c r="J54" s="2">
        <v>42949</v>
      </c>
      <c r="K54">
        <v>1650</v>
      </c>
    </row>
    <row r="55" spans="1:11" x14ac:dyDescent="0.25">
      <c r="A55" t="str">
        <f>"Z8D1FB0D01"</f>
        <v>Z8D1FB0D01</v>
      </c>
      <c r="B55" t="str">
        <f t="shared" si="1"/>
        <v>06363391001</v>
      </c>
      <c r="C55" t="s">
        <v>15</v>
      </c>
      <c r="D55" t="s">
        <v>144</v>
      </c>
      <c r="E55" t="s">
        <v>17</v>
      </c>
      <c r="F55" s="1" t="s">
        <v>145</v>
      </c>
      <c r="G55" t="s">
        <v>146</v>
      </c>
      <c r="H55">
        <v>180</v>
      </c>
      <c r="I55" s="2">
        <v>42972</v>
      </c>
      <c r="J55" s="2">
        <v>42972</v>
      </c>
      <c r="K55">
        <v>180</v>
      </c>
    </row>
    <row r="56" spans="1:11" x14ac:dyDescent="0.25">
      <c r="A56" t="str">
        <f>"ZB21F835AA"</f>
        <v>ZB21F835AA</v>
      </c>
      <c r="B56" t="str">
        <f t="shared" si="1"/>
        <v>06363391001</v>
      </c>
      <c r="C56" t="s">
        <v>15</v>
      </c>
      <c r="D56" t="s">
        <v>147</v>
      </c>
      <c r="E56" t="s">
        <v>17</v>
      </c>
      <c r="F56" s="1" t="s">
        <v>148</v>
      </c>
      <c r="G56" t="s">
        <v>149</v>
      </c>
      <c r="H56">
        <v>600</v>
      </c>
      <c r="I56" s="2">
        <v>42891</v>
      </c>
      <c r="J56" s="2">
        <v>42980</v>
      </c>
      <c r="K56">
        <v>600</v>
      </c>
    </row>
    <row r="57" spans="1:11" x14ac:dyDescent="0.25">
      <c r="A57" t="str">
        <f>"Z111F9684C"</f>
        <v>Z111F9684C</v>
      </c>
      <c r="B57" t="str">
        <f t="shared" si="1"/>
        <v>06363391001</v>
      </c>
      <c r="C57" t="s">
        <v>15</v>
      </c>
      <c r="D57" t="s">
        <v>150</v>
      </c>
      <c r="E57" t="s">
        <v>21</v>
      </c>
      <c r="F57" s="1" t="s">
        <v>151</v>
      </c>
      <c r="G57" t="s">
        <v>29</v>
      </c>
      <c r="H57">
        <v>3640</v>
      </c>
      <c r="I57" s="2">
        <v>43031</v>
      </c>
      <c r="J57" s="2">
        <v>43080</v>
      </c>
      <c r="K57">
        <v>3571.12</v>
      </c>
    </row>
    <row r="58" spans="1:11" x14ac:dyDescent="0.25">
      <c r="A58" t="str">
        <f>"ZA520AE4CF"</f>
        <v>ZA520AE4CF</v>
      </c>
      <c r="B58" t="str">
        <f t="shared" si="1"/>
        <v>06363391001</v>
      </c>
      <c r="C58" t="s">
        <v>15</v>
      </c>
      <c r="D58" t="s">
        <v>152</v>
      </c>
      <c r="E58" t="s">
        <v>17</v>
      </c>
      <c r="F58" s="1" t="s">
        <v>153</v>
      </c>
      <c r="G58" t="s">
        <v>154</v>
      </c>
      <c r="H58">
        <v>687.6</v>
      </c>
      <c r="I58" s="2">
        <v>43049</v>
      </c>
      <c r="J58" s="2">
        <v>43100</v>
      </c>
      <c r="K58">
        <v>687.6</v>
      </c>
    </row>
    <row r="59" spans="1:11" x14ac:dyDescent="0.25">
      <c r="A59" t="str">
        <f>"ZBF1FBB274"</f>
        <v>ZBF1FBB274</v>
      </c>
      <c r="B59" t="str">
        <f t="shared" si="1"/>
        <v>06363391001</v>
      </c>
      <c r="C59" t="s">
        <v>15</v>
      </c>
      <c r="D59" t="s">
        <v>124</v>
      </c>
      <c r="E59" t="s">
        <v>17</v>
      </c>
      <c r="F59" s="1" t="s">
        <v>125</v>
      </c>
      <c r="G59" t="s">
        <v>126</v>
      </c>
      <c r="H59">
        <v>27400</v>
      </c>
      <c r="I59" s="2">
        <v>42979</v>
      </c>
      <c r="J59" s="2">
        <v>43100</v>
      </c>
      <c r="K59">
        <v>0</v>
      </c>
    </row>
    <row r="60" spans="1:11" x14ac:dyDescent="0.25">
      <c r="A60" t="str">
        <f>"ZC420A2C03"</f>
        <v>ZC420A2C03</v>
      </c>
      <c r="B60" t="str">
        <f t="shared" si="1"/>
        <v>06363391001</v>
      </c>
      <c r="C60" t="s">
        <v>15</v>
      </c>
      <c r="D60" t="s">
        <v>155</v>
      </c>
      <c r="E60" t="s">
        <v>17</v>
      </c>
      <c r="F60" s="1" t="s">
        <v>156</v>
      </c>
      <c r="G60" t="s">
        <v>157</v>
      </c>
      <c r="H60">
        <v>117.5</v>
      </c>
      <c r="I60" s="2">
        <v>43046</v>
      </c>
      <c r="J60" s="2">
        <v>43046</v>
      </c>
      <c r="K60">
        <v>117.5</v>
      </c>
    </row>
    <row r="61" spans="1:11" x14ac:dyDescent="0.25">
      <c r="A61" t="str">
        <f>"7273000D74"</f>
        <v>7273000D74</v>
      </c>
      <c r="B61" t="str">
        <f t="shared" si="1"/>
        <v>06363391001</v>
      </c>
      <c r="C61" t="s">
        <v>15</v>
      </c>
      <c r="D61" t="s">
        <v>158</v>
      </c>
      <c r="E61" t="s">
        <v>63</v>
      </c>
      <c r="F61" s="1" t="s">
        <v>159</v>
      </c>
      <c r="G61" t="s">
        <v>160</v>
      </c>
      <c r="H61">
        <v>0</v>
      </c>
      <c r="I61" s="2">
        <v>42915</v>
      </c>
      <c r="J61" s="2">
        <v>43279</v>
      </c>
      <c r="K61">
        <v>375142.34</v>
      </c>
    </row>
    <row r="62" spans="1:11" x14ac:dyDescent="0.25">
      <c r="A62" t="str">
        <f>"ZD71FFC838"</f>
        <v>ZD71FFC838</v>
      </c>
      <c r="B62" t="str">
        <f t="shared" si="1"/>
        <v>06363391001</v>
      </c>
      <c r="C62" t="s">
        <v>15</v>
      </c>
      <c r="D62" t="s">
        <v>161</v>
      </c>
      <c r="E62" t="s">
        <v>17</v>
      </c>
      <c r="F62" s="1" t="s">
        <v>162</v>
      </c>
      <c r="G62" t="s">
        <v>163</v>
      </c>
      <c r="H62">
        <v>68</v>
      </c>
      <c r="I62" s="2">
        <v>43019</v>
      </c>
      <c r="J62" s="2">
        <v>43019</v>
      </c>
      <c r="K62">
        <v>0</v>
      </c>
    </row>
    <row r="63" spans="1:11" x14ac:dyDescent="0.25">
      <c r="A63" t="str">
        <f>"7071186F45"</f>
        <v>7071186F45</v>
      </c>
      <c r="B63" t="str">
        <f t="shared" si="1"/>
        <v>06363391001</v>
      </c>
      <c r="C63" t="s">
        <v>15</v>
      </c>
      <c r="D63" t="s">
        <v>164</v>
      </c>
      <c r="E63" t="s">
        <v>21</v>
      </c>
      <c r="F63" s="1" t="s">
        <v>165</v>
      </c>
      <c r="G63" t="s">
        <v>166</v>
      </c>
      <c r="H63">
        <v>86629</v>
      </c>
      <c r="I63" s="2">
        <v>43070</v>
      </c>
      <c r="J63" s="2">
        <v>43434</v>
      </c>
      <c r="K63">
        <v>67111.600000000006</v>
      </c>
    </row>
    <row r="64" spans="1:11" x14ac:dyDescent="0.25">
      <c r="A64" t="str">
        <f>"7081793076"</f>
        <v>7081793076</v>
      </c>
      <c r="B64" t="str">
        <f t="shared" si="1"/>
        <v>06363391001</v>
      </c>
      <c r="C64" t="s">
        <v>15</v>
      </c>
      <c r="D64" t="s">
        <v>167</v>
      </c>
      <c r="E64" t="s">
        <v>21</v>
      </c>
      <c r="F64" s="1" t="s">
        <v>168</v>
      </c>
      <c r="G64" t="s">
        <v>169</v>
      </c>
      <c r="H64">
        <v>208870.11</v>
      </c>
      <c r="I64" s="2">
        <v>43070</v>
      </c>
      <c r="J64" s="2">
        <v>43373</v>
      </c>
      <c r="K64">
        <v>158753.09</v>
      </c>
    </row>
    <row r="65" spans="1:11" x14ac:dyDescent="0.25">
      <c r="A65" t="str">
        <f>"Z5520D37F6"</f>
        <v>Z5520D37F6</v>
      </c>
      <c r="B65" t="str">
        <f t="shared" si="1"/>
        <v>06363391001</v>
      </c>
      <c r="C65" t="s">
        <v>15</v>
      </c>
      <c r="D65" t="s">
        <v>170</v>
      </c>
      <c r="E65" t="s">
        <v>17</v>
      </c>
      <c r="F65" s="1" t="s">
        <v>91</v>
      </c>
      <c r="G65" t="s">
        <v>92</v>
      </c>
      <c r="H65">
        <v>1378.62</v>
      </c>
      <c r="I65" s="2">
        <v>43066</v>
      </c>
      <c r="J65" s="2">
        <v>43100</v>
      </c>
      <c r="K65">
        <v>0</v>
      </c>
    </row>
    <row r="66" spans="1:11" x14ac:dyDescent="0.25">
      <c r="A66" t="str">
        <f>"706783304E"</f>
        <v>706783304E</v>
      </c>
      <c r="B66" t="str">
        <f t="shared" si="1"/>
        <v>06363391001</v>
      </c>
      <c r="C66" t="s">
        <v>15</v>
      </c>
      <c r="D66" t="s">
        <v>171</v>
      </c>
      <c r="E66" t="s">
        <v>21</v>
      </c>
      <c r="F66" s="1" t="s">
        <v>172</v>
      </c>
      <c r="G66" t="s">
        <v>173</v>
      </c>
      <c r="H66">
        <v>78071</v>
      </c>
      <c r="I66" s="2">
        <v>43070</v>
      </c>
      <c r="J66" s="2">
        <v>43434</v>
      </c>
      <c r="K66">
        <v>43096.86</v>
      </c>
    </row>
    <row r="67" spans="1:11" x14ac:dyDescent="0.25">
      <c r="A67" t="str">
        <f>"7071362087"</f>
        <v>7071362087</v>
      </c>
      <c r="B67" t="str">
        <f t="shared" ref="B67:B89" si="2">"06363391001"</f>
        <v>06363391001</v>
      </c>
      <c r="C67" t="s">
        <v>15</v>
      </c>
      <c r="D67" t="s">
        <v>174</v>
      </c>
      <c r="E67" t="s">
        <v>21</v>
      </c>
      <c r="F67" s="1" t="s">
        <v>175</v>
      </c>
      <c r="G67" t="s">
        <v>92</v>
      </c>
      <c r="H67">
        <v>165359</v>
      </c>
      <c r="I67" s="2">
        <v>43070</v>
      </c>
      <c r="J67" s="2">
        <v>43434</v>
      </c>
      <c r="K67">
        <v>135768.38</v>
      </c>
    </row>
    <row r="68" spans="1:11" x14ac:dyDescent="0.25">
      <c r="A68" t="str">
        <f>"70855848E2"</f>
        <v>70855848E2</v>
      </c>
      <c r="B68" t="str">
        <f t="shared" si="2"/>
        <v>06363391001</v>
      </c>
      <c r="C68" t="s">
        <v>15</v>
      </c>
      <c r="D68" t="s">
        <v>176</v>
      </c>
      <c r="E68" t="s">
        <v>21</v>
      </c>
      <c r="F68" s="1" t="s">
        <v>177</v>
      </c>
      <c r="G68" t="s">
        <v>178</v>
      </c>
      <c r="H68">
        <v>118603.68</v>
      </c>
      <c r="I68" s="2">
        <v>43102</v>
      </c>
      <c r="J68" s="2">
        <v>44196</v>
      </c>
      <c r="K68">
        <v>42442.18</v>
      </c>
    </row>
    <row r="69" spans="1:11" x14ac:dyDescent="0.25">
      <c r="A69" t="str">
        <f>"ZBD21148D1"</f>
        <v>ZBD21148D1</v>
      </c>
      <c r="B69" t="str">
        <f t="shared" si="2"/>
        <v>06363391001</v>
      </c>
      <c r="C69" t="s">
        <v>15</v>
      </c>
      <c r="D69" t="s">
        <v>179</v>
      </c>
      <c r="E69" t="s">
        <v>17</v>
      </c>
      <c r="F69" s="1" t="s">
        <v>180</v>
      </c>
      <c r="G69" t="s">
        <v>181</v>
      </c>
      <c r="H69">
        <v>1554.84</v>
      </c>
      <c r="I69" s="2">
        <v>43073</v>
      </c>
      <c r="J69" s="2">
        <v>43100</v>
      </c>
      <c r="K69">
        <v>0</v>
      </c>
    </row>
    <row r="70" spans="1:11" x14ac:dyDescent="0.25">
      <c r="A70" t="str">
        <f>"72047625AF"</f>
        <v>72047625AF</v>
      </c>
      <c r="B70" t="str">
        <f t="shared" si="2"/>
        <v>06363391001</v>
      </c>
      <c r="C70" t="s">
        <v>15</v>
      </c>
      <c r="D70" t="s">
        <v>182</v>
      </c>
      <c r="E70" t="s">
        <v>21</v>
      </c>
      <c r="F70" s="1" t="s">
        <v>183</v>
      </c>
      <c r="G70" t="s">
        <v>184</v>
      </c>
      <c r="H70">
        <v>43650</v>
      </c>
      <c r="I70" s="2">
        <v>43102</v>
      </c>
      <c r="J70" s="2">
        <v>43280</v>
      </c>
      <c r="K70">
        <v>43650</v>
      </c>
    </row>
    <row r="71" spans="1:11" x14ac:dyDescent="0.25">
      <c r="A71" t="str">
        <f>"Z312174CA8"</f>
        <v>Z312174CA8</v>
      </c>
      <c r="B71" t="str">
        <f t="shared" si="2"/>
        <v>06363391001</v>
      </c>
      <c r="C71" t="s">
        <v>15</v>
      </c>
      <c r="D71" t="s">
        <v>185</v>
      </c>
      <c r="E71" t="s">
        <v>17</v>
      </c>
      <c r="F71" s="1" t="s">
        <v>186</v>
      </c>
      <c r="G71" t="s">
        <v>187</v>
      </c>
      <c r="H71">
        <v>588</v>
      </c>
      <c r="I71" s="2">
        <v>43108</v>
      </c>
      <c r="J71" s="2">
        <v>43189</v>
      </c>
      <c r="K71">
        <v>588</v>
      </c>
    </row>
    <row r="72" spans="1:11" x14ac:dyDescent="0.25">
      <c r="A72" t="str">
        <f>"72377078C1"</f>
        <v>72377078C1</v>
      </c>
      <c r="B72" t="str">
        <f t="shared" si="2"/>
        <v>06363391001</v>
      </c>
      <c r="C72" t="s">
        <v>15</v>
      </c>
      <c r="D72" t="s">
        <v>188</v>
      </c>
      <c r="E72" t="s">
        <v>63</v>
      </c>
      <c r="F72" s="1" t="s">
        <v>189</v>
      </c>
      <c r="G72" t="s">
        <v>190</v>
      </c>
      <c r="H72">
        <v>146192.71</v>
      </c>
      <c r="I72" s="2">
        <v>43052</v>
      </c>
      <c r="J72" s="2">
        <v>43280</v>
      </c>
      <c r="K72">
        <v>146192.70000000001</v>
      </c>
    </row>
    <row r="73" spans="1:11" x14ac:dyDescent="0.25">
      <c r="A73" t="str">
        <f>"Z3E2153EB5"</f>
        <v>Z3E2153EB5</v>
      </c>
      <c r="B73" t="str">
        <f t="shared" si="2"/>
        <v>06363391001</v>
      </c>
      <c r="C73" t="s">
        <v>15</v>
      </c>
      <c r="D73" t="s">
        <v>191</v>
      </c>
      <c r="E73" t="s">
        <v>17</v>
      </c>
      <c r="F73" s="1" t="s">
        <v>192</v>
      </c>
      <c r="G73" t="s">
        <v>184</v>
      </c>
      <c r="H73">
        <v>32520</v>
      </c>
      <c r="I73" s="2">
        <v>43108</v>
      </c>
      <c r="J73" s="2">
        <v>43280</v>
      </c>
      <c r="K73">
        <v>32520</v>
      </c>
    </row>
    <row r="74" spans="1:11" x14ac:dyDescent="0.25">
      <c r="A74" t="str">
        <f>"ZD32009DDD"</f>
        <v>ZD32009DDD</v>
      </c>
      <c r="B74" t="str">
        <f t="shared" si="2"/>
        <v>06363391001</v>
      </c>
      <c r="C74" t="s">
        <v>15</v>
      </c>
      <c r="D74" t="s">
        <v>193</v>
      </c>
      <c r="E74" t="s">
        <v>17</v>
      </c>
      <c r="F74" s="1" t="s">
        <v>194</v>
      </c>
      <c r="G74" t="s">
        <v>195</v>
      </c>
      <c r="H74">
        <v>2100</v>
      </c>
      <c r="I74" s="2">
        <v>43059</v>
      </c>
      <c r="J74" s="2">
        <v>43098</v>
      </c>
      <c r="K74">
        <v>2100</v>
      </c>
    </row>
    <row r="75" spans="1:11" x14ac:dyDescent="0.25">
      <c r="A75" t="str">
        <f>"Z961E09B55"</f>
        <v>Z961E09B55</v>
      </c>
      <c r="B75" t="str">
        <f t="shared" si="2"/>
        <v>06363391001</v>
      </c>
      <c r="C75" t="s">
        <v>15</v>
      </c>
      <c r="D75" t="s">
        <v>196</v>
      </c>
      <c r="E75" t="s">
        <v>17</v>
      </c>
      <c r="F75" s="1" t="s">
        <v>197</v>
      </c>
      <c r="G75" t="s">
        <v>198</v>
      </c>
      <c r="H75">
        <v>566.20000000000005</v>
      </c>
      <c r="I75" s="2">
        <v>42835</v>
      </c>
      <c r="J75" s="2">
        <v>42916</v>
      </c>
      <c r="K75">
        <v>142.69999999999999</v>
      </c>
    </row>
    <row r="76" spans="1:11" x14ac:dyDescent="0.25">
      <c r="A76" t="str">
        <f>"Z6F1EFE2B2"</f>
        <v>Z6F1EFE2B2</v>
      </c>
      <c r="B76" t="str">
        <f t="shared" si="2"/>
        <v>06363391001</v>
      </c>
      <c r="C76" t="s">
        <v>15</v>
      </c>
      <c r="D76" t="s">
        <v>199</v>
      </c>
      <c r="E76" t="s">
        <v>17</v>
      </c>
      <c r="F76" s="1" t="s">
        <v>200</v>
      </c>
      <c r="G76" t="s">
        <v>201</v>
      </c>
      <c r="H76">
        <v>350</v>
      </c>
      <c r="I76" s="2">
        <v>42912</v>
      </c>
      <c r="J76" s="2">
        <v>42944</v>
      </c>
      <c r="K76">
        <v>0</v>
      </c>
    </row>
    <row r="77" spans="1:11" x14ac:dyDescent="0.25">
      <c r="A77" t="str">
        <f>"ZB31F8AB97"</f>
        <v>ZB31F8AB97</v>
      </c>
      <c r="B77" t="str">
        <f t="shared" si="2"/>
        <v>06363391001</v>
      </c>
      <c r="C77" t="s">
        <v>15</v>
      </c>
      <c r="D77" t="s">
        <v>202</v>
      </c>
      <c r="E77" t="s">
        <v>17</v>
      </c>
      <c r="F77" s="1" t="s">
        <v>203</v>
      </c>
      <c r="G77" t="s">
        <v>204</v>
      </c>
      <c r="H77">
        <v>550</v>
      </c>
      <c r="I77" s="2">
        <v>42954</v>
      </c>
      <c r="J77" s="2">
        <v>42978</v>
      </c>
      <c r="K77">
        <v>550</v>
      </c>
    </row>
    <row r="78" spans="1:11" x14ac:dyDescent="0.25">
      <c r="A78" t="str">
        <f>"Z6D1DE3646"</f>
        <v>Z6D1DE3646</v>
      </c>
      <c r="B78" t="str">
        <f t="shared" si="2"/>
        <v>06363391001</v>
      </c>
      <c r="C78" t="s">
        <v>15</v>
      </c>
      <c r="D78" t="s">
        <v>205</v>
      </c>
      <c r="E78" t="s">
        <v>17</v>
      </c>
      <c r="F78" s="1" t="s">
        <v>206</v>
      </c>
      <c r="G78" t="s">
        <v>181</v>
      </c>
      <c r="H78">
        <v>6622.11</v>
      </c>
      <c r="I78" s="2">
        <v>42887</v>
      </c>
      <c r="J78" s="2">
        <v>43025</v>
      </c>
      <c r="K78">
        <v>6622.11</v>
      </c>
    </row>
    <row r="79" spans="1:11" x14ac:dyDescent="0.25">
      <c r="A79" t="str">
        <f>"72731812D5"</f>
        <v>72731812D5</v>
      </c>
      <c r="B79" t="str">
        <f t="shared" si="2"/>
        <v>06363391001</v>
      </c>
      <c r="C79" t="s">
        <v>15</v>
      </c>
      <c r="D79" t="s">
        <v>207</v>
      </c>
      <c r="E79" t="s">
        <v>63</v>
      </c>
      <c r="F79" s="1" t="s">
        <v>208</v>
      </c>
      <c r="G79" t="s">
        <v>209</v>
      </c>
      <c r="H79">
        <v>3432.64</v>
      </c>
      <c r="I79" s="2">
        <v>42979</v>
      </c>
      <c r="J79" s="2">
        <v>44075</v>
      </c>
      <c r="K79">
        <v>1072.7</v>
      </c>
    </row>
    <row r="80" spans="1:11" x14ac:dyDescent="0.25">
      <c r="A80" t="str">
        <f>"727306531B"</f>
        <v>727306531B</v>
      </c>
      <c r="B80" t="str">
        <f t="shared" si="2"/>
        <v>06363391001</v>
      </c>
      <c r="C80" t="s">
        <v>15</v>
      </c>
      <c r="D80" t="s">
        <v>210</v>
      </c>
      <c r="E80" t="s">
        <v>63</v>
      </c>
      <c r="F80" s="1" t="s">
        <v>211</v>
      </c>
      <c r="G80" t="s">
        <v>212</v>
      </c>
      <c r="H80">
        <v>3954.88</v>
      </c>
      <c r="I80" s="2">
        <v>42979</v>
      </c>
      <c r="J80" s="2">
        <v>44075</v>
      </c>
      <c r="K80">
        <v>1235.9000000000001</v>
      </c>
    </row>
    <row r="81" spans="1:11" x14ac:dyDescent="0.25">
      <c r="A81" t="str">
        <f>"Z5E1D6799B"</f>
        <v>Z5E1D6799B</v>
      </c>
      <c r="B81" t="str">
        <f t="shared" si="2"/>
        <v>06363391001</v>
      </c>
      <c r="C81" t="s">
        <v>15</v>
      </c>
      <c r="D81" t="s">
        <v>213</v>
      </c>
      <c r="E81" t="s">
        <v>17</v>
      </c>
      <c r="F81" s="1" t="s">
        <v>91</v>
      </c>
      <c r="G81" t="s">
        <v>92</v>
      </c>
      <c r="H81">
        <v>31000</v>
      </c>
      <c r="I81" s="2">
        <v>42793</v>
      </c>
      <c r="J81" s="2">
        <v>43008</v>
      </c>
      <c r="K81">
        <v>31000</v>
      </c>
    </row>
    <row r="82" spans="1:11" x14ac:dyDescent="0.25">
      <c r="A82" t="str">
        <f>"ZC6206FFBE"</f>
        <v>ZC6206FFBE</v>
      </c>
      <c r="B82" t="str">
        <f t="shared" si="2"/>
        <v>06363391001</v>
      </c>
      <c r="C82" t="s">
        <v>15</v>
      </c>
      <c r="D82" t="s">
        <v>214</v>
      </c>
      <c r="E82" t="s">
        <v>17</v>
      </c>
      <c r="F82" s="1" t="s">
        <v>189</v>
      </c>
      <c r="G82" t="s">
        <v>190</v>
      </c>
      <c r="H82">
        <v>5294</v>
      </c>
      <c r="I82" s="2">
        <v>43045</v>
      </c>
      <c r="J82" s="2">
        <v>43280</v>
      </c>
      <c r="K82">
        <v>5294</v>
      </c>
    </row>
    <row r="83" spans="1:11" x14ac:dyDescent="0.25">
      <c r="A83" t="str">
        <f>"Z5E2154B41"</f>
        <v>Z5E2154B41</v>
      </c>
      <c r="B83" t="str">
        <f t="shared" si="2"/>
        <v>06363391001</v>
      </c>
      <c r="C83" t="s">
        <v>15</v>
      </c>
      <c r="D83" t="s">
        <v>215</v>
      </c>
      <c r="E83" t="s">
        <v>17</v>
      </c>
      <c r="F83" s="1" t="s">
        <v>34</v>
      </c>
      <c r="G83" t="s">
        <v>35</v>
      </c>
      <c r="H83">
        <v>1250</v>
      </c>
      <c r="I83" s="2">
        <v>43087</v>
      </c>
      <c r="J83" s="2">
        <v>43098</v>
      </c>
      <c r="K83">
        <v>1250</v>
      </c>
    </row>
    <row r="84" spans="1:11" x14ac:dyDescent="0.25">
      <c r="A84" t="str">
        <f>"727283012E"</f>
        <v>727283012E</v>
      </c>
      <c r="B84" t="str">
        <f t="shared" si="2"/>
        <v>06363391001</v>
      </c>
      <c r="C84" t="s">
        <v>15</v>
      </c>
      <c r="D84" t="s">
        <v>216</v>
      </c>
      <c r="E84" t="s">
        <v>63</v>
      </c>
      <c r="F84" s="1" t="s">
        <v>197</v>
      </c>
      <c r="G84" t="s">
        <v>198</v>
      </c>
      <c r="H84">
        <v>0</v>
      </c>
      <c r="I84" s="2">
        <v>42979</v>
      </c>
      <c r="J84" s="2">
        <v>43343</v>
      </c>
      <c r="K84">
        <v>523709.69</v>
      </c>
    </row>
    <row r="85" spans="1:11" x14ac:dyDescent="0.25">
      <c r="A85" t="str">
        <f>"Z671FBA680"</f>
        <v>Z671FBA680</v>
      </c>
      <c r="B85" t="str">
        <f t="shared" si="2"/>
        <v>06363391001</v>
      </c>
      <c r="C85" t="s">
        <v>15</v>
      </c>
      <c r="D85" t="s">
        <v>217</v>
      </c>
      <c r="E85" t="s">
        <v>17</v>
      </c>
      <c r="F85" s="1" t="s">
        <v>218</v>
      </c>
      <c r="G85" t="s">
        <v>201</v>
      </c>
      <c r="H85">
        <v>3000</v>
      </c>
      <c r="I85" s="2">
        <v>42989</v>
      </c>
      <c r="J85" s="2">
        <v>43098</v>
      </c>
      <c r="K85">
        <v>0</v>
      </c>
    </row>
    <row r="86" spans="1:11" x14ac:dyDescent="0.25">
      <c r="A86" t="str">
        <f>"Z8B204EC1D"</f>
        <v>Z8B204EC1D</v>
      </c>
      <c r="B86" t="str">
        <f t="shared" si="2"/>
        <v>06363391001</v>
      </c>
      <c r="C86" t="s">
        <v>15</v>
      </c>
      <c r="D86" t="s">
        <v>219</v>
      </c>
      <c r="E86" t="s">
        <v>17</v>
      </c>
      <c r="F86" s="1" t="s">
        <v>220</v>
      </c>
      <c r="G86" t="s">
        <v>221</v>
      </c>
      <c r="H86">
        <v>500</v>
      </c>
      <c r="I86" s="2">
        <v>43031</v>
      </c>
      <c r="J86" s="2">
        <v>43039</v>
      </c>
      <c r="K86">
        <v>0</v>
      </c>
    </row>
    <row r="87" spans="1:11" x14ac:dyDescent="0.25">
      <c r="A87" t="str">
        <f>"Z64204EB68"</f>
        <v>Z64204EB68</v>
      </c>
      <c r="B87" t="str">
        <f t="shared" si="2"/>
        <v>06363391001</v>
      </c>
      <c r="C87" t="s">
        <v>15</v>
      </c>
      <c r="D87" t="s">
        <v>219</v>
      </c>
      <c r="E87" t="s">
        <v>17</v>
      </c>
      <c r="F87" s="1" t="s">
        <v>222</v>
      </c>
      <c r="G87" t="s">
        <v>223</v>
      </c>
      <c r="H87">
        <v>520</v>
      </c>
      <c r="I87" s="2">
        <v>43031</v>
      </c>
      <c r="J87" s="2">
        <v>43038</v>
      </c>
      <c r="K87">
        <v>0</v>
      </c>
    </row>
    <row r="88" spans="1:11" x14ac:dyDescent="0.25">
      <c r="A88" t="str">
        <f>"Z471E8AD75"</f>
        <v>Z471E8AD75</v>
      </c>
      <c r="B88" t="str">
        <f t="shared" si="2"/>
        <v>06363391001</v>
      </c>
      <c r="C88" t="s">
        <v>15</v>
      </c>
      <c r="D88" t="s">
        <v>224</v>
      </c>
      <c r="E88" t="s">
        <v>17</v>
      </c>
      <c r="F88" s="1" t="s">
        <v>91</v>
      </c>
      <c r="G88" t="s">
        <v>92</v>
      </c>
      <c r="H88">
        <v>16959.46</v>
      </c>
      <c r="I88" s="2">
        <v>42887</v>
      </c>
      <c r="J88" s="2">
        <v>42947</v>
      </c>
      <c r="K88">
        <v>16959.46</v>
      </c>
    </row>
    <row r="89" spans="1:11" x14ac:dyDescent="0.25">
      <c r="A89" t="str">
        <f>"704174689F"</f>
        <v>704174689F</v>
      </c>
      <c r="B89" t="str">
        <f t="shared" si="2"/>
        <v>06363391001</v>
      </c>
      <c r="C89" t="s">
        <v>15</v>
      </c>
      <c r="D89" t="s">
        <v>225</v>
      </c>
      <c r="E89" t="s">
        <v>63</v>
      </c>
      <c r="F89" s="1" t="s">
        <v>226</v>
      </c>
      <c r="G89" t="s">
        <v>227</v>
      </c>
      <c r="H89">
        <v>11117.73</v>
      </c>
      <c r="I89" s="2">
        <v>42849</v>
      </c>
      <c r="J89" s="2">
        <v>42886</v>
      </c>
      <c r="K89">
        <v>11117.7</v>
      </c>
    </row>
    <row r="90" spans="1:11" x14ac:dyDescent="0.25">
      <c r="A90" t="str">
        <f>"71688577F0"</f>
        <v>71688577F0</v>
      </c>
      <c r="B90" t="str">
        <f t="shared" ref="B90:B97" si="3">"06363391001"</f>
        <v>06363391001</v>
      </c>
      <c r="C90" t="s">
        <v>15</v>
      </c>
      <c r="D90" t="s">
        <v>228</v>
      </c>
      <c r="E90" t="s">
        <v>63</v>
      </c>
      <c r="F90" s="1" t="s">
        <v>226</v>
      </c>
      <c r="G90" t="s">
        <v>227</v>
      </c>
      <c r="H90">
        <v>14310.23</v>
      </c>
      <c r="I90" s="2">
        <v>43021</v>
      </c>
      <c r="J90" s="2">
        <v>43021</v>
      </c>
      <c r="K90">
        <v>0</v>
      </c>
    </row>
    <row r="91" spans="1:11" x14ac:dyDescent="0.25">
      <c r="A91" t="str">
        <f>"7168828004"</f>
        <v>7168828004</v>
      </c>
      <c r="B91" t="str">
        <f t="shared" si="3"/>
        <v>06363391001</v>
      </c>
      <c r="C91" t="s">
        <v>15</v>
      </c>
      <c r="D91" t="s">
        <v>229</v>
      </c>
      <c r="E91" t="s">
        <v>63</v>
      </c>
      <c r="F91" s="1" t="s">
        <v>230</v>
      </c>
      <c r="G91" t="s">
        <v>231</v>
      </c>
      <c r="H91">
        <v>1080</v>
      </c>
      <c r="I91" s="2">
        <v>42982</v>
      </c>
      <c r="J91" s="2">
        <v>43014</v>
      </c>
      <c r="K91">
        <v>1080</v>
      </c>
    </row>
    <row r="92" spans="1:11" x14ac:dyDescent="0.25">
      <c r="A92" t="str">
        <f>"7168863CE2"</f>
        <v>7168863CE2</v>
      </c>
      <c r="B92" t="str">
        <f t="shared" si="3"/>
        <v>06363391001</v>
      </c>
      <c r="C92" t="s">
        <v>15</v>
      </c>
      <c r="D92" t="s">
        <v>232</v>
      </c>
      <c r="E92" t="s">
        <v>63</v>
      </c>
      <c r="F92" s="1" t="s">
        <v>208</v>
      </c>
      <c r="G92" t="s">
        <v>209</v>
      </c>
      <c r="H92">
        <v>1021.5</v>
      </c>
      <c r="I92" s="2">
        <v>42954</v>
      </c>
      <c r="J92" s="2">
        <v>42977</v>
      </c>
      <c r="K92">
        <v>1021.5</v>
      </c>
    </row>
    <row r="93" spans="1:11" x14ac:dyDescent="0.25">
      <c r="A93" t="str">
        <f>"7168845E07"</f>
        <v>7168845E07</v>
      </c>
      <c r="B93" t="str">
        <f t="shared" si="3"/>
        <v>06363391001</v>
      </c>
      <c r="C93" t="s">
        <v>15</v>
      </c>
      <c r="D93" t="s">
        <v>233</v>
      </c>
      <c r="E93" t="s">
        <v>63</v>
      </c>
      <c r="F93" s="1" t="s">
        <v>226</v>
      </c>
      <c r="G93" t="s">
        <v>227</v>
      </c>
      <c r="H93">
        <v>2190.06</v>
      </c>
      <c r="I93" s="2">
        <v>43046</v>
      </c>
      <c r="J93" s="2">
        <v>43046</v>
      </c>
      <c r="K93">
        <v>2190.0500000000002</v>
      </c>
    </row>
    <row r="94" spans="1:11" x14ac:dyDescent="0.25">
      <c r="A94" t="str">
        <f>"7335372C75"</f>
        <v>7335372C75</v>
      </c>
      <c r="B94" t="str">
        <f t="shared" si="3"/>
        <v>06363391001</v>
      </c>
      <c r="C94" t="s">
        <v>15</v>
      </c>
      <c r="D94" t="s">
        <v>234</v>
      </c>
      <c r="E94" t="s">
        <v>63</v>
      </c>
      <c r="F94" s="1" t="s">
        <v>230</v>
      </c>
      <c r="G94" t="s">
        <v>231</v>
      </c>
      <c r="H94">
        <v>19305</v>
      </c>
      <c r="I94" s="2">
        <v>43102</v>
      </c>
      <c r="J94" s="2">
        <v>43131</v>
      </c>
      <c r="K94">
        <v>19305</v>
      </c>
    </row>
    <row r="95" spans="1:11" x14ac:dyDescent="0.25">
      <c r="A95" t="str">
        <f>"Z1A20787C0"</f>
        <v>Z1A20787C0</v>
      </c>
      <c r="B95" t="str">
        <f t="shared" si="3"/>
        <v>06363391001</v>
      </c>
      <c r="C95" t="s">
        <v>15</v>
      </c>
      <c r="D95" t="s">
        <v>235</v>
      </c>
      <c r="E95" t="s">
        <v>21</v>
      </c>
      <c r="F95" s="1" t="s">
        <v>236</v>
      </c>
      <c r="G95" t="s">
        <v>237</v>
      </c>
      <c r="H95">
        <v>39900</v>
      </c>
      <c r="I95" s="2">
        <v>43108</v>
      </c>
      <c r="J95" s="2">
        <v>43333</v>
      </c>
      <c r="K95">
        <v>39817.550000000003</v>
      </c>
    </row>
    <row r="96" spans="1:11" x14ac:dyDescent="0.25">
      <c r="A96" t="str">
        <f>"Z072109D34"</f>
        <v>Z072109D34</v>
      </c>
      <c r="B96" t="str">
        <f t="shared" si="3"/>
        <v>06363391001</v>
      </c>
      <c r="C96" t="s">
        <v>15</v>
      </c>
      <c r="D96" t="s">
        <v>238</v>
      </c>
      <c r="E96" t="s">
        <v>17</v>
      </c>
      <c r="F96" s="1" t="s">
        <v>239</v>
      </c>
      <c r="G96" t="s">
        <v>240</v>
      </c>
      <c r="H96">
        <v>5925</v>
      </c>
      <c r="I96" s="2">
        <v>43080</v>
      </c>
      <c r="J96" s="2">
        <v>43205</v>
      </c>
      <c r="K96">
        <v>5925</v>
      </c>
    </row>
    <row r="97" spans="1:11" x14ac:dyDescent="0.25">
      <c r="A97" t="str">
        <f>"ZAE1CF3F74"</f>
        <v>ZAE1CF3F74</v>
      </c>
      <c r="B97" t="str">
        <f t="shared" si="3"/>
        <v>06363391001</v>
      </c>
      <c r="C97" t="s">
        <v>15</v>
      </c>
      <c r="D97" t="s">
        <v>241</v>
      </c>
      <c r="E97" t="s">
        <v>17</v>
      </c>
      <c r="F97" s="1" t="s">
        <v>239</v>
      </c>
      <c r="G97" t="s">
        <v>240</v>
      </c>
      <c r="H97">
        <v>2095</v>
      </c>
      <c r="I97" s="2">
        <v>42752</v>
      </c>
      <c r="J97" s="2">
        <v>42837</v>
      </c>
      <c r="K97">
        <v>2095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emiliaromagna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2019-01-29T15:50:43Z</dcterms:created>
  <dcterms:modified xsi:type="dcterms:W3CDTF">2019-01-29T15:50:43Z</dcterms:modified>
</cp:coreProperties>
</file>