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lazio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</calcChain>
</file>

<file path=xl/sharedStrings.xml><?xml version="1.0" encoding="utf-8"?>
<sst xmlns="http://schemas.openxmlformats.org/spreadsheetml/2006/main" count="371" uniqueCount="163">
  <si>
    <t>Agenzia delle Entrate</t>
  </si>
  <si>
    <t>CF 06363391001</t>
  </si>
  <si>
    <t>Contratti di forniture, beni e servizi</t>
  </si>
  <si>
    <t>Anno 2017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</si>
  <si>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</si>
  <si>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</si>
  <si>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</si>
  <si>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</si>
  <si>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</si>
  <si>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</si>
  <si>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</si>
  <si>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</si>
  <si>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</si>
  <si>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</si>
  <si>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</si>
  <si>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Lazio</t>
  </si>
  <si>
    <t>PUBBLICAZIONE ESTRATTO AVVISI DI INDAGINE DI MERCATO PER INDIVIDUAZIONE DI DUE IMMOBILI DA ADIBIRE A SEDE DELLA DP I E UT RM 1 E UT RM 7 DELL'AGENZIA DELLE ENTRATE</t>
  </si>
  <si>
    <t>23-AFFIDAMENTO IN ECONOMIA - AFFIDAMENTO DIRETTO</t>
  </si>
  <si>
    <t xml:space="preserve">A. MANZONI &amp; C. S.p.a. (CF: 04705810150)
</t>
  </si>
  <si>
    <t>A. MANZONI &amp; C. S.p.a. (CF: 04705810150)</t>
  </si>
  <si>
    <t xml:space="preserve">FORNITURA GASOLIO DA RISCALDAMENTO PER UT ROMA 2 </t>
  </si>
  <si>
    <t>26-AFFIDAMENTO DIRETTO IN ADESIONE AD ACCORDO QUADRO/CONVENZIONE</t>
  </si>
  <si>
    <t xml:space="preserve">BRONCHI COMBUSTIBILI SRL (CF: 01252710403)
</t>
  </si>
  <si>
    <t>BRONCHI COMBUSTIBILI SRL (CF: 01252710403)</t>
  </si>
  <si>
    <t>Procedura aperta per lâ€™affidamento della fornitura di carta per stampe e copie per tutti gli Uffici dellâ€™Agenzia delle Entrate Lotto 6 (Lazio)</t>
  </si>
  <si>
    <t xml:space="preserve">LYRECO ITALIA S.P.A. (CF: 11582010150)
</t>
  </si>
  <si>
    <t>LYRECO ITALIA S.P.A. (CF: 11582010150)</t>
  </si>
  <si>
    <t>Contratto per la pubblicazione dellâ€™Estratto dellâ€™Avviso di indagine di mercato per lâ€™individuazione di tre immobili da adibire a sede dellâ€™Ufficio di Roma 3 + CAM di Roma, dellâ€™Ufficio di Formia e dellâ€™Ufficio di Palestrina dellâ€™Agenzia delle Entrate</t>
  </si>
  <si>
    <t xml:space="preserve">IL SOLE 24ORE S.P.A. (CF: 00777910159)
</t>
  </si>
  <si>
    <t>IL SOLE 24ORE S.P.A. (CF: 00777910159)</t>
  </si>
  <si>
    <t>ADESIONE A CONVENZIONE CONSIP " GASOLIO DA RISCALDAMENTO ED. 9 - LOTTO 11 PER UT FRASCATI</t>
  </si>
  <si>
    <t>FORNITURA GASOLIO DA RISCALDAMENTO UT FRASCATI</t>
  </si>
  <si>
    <t xml:space="preserve">fornitura di un servizio di rilevamento ed analisi per la caratterizzazione delle FAV  da ricercare nel materiale coibente posizionato interno pareti mobili  immobili Viale Ciamarra </t>
  </si>
  <si>
    <t xml:space="preserve">IGEAM SRL (CF: 03747000580)
</t>
  </si>
  <si>
    <t>IGEAM SRL (CF: 03747000580)</t>
  </si>
  <si>
    <t>Sedute a norma</t>
  </si>
  <si>
    <t xml:space="preserve">ISMEA SRL (CF: 00076760420)
</t>
  </si>
  <si>
    <t>ISMEA SRL (CF: 00076760420)</t>
  </si>
  <si>
    <t>Pubblicazione estratto dell'avviso di indagine di mercato per individuazione di tre immobili da adibire a sede dell'UT ROMA 3 + CAM, UT FORMIA E UT PALESTRINA</t>
  </si>
  <si>
    <t xml:space="preserve">PIEMME SPA - CONCESSIONARIA DI PUBBLICITA' (CF: 08526500155)
</t>
  </si>
  <si>
    <t>PIEMME SPA - CONCESSIONARIA DI PUBBLICITA' (CF: 08526500155)</t>
  </si>
  <si>
    <t>ADESIONE A CONVENZIONE CONSIP FORNITURA EE UFFICI UPT DI RIETI, LATINA, SS CIVITAVECCHIA E UT TIVOLI</t>
  </si>
  <si>
    <t xml:space="preserve">GALA SPA (CF: 06832931007)
</t>
  </si>
  <si>
    <t>GALA SPA (CF: 06832931007)</t>
  </si>
  <si>
    <t>ADESIONE A CONVENZIONE CONSIP GASOLIO DA RISCALDAMENTO ED. 9 LOTTO 11 UT ROMA 2</t>
  </si>
  <si>
    <t xml:space="preserve">Contratto per il servizio di n. 42 campionamenti e analisi delle FAV aerodisperse e di n. 38 analisi in SEM per la ricerca di amianto aerodisperso da prelevare presso gli edifici Torre  A,B,C di Viale  Ciamarra ex sede UP Roma  </t>
  </si>
  <si>
    <t>FORNITURA BUONI ACQUISTO GASOLIO PER AUTOTRAZIONE PER DR LAZIO</t>
  </si>
  <si>
    <t xml:space="preserve">ENI SPA (CF: 00484960588)
</t>
  </si>
  <si>
    <t>ENI SPA (CF: 00484960588)</t>
  </si>
  <si>
    <t>FORNITURA BUONI PASTO DR LAZIO E UFFICI DA ESSA DIPENDENTI</t>
  </si>
  <si>
    <t xml:space="preserve">Qui! Group Spa (CF: 03105300101)
</t>
  </si>
  <si>
    <t>Qui! Group Spa (CF: 03105300101)</t>
  </si>
  <si>
    <t>FORNITURA ENERGIA ELETTRICA COMPENDIO CIAMARRA</t>
  </si>
  <si>
    <t xml:space="preserve">FORNITURA E POSA IN OPERA DI ACCESSORI PER IL FISSAGGIO ED ANCORAGGIO SCAFFALI PER DP I ROMA </t>
  </si>
  <si>
    <t xml:space="preserve">ARES LINE SPA (CF: 03161590249)
</t>
  </si>
  <si>
    <t>ARES LINE SPA (CF: 03161590249)</t>
  </si>
  <si>
    <t xml:space="preserve">FORNITURA MATERIALE DI CONSUMO PER STAMPANTI PER DP FR, DPI -UT RM2, DPIII RM - UT ALBANO LAZIALE, DP LATINA </t>
  </si>
  <si>
    <t xml:space="preserve">ITALWARE  SRL  (CF: 08619670584)
</t>
  </si>
  <si>
    <t>ITALWARE  SRL  (CF: 08619670584)</t>
  </si>
  <si>
    <t>Servizi di smontaggio, prelevamento, trasporto, recupero e/o smaltimento di beni mobili non informatici fuori uso e/o parti di essi, non pericolosi e privi di valore economico, presso lâ€™immobile sede dellâ€™UT di Roma 2 e lâ€™immobile sede della DR del Lazio</t>
  </si>
  <si>
    <t xml:space="preserve">Lazio Maceri Srl  (CF: 03505570584)
</t>
  </si>
  <si>
    <t>Lazio Maceri Srl  (CF: 03505570584)</t>
  </si>
  <si>
    <t xml:space="preserve">realizzazione di punti rete elettrici completi di dati telefonici  per lâ€™allestimento di postazioni di lavoro (PDL) e punti rete  presso la Direzione Regionale Lazio dellâ€™Agenzia delle Entrate e gli Uffici da essa dipendenti   </t>
  </si>
  <si>
    <t xml:space="preserve">EL.CI IMPIANTI SRL (CF: 01341130639)
</t>
  </si>
  <si>
    <t>EL.CI IMPIANTI SRL (CF: 01341130639)</t>
  </si>
  <si>
    <t>SOSTITUZIONE DEI CAVI DI COLLEGAMENTO DI DUE MONITOR CON TOTEM UT RM 6</t>
  </si>
  <si>
    <t xml:space="preserve">SIGMA S.P.A. (CF: 01590580443)
</t>
  </si>
  <si>
    <t>SIGMA S.P.A. (CF: 01590580443)</t>
  </si>
  <si>
    <t>PUBBLICAZIONE AVVISO DI INDAGINE DI MERCATO PER INDIVIDUAZIONE DI DUE IMMOBILI DA ADIBIRE A SEDE DELLA DP I ROMA - UT ROMA 1 E UT ROMA 7</t>
  </si>
  <si>
    <t xml:space="preserve">FORNITURA GASOLIO DA RISCALDAMENTO PER UT FRASCATI - CONVENZIONE CONSIP </t>
  </si>
  <si>
    <t>Fornitura di bandiere, da esterno e da interno per Uffici pubblici, della Repubblica Italiana e dellâ€™Unione Europea, per la Direzione Regionale del Lazio dellâ€™Agenzia delle Entrate e gli Uffici da essa dipendenti</t>
  </si>
  <si>
    <t>22-PROCEDURA NEGOZIATA DERIVANTE DA AVVISI CON CUI SI INDICE LA GARA</t>
  </si>
  <si>
    <t xml:space="preserve">CANEPA &amp; CAMPI (CF: 00241490101)
E.NOVALI SNC DI NOVALI ALESSANDRO &amp; C. (CF: 01462770171)
ICR - SOCIETA' PER AZIONI  (CF: 05466391009)
INGROSCART SRL (CF: 01469840662)
PENNONI E BANDIERE REDAELLI (CF: RDLMLE54P05L780B)
SOLIVARI SRL (CF: 00948540166)
</t>
  </si>
  <si>
    <t>E.NOVALI SNC DI NOVALI ALESSANDRO &amp; C. (CF: 01462770171)</t>
  </si>
  <si>
    <t>Servizio di trasporto personale in servizio presso la DR del Lazio, la Direzione Provinciale III di Roma, lâ€™Ufficio Territoriale di Roma 4, lâ€™Ufficio Territoriale di Roma 2 e lâ€™Ufficio Provinciale di Roma dellâ€™Agenzia delle Entrate</t>
  </si>
  <si>
    <t xml:space="preserve">AUTOSERVIZI CENCIOTTI SRL (CF: 04211771003)
AUTOSERVIZI LEONCINO VIAGGI SRL (CF: 08006021219)
CAPERNA SERVICE SRL (CF: 08438611009)
CIALONE TOUR SPA  (CF: 00185810603)
CILIA BUS SRL (CF: 07353491009)
MICCOLIS SPA (CF: 00815630736)
</t>
  </si>
  <si>
    <t>AUTOSERVIZI LEONCINO VIAGGI SRL (CF: 08006021219)</t>
  </si>
  <si>
    <t>pubblicazione dellâ€™Estratto degli Avvisi di indagine di mercato per lâ€™individuazione di due immobili da adibire a sede dellâ€™Ufficio Territoriale di Frascati e a sede dellâ€™Ufficio Territoriale di Velletri dellâ€™Agenzia delle Entrate</t>
  </si>
  <si>
    <t>Pubblicazione dell'estratto dell'avviso di indagine di mercato per l'individuazione di due immobili da adibire a sede del UT FRASCATI E UT VELLETRI</t>
  </si>
  <si>
    <t xml:space="preserve">Contratto per il complessivo servizio di ascolto radio in Centrale Operativa pronto intervento celere, apertura e chiusura dell'immobile sede dell'Ufficio Territoriale di Civitavecchia </t>
  </si>
  <si>
    <t xml:space="preserve">COSMOPOL LATINA SRL  (CF: 02300290596)
INTERNATIONAL SECURITY SERVICE VIGILANZA SPA (CF: 10169951000)
italpol group spa  (CF: 02750060309)
Securitas Metronotte Srl (CF: 02652960580)
TRAVIS GROUP  (CF: 12591851006)
</t>
  </si>
  <si>
    <t>INTERNATIONAL SECURITY SERVICE VIGILANZA SPA (CF: 10169951000)</t>
  </si>
  <si>
    <t>FORNITURA ARREDI A NORMA PER UFFICIO DP II ROMA E UT ROMA 2</t>
  </si>
  <si>
    <t>FORNITURA E POSA IN OPERA DI UN DISPLAY DI SALA PER UT FRASCATI AGENZIA ENTRATE</t>
  </si>
  <si>
    <t>FORNITURA PIASTRE E TECHE PER DEFIBRILLATORI IN DOTAZIONE ALL'UFFICIO PROVINCIALE DI ROMA</t>
  </si>
  <si>
    <t xml:space="preserve">VERIS SRL (CF: 07285990011)
</t>
  </si>
  <si>
    <t>VERIS SRL (CF: 07285990011)</t>
  </si>
  <si>
    <t>Riparazione e della manutenzione della strumentazione topografica in dotazione allâ€™Ufficio Provinciale di Roma dellâ€™Agenzia delle Entrate.</t>
  </si>
  <si>
    <t xml:space="preserve">Leica Geosystems SpA (CF: 12090330155)
</t>
  </si>
  <si>
    <t>Leica Geosystems SpA (CF: 12090330155)</t>
  </si>
  <si>
    <t xml:space="preserve">Incarico di Responsabile Amianto per gli edifici - Torri A, B e C - siti in Viale Ciamarra 139 ex sede dell'Ufficio Provinciale di Roma dell'Agenzia delle Entrate </t>
  </si>
  <si>
    <t xml:space="preserve">EXITONE S.P.A. (CF: 07874490019)
</t>
  </si>
  <si>
    <t>EXITONE S.P.A. (CF: 07874490019)</t>
  </si>
  <si>
    <t>Incarico di Responsabile Amianto per la sede dell'Ufficio Territoriale di Roma 2 sito in Largo Mossa 8</t>
  </si>
  <si>
    <t xml:space="preserve">FORNITURA GAS NATURALE COMPENDIO CIAMARRA </t>
  </si>
  <si>
    <t xml:space="preserve">ESTRA ENERGIE SRL (CF: 01219980529)
</t>
  </si>
  <si>
    <t>ESTRA ENERGIE SRL (CF: 01219980529)</t>
  </si>
  <si>
    <t>Servizio di trasporto per il personale in servizio presso la Direzione Regionale del Lazio, la Direzione Provinciale III di Roma, lâ€™Ufficio Territoriale di Roma 4 e lâ€™Ufficio Provinciale di Roma dellâ€™Agenzia delle Entrate</t>
  </si>
  <si>
    <t xml:space="preserve">Corsi &amp; Pampanelli Autolinee Snc (CF: 00117970608)
</t>
  </si>
  <si>
    <t>Corsi &amp; Pampanelli Autolinee Snc (CF: 00117970608)</t>
  </si>
  <si>
    <t xml:space="preserve">FORNITURA ENERGIA ELETTRICA UFFICI DELLE ENTRATE + UPT ROMA </t>
  </si>
  <si>
    <t xml:space="preserve">ENEL ENERGIA SPA (CF: 06655971007)
</t>
  </si>
  <si>
    <t>ENEL ENERGIA SPA (CF: 06655971007)</t>
  </si>
  <si>
    <t>FORNITURA GAS NATURALE UFFICI DELLE ENTRATE</t>
  </si>
  <si>
    <t>FORNITURA TIMBRI TIPO MOBILE MILLESIMO ANNO 2018</t>
  </si>
  <si>
    <t xml:space="preserve">Istituto Poligrafico e Zecca dello Stato  (CF: 00399810589)
</t>
  </si>
  <si>
    <t>Istituto Poligrafico e Zecca dello Stato  (CF: 00399810589)</t>
  </si>
  <si>
    <t>FORNITURA GASOLIO DA RISCALDAMENTO PER UT FRASCATI</t>
  </si>
  <si>
    <t xml:space="preserve">FORNITURA E POSA IN OPERA DI N. 7 SISTEMI DI REGOLAMENTAZIONE FLUSSI DI UTENZA E DI PERSONALE E N. 4 VARCHI MODULO DI SICUREZZA ANTIPANICO SEDE UT ROMA 2 </t>
  </si>
  <si>
    <t xml:space="preserve">BIDUE SYSTEM SRL (CF: 05584990013)
BIT4ID S.R.L. (CF: 04741241212)
ELTIME SRL (CF: 03717821007)
GDM SERVICE SRL (CF: 03703250922)
PROIETTI TECH SRL (CF: 00944980440)
</t>
  </si>
  <si>
    <t>ELTIME SRL (CF: 03717821007)</t>
  </si>
  <si>
    <t>FORNITURA MATERIALE TIPOGRAFICO</t>
  </si>
  <si>
    <t xml:space="preserve">Grafiche Delfi Italia Srl (CF: 06052371009)
</t>
  </si>
  <si>
    <t>Grafiche Delfi Italia Srl (CF: 06052371009)</t>
  </si>
  <si>
    <t>FORNITURA GASOLIO PER GRUPPO ELETTROGENO PRESSO UPT ROMA</t>
  </si>
  <si>
    <t xml:space="preserve">Repsol Italia Spa (CF: 00151550340)
</t>
  </si>
  <si>
    <t>Repsol Italia Spa (CF: 00151550340)</t>
  </si>
  <si>
    <t>AFFIDAMENTO SERVIZIO INTERPRETARIATO  - LIS</t>
  </si>
  <si>
    <t xml:space="preserve">GIONADAB CRIMITO (CF: CRMGDB69P20D045B)
</t>
  </si>
  <si>
    <t>GIONADAB CRIMITO (CF: CRMGDB69P20D045B)</t>
  </si>
  <si>
    <t xml:space="preserve">Contratto per gli interventi per opere da fabbro lattoniere vetraio e falegname per i complessi immobiliari della Direzione Regionale del Lazio e degli Uffici da essa dipendenti </t>
  </si>
  <si>
    <t>08-AFFIDAMENTO IN ECONOMIA - COTTIMO FIDUCIARIO</t>
  </si>
  <si>
    <t xml:space="preserve">BURLANDI FRANCO SRL  (CF: 04571101007)
CO.GE.FER SNC  (CF: 05671990637)
EUROFERRO SNC (CF: 07453090636)
PROGETTO INFISSI SRL  (CF: 11345551003)
TELENIA SRL  (CF: 08705411000)
</t>
  </si>
  <si>
    <t>PROGETTO INFISSI SRL  (CF: 11345551003)</t>
  </si>
  <si>
    <t>Esecuzione di interventi per per la messa in sicurezza dellâ€™immobile di Rieti in viale Verani n. 7 - sede della Direzione Provinciale di Rieti dellâ€™Agenzia delle Entrate â€“ allâ€™esito dellâ€™evento sismico del 18 gennaio 2017</t>
  </si>
  <si>
    <t xml:space="preserve">ALBARELLI WALTER SRL (CF: 10209501005)
F.LLI DE ANGELIS OLIVIERO E SABATINO SNC (CF: 00803430578)
</t>
  </si>
  <si>
    <t>ALBARELLI WALTER SRL (CF: 10209501005)</t>
  </si>
  <si>
    <t>BREAK POINT ACQUA PRESSO L'U.T. VELLETRI</t>
  </si>
  <si>
    <t xml:space="preserve">IVS ITALIA S.P.A. (CF: 03320270162)
</t>
  </si>
  <si>
    <t>IVS ITALIA S.P.A. (CF: 03320270162)</t>
  </si>
  <si>
    <t>Convenzione Consip Gestione Integrata per la sicurezza ed.3 lotto 4 - oculistica</t>
  </si>
  <si>
    <t xml:space="preserve">Convenzione Consip Gestione Integrata per la sicurezza ed.3 Lotto 4 - esami strumentali n.8 analisi strumentali aminato in Sem da effettuare presso  la DR Lazio </t>
  </si>
  <si>
    <t>Fornitura di materiale di consumo aggiuntivo per stampanti per la Direzione Provinciale di Viterbo della Direzione Regionale del Lazio dellâ€™Agenzia delle Entrate</t>
  </si>
  <si>
    <t xml:space="preserve">Servizi di smontaggio, prelevamento, trasporto, recupero e/o smaltimento di beni mobili non informatici fuori uso, presso uno o piÃ¹ immobili afferenti alla DR Lazio ed agli Uffici da essa dipendenti </t>
  </si>
  <si>
    <t xml:space="preserve">AMA ROMA S.P.A  (CF: 05445891004)
DE VELLIS Traslochi e trasporti (CF: 00700380603)
EREDI  FANALI BRUNO SRL (CF: 09752281007)
Lazio Maceri Srl  (CF: 03505570584)
LOGISTICA AMBIENTALE SRL (CF: 05139261001)
NOVA ECOLOGICA SRL (CF: 04076171000)
</t>
  </si>
  <si>
    <t>FORNITURA MATERIALE DI CONSUMO PER STAMPANTI UT RM3</t>
  </si>
  <si>
    <t>FORNITURA MATERIALE DI CONSUMO PER STAMPANTI IN CONVENZIONE CONSIP</t>
  </si>
  <si>
    <t xml:space="preserve">CONVERGE S.P.A. (CF: 04472901000)
</t>
  </si>
  <si>
    <t>CONVERGE S.P.A. (CF: 04472901000)</t>
  </si>
  <si>
    <t>FORNITURA MATERIALE DI CONSUMO PER STAMPANTI DR LAZIO</t>
  </si>
  <si>
    <t>Fornitura di materiale di consumo per stampanti per lâ€™ Ufficio Territoriale di Tivoli della  Direzione Regionale del Lazio dellâ€™Agenzia delle Entrate.</t>
  </si>
  <si>
    <t>Fornitura di materiale di consumo per stampanti per lâ€™Ufficio Territoriale di Frascati della Direzione Regionale del Lazio dellâ€™Agenzia delle Entrate</t>
  </si>
  <si>
    <t>Fornitura di materiale di consumo per stampanti per la Direzione Provinciale di Frosinone della Direzione Regionale del Lazio dellâ€™Agenzia delle Entrate</t>
  </si>
  <si>
    <t>FORNITURA MATERIALE DI CONSUMO PER STAMPANTI UT TIVOLI</t>
  </si>
  <si>
    <t xml:space="preserve">INFORDATA (CF: 00929440592)
</t>
  </si>
  <si>
    <t>INFORDATA (CF: 00929440592)</t>
  </si>
  <si>
    <t>FORNITURA MATERIALE DI CONSUMO AGGIUNTIVO PER STAMPANTI DI RETE A COLORI PER UT FORMIA</t>
  </si>
  <si>
    <t>Fornitura di materiale di consumo aggiuntivo per stampanti per lâ€™Ufficio Territoriale di Roma 5 della Direzione Regionale del Lazio dellâ€™Agenzia delle Entrate</t>
  </si>
  <si>
    <t>FORNITURA MATERIALE DI CONSUMO PER STAMPANTI PER DP II RM E UT VELLETRI</t>
  </si>
  <si>
    <t xml:space="preserve">ITALWARE SRL (CF: 02102821002)
</t>
  </si>
  <si>
    <t>ITALWARE SRL (CF: 02102821002)</t>
  </si>
  <si>
    <t>FORNITURA MATERIALE DI CONSUMO PER STAMPANTI PER DP FROSINONE</t>
  </si>
  <si>
    <t>FORNITURA MATERIALE DI CONSUMO PER STAMPANTI PER DR LAZIO</t>
  </si>
  <si>
    <t xml:space="preserve">KYOCERA DOCUMENT SOLUTION ITALIA SPA (CF: 01788080156)
</t>
  </si>
  <si>
    <t>KYOCERA DOCUMENT SOLUTION ITALIA SPA (CF: 01788080156)</t>
  </si>
  <si>
    <t>MATERIALE DI CONSUMO PER STAMPANTI  PER DR LAZIO</t>
  </si>
  <si>
    <t>FORNITURA MATERIALE DI CONSUMO PER STAMPANTI PER DP VITERBO</t>
  </si>
  <si>
    <t>MATERIALE DI CONSUMO PER STAMPANTI PER UT TIVOLI</t>
  </si>
  <si>
    <t>FORNITURA MATERIALE DI CONSUMO PER STAMPANTI  PER DR LAZIO - CONVENZIONE CONSIP STAMPANTI 13 - LOTTO 4</t>
  </si>
  <si>
    <t>FORNITURA DI MATERIALE DI CONSUMO PER STAMPANTI SS VELLETRI - CONVENZIONE CONSIP STAMPANTI 14 - LOTTO 2</t>
  </si>
  <si>
    <t>FORNITURA MATERIALE DI CONSUMO PER STAMPANTI UT RM5</t>
  </si>
  <si>
    <t>Fornitura e consegna di carta termica sistema Argo compatibile con gli impianti elima code per gli Uffici dipendenti dalla DR Lazio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</si>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</sst>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workbookViewId="0">
      <selection activeCell="E6" sqref="E6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162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"Z781EF0C70"</f>
        <v>Z781EF0C70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981.7</v>
      </c>
      <c r="I3" s="2">
        <v>42899</v>
      </c>
      <c r="J3" s="2">
        <v>42909</v>
      </c>
      <c r="K3">
        <v>981.7</v>
      </c>
    </row>
    <row r="4" spans="1:11" x14ac:dyDescent="0.25">
      <c r="A4" t="str">
        <f>"Z5B1D13798"</f>
        <v>Z5B1D13798</v>
      </c>
      <c r="B4" t="str">
        <f t="shared" si="0"/>
        <v>06363391001</v>
      </c>
      <c r="C4" t="s">
        <v>15</v>
      </c>
      <c r="D4" t="s">
        <v>20</v>
      </c>
      <c r="E4" t="s">
        <v>21</v>
      </c>
      <c r="F4" s="1" t="s">
        <v>22</v>
      </c>
      <c r="G4" t="s">
        <v>23</v>
      </c>
      <c r="H4">
        <v>0</v>
      </c>
      <c r="I4" s="2">
        <v>42765</v>
      </c>
      <c r="J4" s="2">
        <v>42767</v>
      </c>
      <c r="K4">
        <v>12535.24</v>
      </c>
    </row>
    <row r="5" spans="1:11" x14ac:dyDescent="0.25">
      <c r="A5" t="str">
        <f>"6982245AD7"</f>
        <v>6982245AD7</v>
      </c>
      <c r="B5" t="str">
        <f t="shared" si="0"/>
        <v>06363391001</v>
      </c>
      <c r="C5" t="s">
        <v>15</v>
      </c>
      <c r="D5" t="s">
        <v>24</v>
      </c>
      <c r="E5" t="s">
        <v>21</v>
      </c>
      <c r="F5" s="1" t="s">
        <v>25</v>
      </c>
      <c r="G5" t="s">
        <v>26</v>
      </c>
      <c r="H5">
        <v>166690.26</v>
      </c>
      <c r="I5" s="2">
        <v>42786</v>
      </c>
      <c r="J5" s="2">
        <v>43033</v>
      </c>
      <c r="K5">
        <v>75366.66</v>
      </c>
    </row>
    <row r="6" spans="1:11" x14ac:dyDescent="0.25">
      <c r="A6" t="str">
        <f>"ZCD1D3767B"</f>
        <v>ZCD1D3767B</v>
      </c>
      <c r="B6" t="str">
        <f t="shared" si="0"/>
        <v>06363391001</v>
      </c>
      <c r="C6" t="s">
        <v>15</v>
      </c>
      <c r="D6" t="s">
        <v>27</v>
      </c>
      <c r="E6" t="s">
        <v>17</v>
      </c>
      <c r="F6" s="1" t="s">
        <v>28</v>
      </c>
      <c r="G6" t="s">
        <v>29</v>
      </c>
      <c r="H6">
        <v>1000</v>
      </c>
      <c r="I6" s="2">
        <v>42769</v>
      </c>
      <c r="J6" s="2">
        <v>42781</v>
      </c>
      <c r="K6">
        <v>1000</v>
      </c>
    </row>
    <row r="7" spans="1:11" x14ac:dyDescent="0.25">
      <c r="A7" t="str">
        <f>"Z831D75952"</f>
        <v>Z831D75952</v>
      </c>
      <c r="B7" t="str">
        <f t="shared" si="0"/>
        <v>06363391001</v>
      </c>
      <c r="C7" t="s">
        <v>15</v>
      </c>
      <c r="D7" t="s">
        <v>30</v>
      </c>
      <c r="E7" t="s">
        <v>21</v>
      </c>
      <c r="F7" s="1" t="s">
        <v>22</v>
      </c>
      <c r="G7" t="s">
        <v>23</v>
      </c>
      <c r="H7">
        <v>0</v>
      </c>
      <c r="I7" s="2">
        <v>42787</v>
      </c>
      <c r="J7" s="2">
        <v>42804</v>
      </c>
      <c r="K7">
        <v>1272.07</v>
      </c>
    </row>
    <row r="8" spans="1:11" x14ac:dyDescent="0.25">
      <c r="A8" t="str">
        <f>"Z2F1CE4B67"</f>
        <v>Z2F1CE4B67</v>
      </c>
      <c r="B8" t="str">
        <f t="shared" si="0"/>
        <v>06363391001</v>
      </c>
      <c r="C8" t="s">
        <v>15</v>
      </c>
      <c r="D8" t="s">
        <v>31</v>
      </c>
      <c r="E8" t="s">
        <v>21</v>
      </c>
      <c r="F8" s="1" t="s">
        <v>22</v>
      </c>
      <c r="G8" t="s">
        <v>23</v>
      </c>
      <c r="H8">
        <v>0</v>
      </c>
      <c r="I8" s="2">
        <v>42751</v>
      </c>
      <c r="J8" s="2">
        <v>42758</v>
      </c>
      <c r="K8">
        <v>1671.55</v>
      </c>
    </row>
    <row r="9" spans="1:11" x14ac:dyDescent="0.25">
      <c r="A9" t="str">
        <f>"Z861D5EE60"</f>
        <v>Z861D5EE60</v>
      </c>
      <c r="B9" t="str">
        <f t="shared" si="0"/>
        <v>06363391001</v>
      </c>
      <c r="C9" t="s">
        <v>15</v>
      </c>
      <c r="D9" t="s">
        <v>32</v>
      </c>
      <c r="E9" t="s">
        <v>17</v>
      </c>
      <c r="F9" s="1" t="s">
        <v>33</v>
      </c>
      <c r="G9" t="s">
        <v>34</v>
      </c>
      <c r="H9">
        <v>2520</v>
      </c>
      <c r="I9" s="2">
        <v>42793</v>
      </c>
      <c r="J9" s="2">
        <v>42797</v>
      </c>
      <c r="K9">
        <v>2520</v>
      </c>
    </row>
    <row r="10" spans="1:11" x14ac:dyDescent="0.25">
      <c r="A10" t="str">
        <f>"ZBA1D83029"</f>
        <v>ZBA1D83029</v>
      </c>
      <c r="B10" t="str">
        <f t="shared" si="0"/>
        <v>06363391001</v>
      </c>
      <c r="C10" t="s">
        <v>15</v>
      </c>
      <c r="D10" t="s">
        <v>35</v>
      </c>
      <c r="E10" t="s">
        <v>17</v>
      </c>
      <c r="F10" s="1" t="s">
        <v>36</v>
      </c>
      <c r="G10" t="s">
        <v>37</v>
      </c>
      <c r="H10">
        <v>349</v>
      </c>
      <c r="I10" s="2">
        <v>42790</v>
      </c>
      <c r="J10" s="2">
        <v>42795</v>
      </c>
      <c r="K10">
        <v>349</v>
      </c>
    </row>
    <row r="11" spans="1:11" x14ac:dyDescent="0.25">
      <c r="A11" t="str">
        <f>"Z0A1D342E7"</f>
        <v>Z0A1D342E7</v>
      </c>
      <c r="B11" t="str">
        <f t="shared" si="0"/>
        <v>06363391001</v>
      </c>
      <c r="C11" t="s">
        <v>15</v>
      </c>
      <c r="D11" t="s">
        <v>38</v>
      </c>
      <c r="E11" t="s">
        <v>17</v>
      </c>
      <c r="F11" s="1" t="s">
        <v>39</v>
      </c>
      <c r="G11" t="s">
        <v>40</v>
      </c>
      <c r="H11">
        <v>450</v>
      </c>
      <c r="I11" s="2">
        <v>42768</v>
      </c>
      <c r="J11" s="2">
        <v>42781</v>
      </c>
      <c r="K11">
        <v>450</v>
      </c>
    </row>
    <row r="12" spans="1:11" x14ac:dyDescent="0.25">
      <c r="A12" t="str">
        <f>"6967568AFF"</f>
        <v>6967568AFF</v>
      </c>
      <c r="B12" t="str">
        <f t="shared" si="0"/>
        <v>06363391001</v>
      </c>
      <c r="C12" t="s">
        <v>15</v>
      </c>
      <c r="D12" t="s">
        <v>41</v>
      </c>
      <c r="E12" t="s">
        <v>21</v>
      </c>
      <c r="F12" s="1" t="s">
        <v>42</v>
      </c>
      <c r="G12" t="s">
        <v>43</v>
      </c>
      <c r="H12">
        <v>0</v>
      </c>
      <c r="I12" s="2">
        <v>42826</v>
      </c>
      <c r="J12" s="2">
        <v>43190</v>
      </c>
      <c r="K12">
        <v>36989.94</v>
      </c>
    </row>
    <row r="13" spans="1:11" x14ac:dyDescent="0.25">
      <c r="A13" t="str">
        <f>"ZDA1D59D16"</f>
        <v>ZDA1D59D16</v>
      </c>
      <c r="B13" t="str">
        <f t="shared" si="0"/>
        <v>06363391001</v>
      </c>
      <c r="C13" t="s">
        <v>15</v>
      </c>
      <c r="D13" t="s">
        <v>44</v>
      </c>
      <c r="E13" t="s">
        <v>21</v>
      </c>
      <c r="F13" s="1" t="s">
        <v>22</v>
      </c>
      <c r="G13" t="s">
        <v>23</v>
      </c>
      <c r="H13">
        <v>0</v>
      </c>
      <c r="I13" s="2">
        <v>42779</v>
      </c>
      <c r="J13" s="2">
        <v>42794</v>
      </c>
      <c r="K13">
        <v>12623.98</v>
      </c>
    </row>
    <row r="14" spans="1:11" x14ac:dyDescent="0.25">
      <c r="A14" t="str">
        <f>"Z111D99C72"</f>
        <v>Z111D99C72</v>
      </c>
      <c r="B14" t="str">
        <f t="shared" si="0"/>
        <v>06363391001</v>
      </c>
      <c r="C14" t="s">
        <v>15</v>
      </c>
      <c r="D14" t="s">
        <v>45</v>
      </c>
      <c r="E14" t="s">
        <v>17</v>
      </c>
      <c r="F14" s="1" t="s">
        <v>33</v>
      </c>
      <c r="G14" t="s">
        <v>34</v>
      </c>
      <c r="H14">
        <v>19000</v>
      </c>
      <c r="I14" s="2">
        <v>42809</v>
      </c>
      <c r="J14" s="2">
        <v>42809</v>
      </c>
      <c r="K14">
        <v>19000</v>
      </c>
    </row>
    <row r="15" spans="1:11" x14ac:dyDescent="0.25">
      <c r="A15" t="str">
        <f>"Z6D1E06910"</f>
        <v>Z6D1E06910</v>
      </c>
      <c r="B15" t="str">
        <f t="shared" si="0"/>
        <v>06363391001</v>
      </c>
      <c r="C15" t="s">
        <v>15</v>
      </c>
      <c r="D15" t="s">
        <v>46</v>
      </c>
      <c r="E15" t="s">
        <v>21</v>
      </c>
      <c r="F15" s="1" t="s">
        <v>47</v>
      </c>
      <c r="G15" t="s">
        <v>48</v>
      </c>
      <c r="H15">
        <v>0</v>
      </c>
      <c r="I15" s="2">
        <v>42830</v>
      </c>
      <c r="J15" s="2">
        <v>42843</v>
      </c>
      <c r="K15">
        <v>4967.25</v>
      </c>
    </row>
    <row r="16" spans="1:11" x14ac:dyDescent="0.25">
      <c r="A16" t="str">
        <f>"713983061A"</f>
        <v>713983061A</v>
      </c>
      <c r="B16" t="str">
        <f t="shared" si="0"/>
        <v>06363391001</v>
      </c>
      <c r="C16" t="s">
        <v>15</v>
      </c>
      <c r="D16" t="s">
        <v>49</v>
      </c>
      <c r="E16" t="s">
        <v>21</v>
      </c>
      <c r="F16" s="1" t="s">
        <v>50</v>
      </c>
      <c r="G16" t="s">
        <v>51</v>
      </c>
      <c r="H16">
        <v>1485078.62</v>
      </c>
      <c r="I16" s="2">
        <v>42933</v>
      </c>
      <c r="J16" s="2">
        <v>43116</v>
      </c>
      <c r="K16">
        <v>1354237.12</v>
      </c>
    </row>
    <row r="17" spans="1:11" x14ac:dyDescent="0.25">
      <c r="A17" t="str">
        <f>"ZED1ED79A0"</f>
        <v>ZED1ED79A0</v>
      </c>
      <c r="B17" t="str">
        <f t="shared" si="0"/>
        <v>06363391001</v>
      </c>
      <c r="C17" t="s">
        <v>15</v>
      </c>
      <c r="D17" t="s">
        <v>52</v>
      </c>
      <c r="E17" t="s">
        <v>21</v>
      </c>
      <c r="F17" s="1" t="s">
        <v>42</v>
      </c>
      <c r="G17" t="s">
        <v>43</v>
      </c>
      <c r="H17">
        <v>0</v>
      </c>
      <c r="I17" s="2">
        <v>42917</v>
      </c>
      <c r="J17" s="2">
        <v>43281</v>
      </c>
      <c r="K17">
        <v>7478.61</v>
      </c>
    </row>
    <row r="18" spans="1:11" x14ac:dyDescent="0.25">
      <c r="A18" t="str">
        <f>"Z4C1F5BD39"</f>
        <v>Z4C1F5BD39</v>
      </c>
      <c r="B18" t="str">
        <f t="shared" si="0"/>
        <v>06363391001</v>
      </c>
      <c r="C18" t="s">
        <v>15</v>
      </c>
      <c r="D18" t="s">
        <v>53</v>
      </c>
      <c r="E18" t="s">
        <v>17</v>
      </c>
      <c r="F18" s="1" t="s">
        <v>54</v>
      </c>
      <c r="G18" t="s">
        <v>55</v>
      </c>
      <c r="H18">
        <v>3226</v>
      </c>
      <c r="I18" s="2">
        <v>42935</v>
      </c>
      <c r="J18" s="2">
        <v>42982</v>
      </c>
      <c r="K18">
        <v>0</v>
      </c>
    </row>
    <row r="19" spans="1:11" x14ac:dyDescent="0.25">
      <c r="A19" t="str">
        <f>"Z9B1F5BA01"</f>
        <v>Z9B1F5BA01</v>
      </c>
      <c r="B19" t="str">
        <f t="shared" si="0"/>
        <v>06363391001</v>
      </c>
      <c r="C19" t="s">
        <v>15</v>
      </c>
      <c r="D19" t="s">
        <v>56</v>
      </c>
      <c r="E19" t="s">
        <v>21</v>
      </c>
      <c r="F19" s="1" t="s">
        <v>57</v>
      </c>
      <c r="G19" t="s">
        <v>58</v>
      </c>
      <c r="H19">
        <v>5656.05</v>
      </c>
      <c r="I19" s="2">
        <v>42934</v>
      </c>
      <c r="J19" s="2">
        <v>42977</v>
      </c>
      <c r="K19">
        <v>5656.03</v>
      </c>
    </row>
    <row r="20" spans="1:11" x14ac:dyDescent="0.25">
      <c r="A20" t="str">
        <f>"ZE32000A34"</f>
        <v>ZE32000A34</v>
      </c>
      <c r="B20" t="str">
        <f t="shared" si="0"/>
        <v>06363391001</v>
      </c>
      <c r="C20" t="s">
        <v>15</v>
      </c>
      <c r="D20" t="s">
        <v>59</v>
      </c>
      <c r="E20" t="s">
        <v>17</v>
      </c>
      <c r="F20" s="1" t="s">
        <v>60</v>
      </c>
      <c r="G20" t="s">
        <v>61</v>
      </c>
      <c r="H20">
        <v>38000</v>
      </c>
      <c r="I20" s="2">
        <v>43020</v>
      </c>
      <c r="J20" s="2">
        <v>43039</v>
      </c>
      <c r="K20">
        <v>38000</v>
      </c>
    </row>
    <row r="21" spans="1:11" x14ac:dyDescent="0.25">
      <c r="A21" t="str">
        <f>"Z721D99C1E"</f>
        <v>Z721D99C1E</v>
      </c>
      <c r="B21" t="str">
        <f t="shared" si="0"/>
        <v>06363391001</v>
      </c>
      <c r="C21" t="s">
        <v>15</v>
      </c>
      <c r="D21" t="s">
        <v>62</v>
      </c>
      <c r="E21" t="s">
        <v>17</v>
      </c>
      <c r="F21" s="1" t="s">
        <v>63</v>
      </c>
      <c r="G21" t="s">
        <v>64</v>
      </c>
      <c r="H21">
        <v>14400</v>
      </c>
      <c r="I21" s="2">
        <v>42803</v>
      </c>
      <c r="J21" s="2">
        <v>42916</v>
      </c>
      <c r="K21">
        <v>14400</v>
      </c>
    </row>
    <row r="22" spans="1:11" x14ac:dyDescent="0.25">
      <c r="A22" t="str">
        <f>"Z9E1F9302D"</f>
        <v>Z9E1F9302D</v>
      </c>
      <c r="B22" t="str">
        <f t="shared" si="0"/>
        <v>06363391001</v>
      </c>
      <c r="C22" t="s">
        <v>15</v>
      </c>
      <c r="D22" t="s">
        <v>65</v>
      </c>
      <c r="E22" t="s">
        <v>17</v>
      </c>
      <c r="F22" s="1" t="s">
        <v>66</v>
      </c>
      <c r="G22" t="s">
        <v>67</v>
      </c>
      <c r="H22">
        <v>870</v>
      </c>
      <c r="I22" s="2">
        <v>42996</v>
      </c>
      <c r="J22" s="2">
        <v>43020</v>
      </c>
      <c r="K22">
        <v>870</v>
      </c>
    </row>
    <row r="23" spans="1:11" x14ac:dyDescent="0.25">
      <c r="A23" t="str">
        <f>"Z4B1EE7610"</f>
        <v>Z4B1EE7610</v>
      </c>
      <c r="B23" t="str">
        <f t="shared" si="0"/>
        <v>06363391001</v>
      </c>
      <c r="C23" t="s">
        <v>15</v>
      </c>
      <c r="D23" t="s">
        <v>68</v>
      </c>
      <c r="E23" t="s">
        <v>17</v>
      </c>
      <c r="F23" s="1" t="s">
        <v>39</v>
      </c>
      <c r="G23" t="s">
        <v>40</v>
      </c>
      <c r="H23">
        <v>450</v>
      </c>
      <c r="I23" s="2">
        <v>42895</v>
      </c>
      <c r="J23" s="2">
        <v>42906</v>
      </c>
      <c r="K23">
        <v>450</v>
      </c>
    </row>
    <row r="24" spans="1:11" x14ac:dyDescent="0.25">
      <c r="A24" t="str">
        <f>"ZB12003889"</f>
        <v>ZB12003889</v>
      </c>
      <c r="B24" t="str">
        <f t="shared" si="0"/>
        <v>06363391001</v>
      </c>
      <c r="C24" t="s">
        <v>15</v>
      </c>
      <c r="D24" t="s">
        <v>69</v>
      </c>
      <c r="E24" t="s">
        <v>21</v>
      </c>
      <c r="F24" s="1" t="s">
        <v>22</v>
      </c>
      <c r="G24" t="s">
        <v>23</v>
      </c>
      <c r="H24">
        <v>1250</v>
      </c>
      <c r="I24" s="2">
        <v>43004</v>
      </c>
      <c r="J24" s="2">
        <v>43034</v>
      </c>
      <c r="K24">
        <v>1227.9000000000001</v>
      </c>
    </row>
    <row r="25" spans="1:11" x14ac:dyDescent="0.25">
      <c r="A25" t="str">
        <f>"ZEF1DF4696"</f>
        <v>ZEF1DF4696</v>
      </c>
      <c r="B25" t="str">
        <f t="shared" si="0"/>
        <v>06363391001</v>
      </c>
      <c r="C25" t="s">
        <v>15</v>
      </c>
      <c r="D25" t="s">
        <v>70</v>
      </c>
      <c r="E25" t="s">
        <v>71</v>
      </c>
      <c r="F25" s="1" t="s">
        <v>72</v>
      </c>
      <c r="G25" t="s">
        <v>73</v>
      </c>
      <c r="H25">
        <v>1404</v>
      </c>
      <c r="I25" s="2">
        <v>43061</v>
      </c>
      <c r="J25" s="2">
        <v>43085</v>
      </c>
      <c r="K25">
        <v>0</v>
      </c>
    </row>
    <row r="26" spans="1:11" x14ac:dyDescent="0.25">
      <c r="A26" t="str">
        <f>"7220584669"</f>
        <v>7220584669</v>
      </c>
      <c r="B26" t="str">
        <f t="shared" si="0"/>
        <v>06363391001</v>
      </c>
      <c r="C26" t="s">
        <v>15</v>
      </c>
      <c r="D26" t="s">
        <v>74</v>
      </c>
      <c r="E26" t="s">
        <v>71</v>
      </c>
      <c r="F26" s="1" t="s">
        <v>75</v>
      </c>
      <c r="G26" t="s">
        <v>76</v>
      </c>
      <c r="H26">
        <v>200000</v>
      </c>
      <c r="I26" s="2">
        <v>43073</v>
      </c>
      <c r="J26" s="2">
        <v>43802</v>
      </c>
      <c r="K26">
        <v>173934.5</v>
      </c>
    </row>
    <row r="27" spans="1:11" x14ac:dyDescent="0.25">
      <c r="A27" t="str">
        <f>"ZBC2112736"</f>
        <v>ZBC2112736</v>
      </c>
      <c r="B27" t="str">
        <f t="shared" si="0"/>
        <v>06363391001</v>
      </c>
      <c r="C27" t="s">
        <v>15</v>
      </c>
      <c r="D27" t="s">
        <v>77</v>
      </c>
      <c r="E27" t="s">
        <v>17</v>
      </c>
      <c r="F27" s="1" t="s">
        <v>18</v>
      </c>
      <c r="G27" t="s">
        <v>19</v>
      </c>
      <c r="H27">
        <v>981.7</v>
      </c>
      <c r="I27" s="2">
        <v>43075</v>
      </c>
      <c r="J27" s="2">
        <v>43098</v>
      </c>
      <c r="K27">
        <v>981.7</v>
      </c>
    </row>
    <row r="28" spans="1:11" x14ac:dyDescent="0.25">
      <c r="A28" t="str">
        <f>"Z4221288A2"</f>
        <v>Z4221288A2</v>
      </c>
      <c r="B28" t="str">
        <f t="shared" si="0"/>
        <v>06363391001</v>
      </c>
      <c r="C28" t="s">
        <v>15</v>
      </c>
      <c r="D28" t="s">
        <v>78</v>
      </c>
      <c r="E28" t="s">
        <v>17</v>
      </c>
      <c r="F28" s="1" t="s">
        <v>39</v>
      </c>
      <c r="G28" t="s">
        <v>40</v>
      </c>
      <c r="H28">
        <v>450</v>
      </c>
      <c r="I28" s="2">
        <v>43081</v>
      </c>
      <c r="J28" s="2">
        <v>43098</v>
      </c>
      <c r="K28">
        <v>0</v>
      </c>
    </row>
    <row r="29" spans="1:11" x14ac:dyDescent="0.25">
      <c r="A29" t="str">
        <f>"Z471F03DE2"</f>
        <v>Z471F03DE2</v>
      </c>
      <c r="B29" t="str">
        <f t="shared" si="0"/>
        <v>06363391001</v>
      </c>
      <c r="C29" t="s">
        <v>15</v>
      </c>
      <c r="D29" t="s">
        <v>79</v>
      </c>
      <c r="E29" t="s">
        <v>71</v>
      </c>
      <c r="F29" s="1" t="s">
        <v>80</v>
      </c>
      <c r="G29" t="s">
        <v>81</v>
      </c>
      <c r="H29">
        <v>25000</v>
      </c>
      <c r="I29" s="2">
        <v>43069</v>
      </c>
      <c r="J29" s="2">
        <v>43799</v>
      </c>
      <c r="K29">
        <v>8542</v>
      </c>
    </row>
    <row r="30" spans="1:11" x14ac:dyDescent="0.25">
      <c r="A30" t="str">
        <f>"7139991AF5"</f>
        <v>7139991AF5</v>
      </c>
      <c r="B30" t="str">
        <f t="shared" si="0"/>
        <v>06363391001</v>
      </c>
      <c r="C30" t="s">
        <v>15</v>
      </c>
      <c r="D30" t="s">
        <v>82</v>
      </c>
      <c r="E30" t="s">
        <v>21</v>
      </c>
      <c r="F30" s="1" t="s">
        <v>54</v>
      </c>
      <c r="G30" t="s">
        <v>55</v>
      </c>
      <c r="H30">
        <v>361075.74</v>
      </c>
      <c r="I30" s="2">
        <v>42927</v>
      </c>
      <c r="J30" s="2">
        <v>42958</v>
      </c>
      <c r="K30">
        <v>0</v>
      </c>
    </row>
    <row r="31" spans="1:11" x14ac:dyDescent="0.25">
      <c r="A31" t="str">
        <f>"ZEB1F5FEA1"</f>
        <v>ZEB1F5FEA1</v>
      </c>
      <c r="B31" t="str">
        <f t="shared" si="0"/>
        <v>06363391001</v>
      </c>
      <c r="C31" t="s">
        <v>15</v>
      </c>
      <c r="D31" t="s">
        <v>83</v>
      </c>
      <c r="E31" t="s">
        <v>17</v>
      </c>
      <c r="F31" s="1" t="s">
        <v>66</v>
      </c>
      <c r="G31" t="s">
        <v>67</v>
      </c>
      <c r="H31">
        <v>1250</v>
      </c>
      <c r="I31" s="2">
        <v>42936</v>
      </c>
      <c r="J31" s="2">
        <v>42966</v>
      </c>
      <c r="K31">
        <v>1250</v>
      </c>
    </row>
    <row r="32" spans="1:11" x14ac:dyDescent="0.25">
      <c r="A32" t="str">
        <f>"Z3A20DF8B3"</f>
        <v>Z3A20DF8B3</v>
      </c>
      <c r="B32" t="str">
        <f t="shared" si="0"/>
        <v>06363391001</v>
      </c>
      <c r="C32" t="s">
        <v>15</v>
      </c>
      <c r="D32" t="s">
        <v>84</v>
      </c>
      <c r="E32" t="s">
        <v>17</v>
      </c>
      <c r="F32" s="1" t="s">
        <v>85</v>
      </c>
      <c r="G32" t="s">
        <v>86</v>
      </c>
      <c r="H32">
        <v>429</v>
      </c>
      <c r="I32" s="2">
        <v>43070</v>
      </c>
      <c r="J32" s="2">
        <v>43087</v>
      </c>
      <c r="K32">
        <v>429</v>
      </c>
    </row>
    <row r="33" spans="1:11" x14ac:dyDescent="0.25">
      <c r="A33" t="str">
        <f>"Z2F203BAE7"</f>
        <v>Z2F203BAE7</v>
      </c>
      <c r="B33" t="str">
        <f t="shared" si="0"/>
        <v>06363391001</v>
      </c>
      <c r="C33" t="s">
        <v>15</v>
      </c>
      <c r="D33" t="s">
        <v>87</v>
      </c>
      <c r="E33" t="s">
        <v>17</v>
      </c>
      <c r="F33" s="1" t="s">
        <v>88</v>
      </c>
      <c r="G33" t="s">
        <v>89</v>
      </c>
      <c r="H33">
        <v>4665.1499999999996</v>
      </c>
      <c r="I33" s="2">
        <v>43024</v>
      </c>
      <c r="J33" s="2">
        <v>43054</v>
      </c>
      <c r="K33">
        <v>4665.1499999999996</v>
      </c>
    </row>
    <row r="34" spans="1:11" x14ac:dyDescent="0.25">
      <c r="A34" t="str">
        <f>"Z9B1EA4762"</f>
        <v>Z9B1EA4762</v>
      </c>
      <c r="B34" t="str">
        <f t="shared" si="0"/>
        <v>06363391001</v>
      </c>
      <c r="C34" t="s">
        <v>15</v>
      </c>
      <c r="D34" t="s">
        <v>90</v>
      </c>
      <c r="E34" t="s">
        <v>17</v>
      </c>
      <c r="F34" s="1" t="s">
        <v>91</v>
      </c>
      <c r="G34" t="s">
        <v>92</v>
      </c>
      <c r="H34">
        <v>16500</v>
      </c>
      <c r="I34" s="2">
        <v>42873</v>
      </c>
      <c r="J34" s="2">
        <v>43237</v>
      </c>
      <c r="K34">
        <v>16500</v>
      </c>
    </row>
    <row r="35" spans="1:11" x14ac:dyDescent="0.25">
      <c r="A35" t="str">
        <f>"ZE31EA4924"</f>
        <v>ZE31EA4924</v>
      </c>
      <c r="B35" t="str">
        <f t="shared" ref="B35:B57" si="1">"06363391001"</f>
        <v>06363391001</v>
      </c>
      <c r="C35" t="s">
        <v>15</v>
      </c>
      <c r="D35" t="s">
        <v>93</v>
      </c>
      <c r="E35" t="s">
        <v>17</v>
      </c>
      <c r="F35" s="1" t="s">
        <v>91</v>
      </c>
      <c r="G35" t="s">
        <v>92</v>
      </c>
      <c r="H35">
        <v>5600</v>
      </c>
      <c r="I35" s="2">
        <v>42912</v>
      </c>
      <c r="J35" s="2">
        <v>43030</v>
      </c>
      <c r="K35">
        <v>5600</v>
      </c>
    </row>
    <row r="36" spans="1:11" x14ac:dyDescent="0.25">
      <c r="A36" t="str">
        <f>"Z8D200145C"</f>
        <v>Z8D200145C</v>
      </c>
      <c r="B36" t="str">
        <f t="shared" si="1"/>
        <v>06363391001</v>
      </c>
      <c r="C36" t="s">
        <v>15</v>
      </c>
      <c r="D36" t="s">
        <v>94</v>
      </c>
      <c r="E36" t="s">
        <v>21</v>
      </c>
      <c r="F36" s="1" t="s">
        <v>95</v>
      </c>
      <c r="G36" t="s">
        <v>96</v>
      </c>
      <c r="H36">
        <v>0</v>
      </c>
      <c r="I36" s="2">
        <v>43070</v>
      </c>
      <c r="J36" s="2">
        <v>43434</v>
      </c>
      <c r="K36">
        <v>12356.1</v>
      </c>
    </row>
    <row r="37" spans="1:11" x14ac:dyDescent="0.25">
      <c r="A37" t="str">
        <f>"Z52209C4BB"</f>
        <v>Z52209C4BB</v>
      </c>
      <c r="B37" t="str">
        <f t="shared" si="1"/>
        <v>06363391001</v>
      </c>
      <c r="C37" t="s">
        <v>15</v>
      </c>
      <c r="D37" t="s">
        <v>97</v>
      </c>
      <c r="E37" t="s">
        <v>17</v>
      </c>
      <c r="F37" s="1" t="s">
        <v>98</v>
      </c>
      <c r="G37" t="s">
        <v>99</v>
      </c>
      <c r="H37">
        <v>10000</v>
      </c>
      <c r="I37" s="2">
        <v>43040</v>
      </c>
      <c r="J37" s="2">
        <v>43070</v>
      </c>
      <c r="K37">
        <v>0</v>
      </c>
    </row>
    <row r="38" spans="1:11" x14ac:dyDescent="0.25">
      <c r="A38" t="str">
        <f>"722290843D"</f>
        <v>722290843D</v>
      </c>
      <c r="B38" t="str">
        <f t="shared" si="1"/>
        <v>06363391001</v>
      </c>
      <c r="C38" t="s">
        <v>15</v>
      </c>
      <c r="D38" t="s">
        <v>100</v>
      </c>
      <c r="E38" t="s">
        <v>21</v>
      </c>
      <c r="F38" s="1" t="s">
        <v>101</v>
      </c>
      <c r="G38" t="s">
        <v>102</v>
      </c>
      <c r="H38">
        <v>0</v>
      </c>
      <c r="I38" s="2">
        <v>43101</v>
      </c>
      <c r="J38" s="2">
        <v>43465</v>
      </c>
      <c r="K38">
        <v>1413566.56</v>
      </c>
    </row>
    <row r="39" spans="1:11" x14ac:dyDescent="0.25">
      <c r="A39" t="str">
        <f>"72750075B1"</f>
        <v>72750075B1</v>
      </c>
      <c r="B39" t="str">
        <f t="shared" si="1"/>
        <v>06363391001</v>
      </c>
      <c r="C39" t="s">
        <v>15</v>
      </c>
      <c r="D39" t="s">
        <v>103</v>
      </c>
      <c r="E39" t="s">
        <v>21</v>
      </c>
      <c r="F39" s="1" t="s">
        <v>95</v>
      </c>
      <c r="G39" t="s">
        <v>96</v>
      </c>
      <c r="H39">
        <v>0</v>
      </c>
      <c r="I39" s="2">
        <v>43133</v>
      </c>
      <c r="J39" s="2">
        <v>43496</v>
      </c>
      <c r="K39">
        <v>159781.15</v>
      </c>
    </row>
    <row r="40" spans="1:11" x14ac:dyDescent="0.25">
      <c r="A40" t="str">
        <f>"ZA1204523A"</f>
        <v>ZA1204523A</v>
      </c>
      <c r="B40" t="str">
        <f t="shared" si="1"/>
        <v>06363391001</v>
      </c>
      <c r="C40" t="s">
        <v>15</v>
      </c>
      <c r="D40" t="s">
        <v>104</v>
      </c>
      <c r="E40" t="s">
        <v>17</v>
      </c>
      <c r="F40" s="1" t="s">
        <v>105</v>
      </c>
      <c r="G40" t="s">
        <v>106</v>
      </c>
      <c r="H40">
        <v>302</v>
      </c>
      <c r="I40" s="2">
        <v>43024</v>
      </c>
      <c r="J40" s="2">
        <v>43081</v>
      </c>
      <c r="K40">
        <v>302</v>
      </c>
    </row>
    <row r="41" spans="1:11" x14ac:dyDescent="0.25">
      <c r="A41" t="str">
        <f>"ZC12147D91"</f>
        <v>ZC12147D91</v>
      </c>
      <c r="B41" t="str">
        <f t="shared" si="1"/>
        <v>06363391001</v>
      </c>
      <c r="C41" t="s">
        <v>15</v>
      </c>
      <c r="D41" t="s">
        <v>107</v>
      </c>
      <c r="E41" t="s">
        <v>21</v>
      </c>
      <c r="F41" s="1" t="s">
        <v>22</v>
      </c>
      <c r="G41" t="s">
        <v>23</v>
      </c>
      <c r="H41">
        <v>0</v>
      </c>
      <c r="I41" s="2">
        <v>43083</v>
      </c>
      <c r="J41" s="2">
        <v>43099</v>
      </c>
      <c r="K41">
        <v>1723.59</v>
      </c>
    </row>
    <row r="42" spans="1:11" x14ac:dyDescent="0.25">
      <c r="A42" t="str">
        <f>"715086694B"</f>
        <v>715086694B</v>
      </c>
      <c r="B42" t="str">
        <f t="shared" si="1"/>
        <v>06363391001</v>
      </c>
      <c r="C42" t="s">
        <v>15</v>
      </c>
      <c r="D42" t="s">
        <v>108</v>
      </c>
      <c r="E42" t="s">
        <v>71</v>
      </c>
      <c r="F42" s="1" t="s">
        <v>109</v>
      </c>
      <c r="G42" t="s">
        <v>110</v>
      </c>
      <c r="H42">
        <v>57079</v>
      </c>
      <c r="I42" s="2">
        <v>43006</v>
      </c>
      <c r="J42" s="2">
        <v>43069</v>
      </c>
      <c r="K42">
        <v>57079</v>
      </c>
    </row>
    <row r="43" spans="1:11" x14ac:dyDescent="0.25">
      <c r="A43" t="str">
        <f>"Z692018BFB"</f>
        <v>Z692018BFB</v>
      </c>
      <c r="B43" t="str">
        <f t="shared" si="1"/>
        <v>06363391001</v>
      </c>
      <c r="C43" t="s">
        <v>15</v>
      </c>
      <c r="D43" t="s">
        <v>111</v>
      </c>
      <c r="E43" t="s">
        <v>17</v>
      </c>
      <c r="F43" s="1" t="s">
        <v>112</v>
      </c>
      <c r="G43" t="s">
        <v>113</v>
      </c>
      <c r="H43">
        <v>995</v>
      </c>
      <c r="I43" s="2">
        <v>43010</v>
      </c>
      <c r="J43" s="2">
        <v>43033</v>
      </c>
      <c r="K43">
        <v>995</v>
      </c>
    </row>
    <row r="44" spans="1:11" x14ac:dyDescent="0.25">
      <c r="A44" t="str">
        <f>"Z952061202"</f>
        <v>Z952061202</v>
      </c>
      <c r="B44" t="str">
        <f t="shared" si="1"/>
        <v>06363391001</v>
      </c>
      <c r="C44" t="s">
        <v>15</v>
      </c>
      <c r="D44" t="s">
        <v>114</v>
      </c>
      <c r="E44" t="s">
        <v>21</v>
      </c>
      <c r="F44" s="1" t="s">
        <v>115</v>
      </c>
      <c r="G44" t="s">
        <v>116</v>
      </c>
      <c r="H44">
        <v>0</v>
      </c>
      <c r="I44" s="2">
        <v>43046</v>
      </c>
      <c r="J44" s="2">
        <v>43067</v>
      </c>
      <c r="K44">
        <v>1095.6099999999999</v>
      </c>
    </row>
    <row r="45" spans="1:11" x14ac:dyDescent="0.25">
      <c r="A45" t="str">
        <f>"Z5420A10C4"</f>
        <v>Z5420A10C4</v>
      </c>
      <c r="B45" t="str">
        <f t="shared" si="1"/>
        <v>06363391001</v>
      </c>
      <c r="C45" t="s">
        <v>15</v>
      </c>
      <c r="D45" t="s">
        <v>117</v>
      </c>
      <c r="E45" t="s">
        <v>17</v>
      </c>
      <c r="F45" s="1" t="s">
        <v>118</v>
      </c>
      <c r="G45" t="s">
        <v>119</v>
      </c>
      <c r="H45">
        <v>400</v>
      </c>
      <c r="I45" s="2">
        <v>43060</v>
      </c>
      <c r="J45" s="2">
        <v>43061</v>
      </c>
      <c r="K45">
        <v>0</v>
      </c>
    </row>
    <row r="46" spans="1:11" x14ac:dyDescent="0.25">
      <c r="A46" t="str">
        <f>"722048223E"</f>
        <v>722048223E</v>
      </c>
      <c r="B46" t="str">
        <f t="shared" si="1"/>
        <v>06363391001</v>
      </c>
      <c r="C46" t="s">
        <v>15</v>
      </c>
      <c r="D46" t="s">
        <v>120</v>
      </c>
      <c r="E46" t="s">
        <v>121</v>
      </c>
      <c r="F46" s="1" t="s">
        <v>122</v>
      </c>
      <c r="G46" t="s">
        <v>123</v>
      </c>
      <c r="H46">
        <v>200000</v>
      </c>
      <c r="I46" s="2">
        <v>43089</v>
      </c>
      <c r="J46" s="2">
        <v>43818</v>
      </c>
      <c r="K46">
        <v>110943.9</v>
      </c>
    </row>
    <row r="47" spans="1:11" x14ac:dyDescent="0.25">
      <c r="A47" t="str">
        <f>"ZC21D40696"</f>
        <v>ZC21D40696</v>
      </c>
      <c r="B47" t="str">
        <f t="shared" si="1"/>
        <v>06363391001</v>
      </c>
      <c r="C47" t="s">
        <v>15</v>
      </c>
      <c r="D47" t="s">
        <v>124</v>
      </c>
      <c r="E47" t="s">
        <v>17</v>
      </c>
      <c r="F47" s="1" t="s">
        <v>125</v>
      </c>
      <c r="G47" t="s">
        <v>126</v>
      </c>
      <c r="H47">
        <v>39500</v>
      </c>
      <c r="I47" s="2">
        <v>42773</v>
      </c>
      <c r="J47" s="2">
        <v>42831</v>
      </c>
      <c r="K47">
        <v>39294.49</v>
      </c>
    </row>
    <row r="48" spans="1:11" x14ac:dyDescent="0.25">
      <c r="A48" t="str">
        <f>"Z0D20BB0F5"</f>
        <v>Z0D20BB0F5</v>
      </c>
      <c r="B48" t="str">
        <f t="shared" si="1"/>
        <v>06363391001</v>
      </c>
      <c r="C48" t="s">
        <v>15</v>
      </c>
      <c r="D48" t="s">
        <v>127</v>
      </c>
      <c r="E48" t="s">
        <v>17</v>
      </c>
      <c r="F48" s="1" t="s">
        <v>128</v>
      </c>
      <c r="G48" t="s">
        <v>129</v>
      </c>
      <c r="H48">
        <v>360</v>
      </c>
      <c r="I48" s="2">
        <v>43053</v>
      </c>
      <c r="J48" s="2">
        <v>43281</v>
      </c>
      <c r="K48">
        <v>288</v>
      </c>
    </row>
    <row r="49" spans="1:11" x14ac:dyDescent="0.25">
      <c r="A49" t="str">
        <f>"Z1F1FCF410"</f>
        <v>Z1F1FCF410</v>
      </c>
      <c r="B49" t="str">
        <f t="shared" si="1"/>
        <v>06363391001</v>
      </c>
      <c r="C49" t="s">
        <v>15</v>
      </c>
      <c r="D49" t="s">
        <v>130</v>
      </c>
      <c r="E49" t="s">
        <v>21</v>
      </c>
      <c r="F49" s="1" t="s">
        <v>91</v>
      </c>
      <c r="G49" t="s">
        <v>92</v>
      </c>
      <c r="H49">
        <v>37.5</v>
      </c>
      <c r="I49" s="2">
        <v>43004</v>
      </c>
      <c r="J49" s="2">
        <v>43034</v>
      </c>
      <c r="K49">
        <v>37.31</v>
      </c>
    </row>
    <row r="50" spans="1:11" x14ac:dyDescent="0.25">
      <c r="A50" t="str">
        <f>"Z95209C61F"</f>
        <v>Z95209C61F</v>
      </c>
      <c r="B50" t="str">
        <f t="shared" si="1"/>
        <v>06363391001</v>
      </c>
      <c r="C50" t="s">
        <v>15</v>
      </c>
      <c r="D50" t="s">
        <v>131</v>
      </c>
      <c r="E50" t="s">
        <v>21</v>
      </c>
      <c r="F50" s="1" t="s">
        <v>91</v>
      </c>
      <c r="G50" t="s">
        <v>92</v>
      </c>
      <c r="H50">
        <v>1800</v>
      </c>
      <c r="I50" s="2">
        <v>43062</v>
      </c>
      <c r="J50" s="2">
        <v>43117</v>
      </c>
      <c r="K50">
        <v>1791</v>
      </c>
    </row>
    <row r="51" spans="1:11" x14ac:dyDescent="0.25">
      <c r="A51" t="str">
        <f>"Z5B1DF4EBD"</f>
        <v>Z5B1DF4EBD</v>
      </c>
      <c r="B51" t="str">
        <f t="shared" si="1"/>
        <v>06363391001</v>
      </c>
      <c r="C51" t="s">
        <v>15</v>
      </c>
      <c r="D51" t="s">
        <v>132</v>
      </c>
      <c r="E51" t="s">
        <v>21</v>
      </c>
      <c r="F51" s="1" t="s">
        <v>57</v>
      </c>
      <c r="G51" t="s">
        <v>58</v>
      </c>
      <c r="H51">
        <v>1025.82</v>
      </c>
      <c r="I51" s="2">
        <v>42823</v>
      </c>
      <c r="J51" s="2">
        <v>42854</v>
      </c>
      <c r="K51">
        <v>1025.81</v>
      </c>
    </row>
    <row r="52" spans="1:11" x14ac:dyDescent="0.25">
      <c r="A52" t="str">
        <f>"7280774CC3"</f>
        <v>7280774CC3</v>
      </c>
      <c r="B52" t="str">
        <f t="shared" si="1"/>
        <v>06363391001</v>
      </c>
      <c r="C52" t="s">
        <v>15</v>
      </c>
      <c r="D52" t="s">
        <v>133</v>
      </c>
      <c r="E52" t="s">
        <v>121</v>
      </c>
      <c r="F52" s="1" t="s">
        <v>134</v>
      </c>
      <c r="G52" t="s">
        <v>61</v>
      </c>
      <c r="H52">
        <v>100000</v>
      </c>
      <c r="I52" s="2">
        <v>43081</v>
      </c>
      <c r="J52" s="2">
        <v>43465</v>
      </c>
      <c r="K52">
        <v>33248.1</v>
      </c>
    </row>
    <row r="53" spans="1:11" x14ac:dyDescent="0.25">
      <c r="A53" t="str">
        <f>"Z0B1D0A292"</f>
        <v>Z0B1D0A292</v>
      </c>
      <c r="B53" t="str">
        <f t="shared" si="1"/>
        <v>06363391001</v>
      </c>
      <c r="C53" t="s">
        <v>15</v>
      </c>
      <c r="D53" t="s">
        <v>135</v>
      </c>
      <c r="E53" t="s">
        <v>21</v>
      </c>
      <c r="F53" s="1" t="s">
        <v>57</v>
      </c>
      <c r="G53" t="s">
        <v>58</v>
      </c>
      <c r="H53">
        <v>1134.5</v>
      </c>
      <c r="I53" s="2">
        <v>42760</v>
      </c>
      <c r="J53" s="2">
        <v>42791</v>
      </c>
      <c r="K53">
        <v>1134.5</v>
      </c>
    </row>
    <row r="54" spans="1:11" x14ac:dyDescent="0.25">
      <c r="A54" t="str">
        <f>"ZDB1D4CB89"</f>
        <v>ZDB1D4CB89</v>
      </c>
      <c r="B54" t="str">
        <f t="shared" si="1"/>
        <v>06363391001</v>
      </c>
      <c r="C54" t="s">
        <v>15</v>
      </c>
      <c r="D54" t="s">
        <v>136</v>
      </c>
      <c r="E54" t="s">
        <v>21</v>
      </c>
      <c r="F54" s="1" t="s">
        <v>137</v>
      </c>
      <c r="G54" t="s">
        <v>138</v>
      </c>
      <c r="H54">
        <v>1200</v>
      </c>
      <c r="I54" s="2">
        <v>42780</v>
      </c>
      <c r="J54" s="2">
        <v>42794</v>
      </c>
      <c r="K54">
        <v>1200</v>
      </c>
    </row>
    <row r="55" spans="1:11" x14ac:dyDescent="0.25">
      <c r="A55" t="str">
        <f>"Z891D4CBFC"</f>
        <v>Z891D4CBFC</v>
      </c>
      <c r="B55" t="str">
        <f t="shared" si="1"/>
        <v>06363391001</v>
      </c>
      <c r="C55" t="s">
        <v>15</v>
      </c>
      <c r="D55" t="s">
        <v>139</v>
      </c>
      <c r="E55" t="s">
        <v>21</v>
      </c>
      <c r="F55" s="1" t="s">
        <v>57</v>
      </c>
      <c r="G55" t="s">
        <v>58</v>
      </c>
      <c r="H55">
        <v>3162.32</v>
      </c>
      <c r="I55" s="2">
        <v>42774</v>
      </c>
      <c r="J55" s="2">
        <v>42832</v>
      </c>
      <c r="K55">
        <v>3162.32</v>
      </c>
    </row>
    <row r="56" spans="1:11" x14ac:dyDescent="0.25">
      <c r="A56" t="str">
        <f>"ZB01D5AE33"</f>
        <v>ZB01D5AE33</v>
      </c>
      <c r="B56" t="str">
        <f t="shared" si="1"/>
        <v>06363391001</v>
      </c>
      <c r="C56" t="s">
        <v>15</v>
      </c>
      <c r="D56" t="s">
        <v>140</v>
      </c>
      <c r="E56" t="s">
        <v>21</v>
      </c>
      <c r="F56" s="1" t="s">
        <v>57</v>
      </c>
      <c r="G56" t="s">
        <v>58</v>
      </c>
      <c r="H56">
        <v>1025.82</v>
      </c>
      <c r="I56" s="2">
        <v>42787</v>
      </c>
      <c r="J56" s="2">
        <v>42815</v>
      </c>
      <c r="K56">
        <v>1025.81</v>
      </c>
    </row>
    <row r="57" spans="1:11" x14ac:dyDescent="0.25">
      <c r="A57" t="str">
        <f>"Z701DF4D89"</f>
        <v>Z701DF4D89</v>
      </c>
      <c r="B57" t="str">
        <f t="shared" si="1"/>
        <v>06363391001</v>
      </c>
      <c r="C57" t="s">
        <v>15</v>
      </c>
      <c r="D57" t="s">
        <v>141</v>
      </c>
      <c r="E57" t="s">
        <v>21</v>
      </c>
      <c r="F57" s="1" t="s">
        <v>57</v>
      </c>
      <c r="G57" t="s">
        <v>58</v>
      </c>
      <c r="H57">
        <v>1141.3599999999999</v>
      </c>
      <c r="I57" s="2">
        <v>42824</v>
      </c>
      <c r="J57" s="2">
        <v>42854</v>
      </c>
      <c r="K57">
        <v>1141.3499999999999</v>
      </c>
    </row>
    <row r="58" spans="1:11" x14ac:dyDescent="0.25">
      <c r="A58" t="str">
        <f>"Z581DF4EE9"</f>
        <v>Z581DF4EE9</v>
      </c>
      <c r="B58" t="str">
        <f t="shared" ref="B58:B73" si="2">"06363391001"</f>
        <v>06363391001</v>
      </c>
      <c r="C58" t="s">
        <v>15</v>
      </c>
      <c r="D58" t="s">
        <v>142</v>
      </c>
      <c r="E58" t="s">
        <v>21</v>
      </c>
      <c r="F58" s="1" t="s">
        <v>57</v>
      </c>
      <c r="G58" t="s">
        <v>58</v>
      </c>
      <c r="H58">
        <v>1311.16</v>
      </c>
      <c r="I58" s="2">
        <v>42823</v>
      </c>
      <c r="J58" s="2">
        <v>42853</v>
      </c>
      <c r="K58">
        <v>1311.16</v>
      </c>
    </row>
    <row r="59" spans="1:11" x14ac:dyDescent="0.25">
      <c r="A59" t="str">
        <f>"ZB31DF4DF2"</f>
        <v>ZB31DF4DF2</v>
      </c>
      <c r="B59" t="str">
        <f t="shared" si="2"/>
        <v>06363391001</v>
      </c>
      <c r="C59" t="s">
        <v>15</v>
      </c>
      <c r="D59" t="s">
        <v>143</v>
      </c>
      <c r="E59" t="s">
        <v>21</v>
      </c>
      <c r="F59" s="1" t="s">
        <v>144</v>
      </c>
      <c r="G59" t="s">
        <v>145</v>
      </c>
      <c r="H59">
        <v>1350</v>
      </c>
      <c r="I59" s="2">
        <v>42824</v>
      </c>
      <c r="J59" s="2">
        <v>42853</v>
      </c>
      <c r="K59">
        <v>1350</v>
      </c>
    </row>
    <row r="60" spans="1:11" x14ac:dyDescent="0.25">
      <c r="A60" t="str">
        <f>"Z5F1DF4CE0"</f>
        <v>Z5F1DF4CE0</v>
      </c>
      <c r="B60" t="str">
        <f t="shared" si="2"/>
        <v>06363391001</v>
      </c>
      <c r="C60" t="s">
        <v>15</v>
      </c>
      <c r="D60" t="s">
        <v>146</v>
      </c>
      <c r="E60" t="s">
        <v>21</v>
      </c>
      <c r="F60" s="1" t="s">
        <v>57</v>
      </c>
      <c r="G60" t="s">
        <v>58</v>
      </c>
      <c r="H60">
        <v>1025.82</v>
      </c>
      <c r="I60" s="2">
        <v>42824</v>
      </c>
      <c r="J60" s="2">
        <v>42853</v>
      </c>
      <c r="K60">
        <v>1025.81</v>
      </c>
    </row>
    <row r="61" spans="1:11" x14ac:dyDescent="0.25">
      <c r="A61" t="str">
        <f>"Z111DF4E67"</f>
        <v>Z111DF4E67</v>
      </c>
      <c r="B61" t="str">
        <f t="shared" si="2"/>
        <v>06363391001</v>
      </c>
      <c r="C61" t="s">
        <v>15</v>
      </c>
      <c r="D61" t="s">
        <v>147</v>
      </c>
      <c r="E61" t="s">
        <v>21</v>
      </c>
      <c r="F61" s="1" t="s">
        <v>57</v>
      </c>
      <c r="G61" t="s">
        <v>58</v>
      </c>
      <c r="H61">
        <v>1025.82</v>
      </c>
      <c r="I61" s="2">
        <v>42824</v>
      </c>
      <c r="J61" s="2">
        <v>42854</v>
      </c>
      <c r="K61">
        <v>1025.81</v>
      </c>
    </row>
    <row r="62" spans="1:11" x14ac:dyDescent="0.25">
      <c r="A62" t="str">
        <f>"Z9D1E30203"</f>
        <v>Z9D1E30203</v>
      </c>
      <c r="B62" t="str">
        <f t="shared" si="2"/>
        <v>06363391001</v>
      </c>
      <c r="C62" t="s">
        <v>15</v>
      </c>
      <c r="D62" t="s">
        <v>148</v>
      </c>
      <c r="E62" t="s">
        <v>21</v>
      </c>
      <c r="F62" s="1" t="s">
        <v>149</v>
      </c>
      <c r="G62" t="s">
        <v>150</v>
      </c>
      <c r="H62">
        <v>3886.24</v>
      </c>
      <c r="I62" s="2">
        <v>42836</v>
      </c>
      <c r="J62" s="2">
        <v>42866</v>
      </c>
      <c r="K62">
        <v>3886.24</v>
      </c>
    </row>
    <row r="63" spans="1:11" x14ac:dyDescent="0.25">
      <c r="A63" t="str">
        <f>"Z441F1F54E"</f>
        <v>Z441F1F54E</v>
      </c>
      <c r="B63" t="str">
        <f t="shared" si="2"/>
        <v>06363391001</v>
      </c>
      <c r="C63" t="s">
        <v>15</v>
      </c>
      <c r="D63" t="s">
        <v>151</v>
      </c>
      <c r="E63" t="s">
        <v>21</v>
      </c>
      <c r="F63" s="1" t="s">
        <v>57</v>
      </c>
      <c r="G63" t="s">
        <v>58</v>
      </c>
      <c r="H63">
        <v>2564.5500000000002</v>
      </c>
      <c r="I63" s="2">
        <v>42928</v>
      </c>
      <c r="J63" s="2">
        <v>42977</v>
      </c>
      <c r="K63">
        <v>2564.5500000000002</v>
      </c>
    </row>
    <row r="64" spans="1:11" x14ac:dyDescent="0.25">
      <c r="A64" t="str">
        <f>"Z371F1F5B9"</f>
        <v>Z371F1F5B9</v>
      </c>
      <c r="B64" t="str">
        <f t="shared" si="2"/>
        <v>06363391001</v>
      </c>
      <c r="C64" t="s">
        <v>15</v>
      </c>
      <c r="D64" t="s">
        <v>152</v>
      </c>
      <c r="E64" t="s">
        <v>21</v>
      </c>
      <c r="F64" s="1" t="s">
        <v>153</v>
      </c>
      <c r="G64" t="s">
        <v>154</v>
      </c>
      <c r="H64">
        <v>917</v>
      </c>
      <c r="I64" s="2">
        <v>42928</v>
      </c>
      <c r="J64" s="2">
        <v>42929</v>
      </c>
      <c r="K64">
        <v>917</v>
      </c>
    </row>
    <row r="65" spans="1:11" x14ac:dyDescent="0.25">
      <c r="A65" t="str">
        <f>"ZEC1F5BF2B"</f>
        <v>ZEC1F5BF2B</v>
      </c>
      <c r="B65" t="str">
        <f t="shared" si="2"/>
        <v>06363391001</v>
      </c>
      <c r="C65" t="s">
        <v>15</v>
      </c>
      <c r="D65" t="s">
        <v>155</v>
      </c>
      <c r="E65" t="s">
        <v>21</v>
      </c>
      <c r="F65" s="1" t="s">
        <v>57</v>
      </c>
      <c r="G65" t="s">
        <v>58</v>
      </c>
      <c r="H65">
        <v>1141.3599999999999</v>
      </c>
      <c r="I65" s="2">
        <v>42934</v>
      </c>
      <c r="J65" s="2">
        <v>42977</v>
      </c>
      <c r="K65">
        <v>1141.3499999999999</v>
      </c>
    </row>
    <row r="66" spans="1:11" x14ac:dyDescent="0.25">
      <c r="A66" t="str">
        <f>"Z751F5BE78"</f>
        <v>Z751F5BE78</v>
      </c>
      <c r="B66" t="str">
        <f t="shared" si="2"/>
        <v>06363391001</v>
      </c>
      <c r="C66" t="s">
        <v>15</v>
      </c>
      <c r="D66" t="s">
        <v>156</v>
      </c>
      <c r="E66" t="s">
        <v>21</v>
      </c>
      <c r="F66" s="1" t="s">
        <v>57</v>
      </c>
      <c r="G66" t="s">
        <v>58</v>
      </c>
      <c r="H66">
        <v>1332.76</v>
      </c>
      <c r="I66" s="2">
        <v>42934</v>
      </c>
      <c r="J66" s="2">
        <v>42977</v>
      </c>
      <c r="K66">
        <v>1332.76</v>
      </c>
    </row>
    <row r="67" spans="1:11" x14ac:dyDescent="0.25">
      <c r="A67" t="str">
        <f>"Z7A1F5BDDB"</f>
        <v>Z7A1F5BDDB</v>
      </c>
      <c r="B67" t="str">
        <f t="shared" si="2"/>
        <v>06363391001</v>
      </c>
      <c r="C67" t="s">
        <v>15</v>
      </c>
      <c r="D67" t="s">
        <v>157</v>
      </c>
      <c r="E67" t="s">
        <v>21</v>
      </c>
      <c r="F67" s="1" t="s">
        <v>144</v>
      </c>
      <c r="G67" t="s">
        <v>145</v>
      </c>
      <c r="H67">
        <v>1350</v>
      </c>
      <c r="I67" s="2">
        <v>42934</v>
      </c>
      <c r="J67" s="2">
        <v>42977</v>
      </c>
      <c r="K67">
        <v>0</v>
      </c>
    </row>
    <row r="68" spans="1:11" x14ac:dyDescent="0.25">
      <c r="A68" t="str">
        <f>"Z131FE9573"</f>
        <v>Z131FE9573</v>
      </c>
      <c r="B68" t="str">
        <f t="shared" si="2"/>
        <v>06363391001</v>
      </c>
      <c r="C68" t="s">
        <v>15</v>
      </c>
      <c r="D68" t="s">
        <v>158</v>
      </c>
      <c r="E68" t="s">
        <v>21</v>
      </c>
      <c r="F68" s="1" t="s">
        <v>57</v>
      </c>
      <c r="G68" t="s">
        <v>58</v>
      </c>
      <c r="H68">
        <v>1426.7</v>
      </c>
      <c r="I68" s="2">
        <v>43005</v>
      </c>
      <c r="J68" s="2">
        <v>43039</v>
      </c>
      <c r="K68">
        <v>1426.7</v>
      </c>
    </row>
    <row r="69" spans="1:11" x14ac:dyDescent="0.25">
      <c r="A69" t="str">
        <f>"Z571FE9621"</f>
        <v>Z571FE9621</v>
      </c>
      <c r="B69" t="str">
        <f t="shared" si="2"/>
        <v>06363391001</v>
      </c>
      <c r="C69" t="s">
        <v>15</v>
      </c>
      <c r="D69" t="s">
        <v>159</v>
      </c>
      <c r="E69" t="s">
        <v>21</v>
      </c>
      <c r="F69" s="1" t="s">
        <v>144</v>
      </c>
      <c r="G69" t="s">
        <v>145</v>
      </c>
      <c r="H69">
        <v>1350</v>
      </c>
      <c r="I69" s="2">
        <v>43005</v>
      </c>
      <c r="J69" s="2">
        <v>43039</v>
      </c>
      <c r="K69">
        <v>1350</v>
      </c>
    </row>
    <row r="70" spans="1:11" x14ac:dyDescent="0.25">
      <c r="A70" t="str">
        <f>"Z0C20CB192"</f>
        <v>Z0C20CB192</v>
      </c>
      <c r="B70" t="str">
        <f t="shared" si="2"/>
        <v>06363391001</v>
      </c>
      <c r="C70" t="s">
        <v>15</v>
      </c>
      <c r="D70" t="s">
        <v>152</v>
      </c>
      <c r="E70" t="s">
        <v>21</v>
      </c>
      <c r="F70" s="1" t="s">
        <v>57</v>
      </c>
      <c r="G70" t="s">
        <v>58</v>
      </c>
      <c r="H70">
        <v>1465.46</v>
      </c>
      <c r="I70" s="2">
        <v>43059</v>
      </c>
      <c r="J70" s="2">
        <v>43098</v>
      </c>
      <c r="K70">
        <v>1465.46</v>
      </c>
    </row>
    <row r="71" spans="1:11" x14ac:dyDescent="0.25">
      <c r="A71" t="str">
        <f>"Z2B20CB215"</f>
        <v>Z2B20CB215</v>
      </c>
      <c r="B71" t="str">
        <f t="shared" si="2"/>
        <v>06363391001</v>
      </c>
      <c r="C71" t="s">
        <v>15</v>
      </c>
      <c r="D71" t="s">
        <v>152</v>
      </c>
      <c r="E71" t="s">
        <v>21</v>
      </c>
      <c r="F71" s="1" t="s">
        <v>57</v>
      </c>
      <c r="G71" t="s">
        <v>58</v>
      </c>
      <c r="H71">
        <v>2004.4</v>
      </c>
      <c r="I71" s="2">
        <v>43059</v>
      </c>
      <c r="J71" s="2">
        <v>43098</v>
      </c>
      <c r="K71">
        <v>2004.4</v>
      </c>
    </row>
    <row r="72" spans="1:11" x14ac:dyDescent="0.25">
      <c r="A72" t="str">
        <f>"Z06209CEA4"</f>
        <v>Z06209CEA4</v>
      </c>
      <c r="B72" t="str">
        <f t="shared" si="2"/>
        <v>06363391001</v>
      </c>
      <c r="C72" t="s">
        <v>15</v>
      </c>
      <c r="D72" t="s">
        <v>160</v>
      </c>
      <c r="E72" t="s">
        <v>21</v>
      </c>
      <c r="F72" s="1" t="s">
        <v>144</v>
      </c>
      <c r="G72" t="s">
        <v>145</v>
      </c>
      <c r="H72">
        <v>2025</v>
      </c>
      <c r="I72" s="2">
        <v>43060</v>
      </c>
      <c r="J72" s="2">
        <v>43098</v>
      </c>
      <c r="K72">
        <v>2025</v>
      </c>
    </row>
    <row r="73" spans="1:11" x14ac:dyDescent="0.25">
      <c r="A73" t="str">
        <f>"Z6F1F916C3"</f>
        <v>Z6F1F916C3</v>
      </c>
      <c r="B73" t="str">
        <f t="shared" si="2"/>
        <v>06363391001</v>
      </c>
      <c r="C73" t="s">
        <v>15</v>
      </c>
      <c r="D73" t="s">
        <v>161</v>
      </c>
      <c r="E73" t="s">
        <v>17</v>
      </c>
      <c r="F73" s="1" t="s">
        <v>66</v>
      </c>
      <c r="G73" t="s">
        <v>67</v>
      </c>
      <c r="H73">
        <v>15250</v>
      </c>
      <c r="I73" s="2">
        <v>43024</v>
      </c>
      <c r="J73" s="2">
        <v>43725</v>
      </c>
      <c r="K73">
        <v>8953.5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lazio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2019-01-29T15:52:12Z</dcterms:created>
  <dcterms:modified xsi:type="dcterms:W3CDTF">2019-01-29T15:52:12Z</dcterms:modified>
</cp:coreProperties>
</file>