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igu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</calcChain>
</file>

<file path=xl/sharedStrings.xml><?xml version="1.0" encoding="utf-8"?>
<sst xmlns="http://schemas.openxmlformats.org/spreadsheetml/2006/main" count="501" uniqueCount="269">
  <si>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</si>
  <si>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</si>
  <si>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</si>
  <si>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</si>
  <si>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</si>
  <si>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</si>
  <si>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</si>
  <si>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</si>
  <si>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</si>
  <si>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</si>
  <si>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</si>
  <si>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</si>
  <si>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</si>
  <si>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</si>
  <si>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</si>
  <si>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</si>
  <si>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INTERV. MANUT.NE TORNELLO DISABILI</t>
  </si>
  <si>
    <t>23-AFFIDAMENTO IN ECONOMIA - AFFIDAMENTO DIRETTO</t>
  </si>
  <si>
    <t xml:space="preserve">GUNNEBO ITALIA SPA (CF: 03141940159)
</t>
  </si>
  <si>
    <t>GUNNEBO ITALIA SPA (CF: 03141940159)</t>
  </si>
  <si>
    <t>UPT IMPERIA LAVORI IMPIANTO IDRICO</t>
  </si>
  <si>
    <t xml:space="preserve">EDILCANTIERI COSTRUZIONI SRL (CF: 01280410083)
</t>
  </si>
  <si>
    <t>EDILCANTIERI COSTRUZIONI SRL (CF: 01280410083)</t>
  </si>
  <si>
    <t>UTGE1 spostameto ingresso</t>
  </si>
  <si>
    <t xml:space="preserve">ARTE EDILE DI PUNAVIJA DARJO (CF: PNVDRJ87C17Z100R)
</t>
  </si>
  <si>
    <t>ARTE EDILE DI PUNAVIJA DARJO (CF: PNVDRJ87C17Z100R)</t>
  </si>
  <si>
    <t>UPTSV smaltimento materiali</t>
  </si>
  <si>
    <t xml:space="preserve">F.lli Adriano e Giuseppe Bonavita &amp;F. Snc (CF: 03864340108)
</t>
  </si>
  <si>
    <t>F.lli Adriano e Giuseppe Bonavita &amp;F. Snc (CF: 03864340108)</t>
  </si>
  <si>
    <t>Gasolio da riscaldamento DP IMPERIA</t>
  </si>
  <si>
    <t>26-AFFIDAMENTO DIRETTO IN ADESIONE AD ACCORDO QUADRO/CONVENZIONE</t>
  </si>
  <si>
    <t xml:space="preserve">EUROPAM S.P.A. (CF: 03076310105)
</t>
  </si>
  <si>
    <t>EUROPAM S.P.A. (CF: 03076310105)</t>
  </si>
  <si>
    <t>Spurgo acque nere immobile sede DR Liguria</t>
  </si>
  <si>
    <t xml:space="preserve">Docks Lanterna S.p.A. (CF: 02315050100)
</t>
  </si>
  <si>
    <t>Docks Lanterna S.p.A. (CF: 02315050100)</t>
  </si>
  <si>
    <t xml:space="preserve">Acquisto lampade per videoproiettori </t>
  </si>
  <si>
    <t xml:space="preserve">EUROTECNO SRL (CF: 04585871009)
</t>
  </si>
  <si>
    <t>EUROTECNO SRL (CF: 04585871009)</t>
  </si>
  <si>
    <t>Acquisto kit reintegro cassette di pronto soccorso</t>
  </si>
  <si>
    <t xml:space="preserve">CENTRO UFFICI SRL (CF: 03095020362)
</t>
  </si>
  <si>
    <t>CENTRO UFFICI SRL (CF: 03095020362)</t>
  </si>
  <si>
    <t>RIPARAZIONE ARMADI COMPATTABILI 2Â° PIANO - ST. 42 - UPT-IM</t>
  </si>
  <si>
    <t xml:space="preserve">LA BERFER (CF: BRRVNI69P06E290F)
</t>
  </si>
  <si>
    <t>LA BERFER (CF: BRRVNI69P06E290F)</t>
  </si>
  <si>
    <t>Fornitura Energia Elettrica uff. Area Entrate - 01-Apr-2017/31-Mar-2018</t>
  </si>
  <si>
    <t xml:space="preserve">Iren Mercato S.p.A. (CF: 01178580997)
</t>
  </si>
  <si>
    <t>Iren Mercato S.p.A. (CF: 01178580997)</t>
  </si>
  <si>
    <t>TONER PER STAMPANTE LEXMARK C 935DN</t>
  </si>
  <si>
    <t xml:space="preserve">ALFA MULTISERVIZI S.R.L. (CF: 12357411003)
LINEA DATA (CF: 03242680829)
</t>
  </si>
  <si>
    <t>ALFA MULTISERVIZI S.R.L. (CF: 12357411003)</t>
  </si>
  <si>
    <t xml:space="preserve">Pubblicazione bando ricerca immobile ad Albenga </t>
  </si>
  <si>
    <t xml:space="preserve">A. MANZONI &amp; C. S.p.a. (CF: 04705810150)
</t>
  </si>
  <si>
    <t>A. MANZONI &amp; C. S.p.a. (CF: 04705810150)</t>
  </si>
  <si>
    <t>RIPRISTINO INTONACO ATRIO E TINTEGG.RA SCALE VII P. UPT-GE</t>
  </si>
  <si>
    <t xml:space="preserve">ARTE COSTRUZIONI di PUNAVIJA Gentian (CF: PNVGTN85B09Z100A)
</t>
  </si>
  <si>
    <t>ARTE COSTRUZIONI di PUNAVIJA Gentian (CF: PNVGTN85B09Z100A)</t>
  </si>
  <si>
    <t>intervento di manutenzione alloggio di servizio DR Liguria</t>
  </si>
  <si>
    <t>Acquisto complementi d'arredamento per alloggio di servizio</t>
  </si>
  <si>
    <t xml:space="preserve">FLESSING COCCHELLA S.R.L. (CF: 03750200101)
</t>
  </si>
  <si>
    <t>FLESSING COCCHELLA S.R.L. (CF: 03750200101)</t>
  </si>
  <si>
    <t>forniture cucina</t>
  </si>
  <si>
    <t xml:space="preserve">Leroy Merlin Italia srl (CF: 05602710963)
</t>
  </si>
  <si>
    <t>Leroy Merlin Italia srl (CF: 05602710963)</t>
  </si>
  <si>
    <t xml:space="preserve">forniture per bagno di servizio </t>
  </si>
  <si>
    <t xml:space="preserve">arredi alloggio di servizio </t>
  </si>
  <si>
    <t>Coffe Break convegno 31 Marzo 2017</t>
  </si>
  <si>
    <t xml:space="preserve">BAR RIVER DI BARCI GIANLUCA,PIANO MAURA E CO. SNC (CF: 01624610992)
Gemi piccoli grandi eventi Srl (CF: 03869620108)
Svizzera ricevimenti (CF: 02289630994)
</t>
  </si>
  <si>
    <t>Gemi piccoli grandi eventi Srl (CF: 03869620108)</t>
  </si>
  <si>
    <t>FORNITURA ESTINTORI E PIANTANE PORTAESTINTORI DP-SP</t>
  </si>
  <si>
    <t>22-PROCEDURA NEGOZIATA DERIVANTE DA AVVISI CON CUI SI INDICE LA GARA</t>
  </si>
  <si>
    <t xml:space="preserve">ANTINCENDIO OPLONTI SaS (CF: 03288741212)
CMA SISTEMI ANTINCENDIO Srl (CF: 03419760172)
MATE ANTINCENDIO (CF: 01252470453)
RAVIZZA-VERGARI ANTINCENDI  (CF: 03765410109)
TECNOFIRE Sas (CF: 00716970454)
</t>
  </si>
  <si>
    <t>ANTINCENDIO OPLONTI SaS (CF: 03288741212)</t>
  </si>
  <si>
    <t>FORNITURA E MONTAGGIO N. 2 PARATIE SPORT. DEC. VALPOLCEVERA</t>
  </si>
  <si>
    <t xml:space="preserve">BIGU Snc di BISIO Claudio &amp; GUALCO Stefano (CF: 01898760994)
Fratelli PERELLI Srl (CF: 03476110105)
IVE. CAL. Srl (CF: 02155690999)
R.P. LAVORAZIONI ACCIAIO Srl (CF: 01580240990)
</t>
  </si>
  <si>
    <t>IVE. CAL. Srl (CF: 02155690999)</t>
  </si>
  <si>
    <t xml:space="preserve">Fornitura per bagno di servizio </t>
  </si>
  <si>
    <t>Acquisto piantane, aste e pomoli per bandiere</t>
  </si>
  <si>
    <t xml:space="preserve">FAGGIONATO ROBERTO (CF: FGGRRT74M13F464Y)
</t>
  </si>
  <si>
    <t>FAGGIONATO ROBERTO (CF: FGGRRT74M13F464Y)</t>
  </si>
  <si>
    <t>SCARPE ANTIINFORTUNISTICHE</t>
  </si>
  <si>
    <t xml:space="preserve">CANEVARI GROUP SRL (CF: 02293630188)
</t>
  </si>
  <si>
    <t>CANEVARI GROUP SRL (CF: 02293630188)</t>
  </si>
  <si>
    <t>porte interne alloggio di servizio</t>
  </si>
  <si>
    <t xml:space="preserve">forniture per alloggio  servizio </t>
  </si>
  <si>
    <t>Fornitura toner rigenerato per stampanti e fax</t>
  </si>
  <si>
    <t xml:space="preserve">ALEX OFFICE &amp; BUSINESS DI CARMINE AVERSANO (CF: 01308430626)
ECOREFILL S.R.L.  (CF: 02279000489)
GECAL  (CF: 08551090155)
GILLIAM DI GILLIAM MICHELE &amp; C. SAS (CF: 02486390301)
LYRECO ITALIA S.P.A. (CF: 11582010150)
</t>
  </si>
  <si>
    <t>ALEX OFFICE &amp; BUSINESS DI CARMINE AVERSANO (CF: 01308430626)</t>
  </si>
  <si>
    <t>Acquisto carta termica per stampanti sistemi eliminacode</t>
  </si>
  <si>
    <t xml:space="preserve">SIGMA S.P.A. (CF: 01590580443)
</t>
  </si>
  <si>
    <t>SIGMA S.P.A. (CF: 01590580443)</t>
  </si>
  <si>
    <t>RILEGATURA VOLUMI RELAZIONE SISMICA IMMOB. DP-SP</t>
  </si>
  <si>
    <t xml:space="preserve">CENTRO COPIE Srl (CF: 02722700107)
</t>
  </si>
  <si>
    <t>CENTRO COPIE Srl (CF: 02722700107)</t>
  </si>
  <si>
    <t>Fornitura e montaggio zanzariere alloggio di servizio dr liguria</t>
  </si>
  <si>
    <t xml:space="preserve">ALL. FENSTER Srl (CF: 02338200104)
GENOVA INFISSI di ALABISO Sandro (CF: 03183170103)
Tigullio Design Genova S.r.l. (CF: 01839260997)
</t>
  </si>
  <si>
    <t>GENOVA INFISSI di ALABISO Sandro (CF: 03183170103)</t>
  </si>
  <si>
    <t>Intervento manutenzione fotocopiatrice UPT-SP</t>
  </si>
  <si>
    <t xml:space="preserve">Rolando Dorai s.r.l. (CF: 01208120111)
</t>
  </si>
  <si>
    <t>Rolando Dorai s.r.l. (CF: 01208120111)</t>
  </si>
  <si>
    <t>ACQUISTO VENTILATORI</t>
  </si>
  <si>
    <t xml:space="preserve">PLASTI FOR MOBIL (CF: 01040690156)
</t>
  </si>
  <si>
    <t>PLASTI FOR MOBIL (CF: 01040690156)</t>
  </si>
  <si>
    <t>Manutenzione serramenti DP-SV</t>
  </si>
  <si>
    <t xml:space="preserve">B.R.M. Srl (CF: 00863410098)
</t>
  </si>
  <si>
    <t>B.R.M. Srl (CF: 00863410098)</t>
  </si>
  <si>
    <t>Manutenzione serramenti UPT-GE</t>
  </si>
  <si>
    <t xml:space="preserve">GENOVA INFISSI di ALABISO Sandro (CF: LBSSDR65D27D969A)
</t>
  </si>
  <si>
    <t>GENOVA INFISSI di ALABISO Sandro (CF: LBSSDR65D27D969A)</t>
  </si>
  <si>
    <t>corsi primo soccorso e utilizzo defibrillatori</t>
  </si>
  <si>
    <t xml:space="preserve">EXITONE S.P.A. (CF: 07874490019)
</t>
  </si>
  <si>
    <t>EXITONE S.P.A. (CF: 07874490019)</t>
  </si>
  <si>
    <t>servizio di sorveglianza sanitaria</t>
  </si>
  <si>
    <t>Noleggio n. 7 fotocop. multif.ne x uff. AdE della Liguria</t>
  </si>
  <si>
    <t xml:space="preserve">KYOCERA DOCUMENT SOLUTION ITALIA SPA (CF: 01788080156)
</t>
  </si>
  <si>
    <t>KYOCERA DOCUMENT SOLUTION ITALIA SPA (CF: 01788080156)</t>
  </si>
  <si>
    <t>Smaltimento materiale cartaceo UT IM e UPT IM</t>
  </si>
  <si>
    <t>DPSV UTSV movimentazione pareti front-office via Alessandria</t>
  </si>
  <si>
    <t xml:space="preserve">EDILNUOVO Srl (CF: 00125460097)
IMPRESA EDILE MUGLIARISI (CF: 01698930094)
IMPRESA SUMMA di Mantero Carlo (CF: 01047960099)
N &amp; L Costruzioni srl (CF: 02102170996)
PRIMEDIL (CF: 01273510097)
Rotundo Giuseppe Impresa Edile (CF: 01558510093)
S.E.I.M.A. S.R.L. (CF: 00267300101)
</t>
  </si>
  <si>
    <t>EDILNUOVO Srl (CF: 00125460097)</t>
  </si>
  <si>
    <t>lavori di adattamento locali per rilascio piani 5Â° e 6Â° UPT Savona</t>
  </si>
  <si>
    <t xml:space="preserve">DRE Liguria Manut.ripristino.impianto motorizzato tende </t>
  </si>
  <si>
    <t xml:space="preserve">Punto Quattro Srl (CF: 02950550109)
</t>
  </si>
  <si>
    <t>Punto Quattro Srl (CF: 02950550109)</t>
  </si>
  <si>
    <t xml:space="preserve">Fornitura e posa in opera Porta Tagliafuoco locale caldaia DP-SP </t>
  </si>
  <si>
    <t xml:space="preserve">INTEC SERVICE Srl (CF: 02820290647)
OSAM ZANNONI (CF: 01346350117)
</t>
  </si>
  <si>
    <t>OSAM ZANNONI (CF: 01346350117)</t>
  </si>
  <si>
    <t>VERIFICATORI BANCONOTE</t>
  </si>
  <si>
    <t xml:space="preserve">DuecÃ¬ Italia srl (CF: 02693490126)
</t>
  </si>
  <si>
    <t>DuecÃ¬ Italia srl (CF: 02693490126)</t>
  </si>
  <si>
    <t>Acquisto carta termica per sistemi eliminacode</t>
  </si>
  <si>
    <t xml:space="preserve">UPT SP P.le Kennedy Ripristino Impianto rilevazione incendio </t>
  </si>
  <si>
    <t xml:space="preserve">ANTIFURTO E SICUREZZA (CF: 01430880110)
</t>
  </si>
  <si>
    <t>ANTIFURTO E SICUREZZA (CF: 01430880110)</t>
  </si>
  <si>
    <t>SFALCIO ERBA AREA VERDE UPT-IM</t>
  </si>
  <si>
    <t xml:space="preserve">BIANCHI SERGIO (CF: BNCSRG74B15D969G)
</t>
  </si>
  <si>
    <t>BIANCHI SERGIO (CF: BNCSRG74B15D969G)</t>
  </si>
  <si>
    <t>PEZZI MOBILI 2018</t>
  </si>
  <si>
    <t xml:space="preserve">Istituto Poligrafico e Zecca dello Stato  (CF: 00399810589)
</t>
  </si>
  <si>
    <t>Istituto Poligrafico e Zecca dello Stato  (CF: 00399810589)</t>
  </si>
  <si>
    <t>FORNITURA  NR. 4 ESTINTORI A SCHIUMA LT.2 X TELELAVORATORI</t>
  </si>
  <si>
    <t xml:space="preserve">MASTERFIRE ANTINCENDIO Srl (CF: 02375370992)
</t>
  </si>
  <si>
    <t>MASTERFIRE ANTINCENDIO Srl (CF: 02375370992)</t>
  </si>
  <si>
    <t>Sostituzione cilindri di sicurezza serrature portoni DR Liguria</t>
  </si>
  <si>
    <t xml:space="preserve">ASSA ABLOY ITALIA SpA (CF: 02275750590)
PICCIONI Srl (CF: 01349500999)
</t>
  </si>
  <si>
    <t>PICCIONI Srl (CF: 01349500999)</t>
  </si>
  <si>
    <t>analisi di classe di reazione al fuoco della moquette installata nei locali sede dellâ€™AGENZIA DELLE ENTRATE â€“ Ufficio Provinciale del Territorio di Savona</t>
  </si>
  <si>
    <t xml:space="preserve">ISTITUTO GIORDANO Spa (CF: 00549540409)
</t>
  </si>
  <si>
    <t>ISTITUTO GIORDANO Spa (CF: 00549540409)</t>
  </si>
  <si>
    <t>INTERVENTO MANUT. CANCELLO UT-GE1</t>
  </si>
  <si>
    <t xml:space="preserve">IVE. CAL. Srl (CF: 02155690999)
</t>
  </si>
  <si>
    <t>ACQUISTO TIMBRI DP GE DP SP</t>
  </si>
  <si>
    <t xml:space="preserve">GIORGIO SANTINELLI &amp; C. (CF: 02742290105)
prada srl (CF: 00264310103)
</t>
  </si>
  <si>
    <t>GIORGIO SANTINELLI &amp; C. (CF: 02742290105)</t>
  </si>
  <si>
    <t>Acquisto zainetti gadget per evento Orientamento 2017</t>
  </si>
  <si>
    <t xml:space="preserve">ERREBIAN SPA (CF: 08397890586)
</t>
  </si>
  <si>
    <t>ERREBIAN SPA (CF: 08397890586)</t>
  </si>
  <si>
    <t>Acquisto toner per stampa su microfilm</t>
  </si>
  <si>
    <t xml:space="preserve">Microfilm Automation Service s.r.l. (CF: 03378650968)
</t>
  </si>
  <si>
    <t>Microfilm Automation Service s.r.l. (CF: 03378650968)</t>
  </si>
  <si>
    <t>Smaltimento materiale cartaceo UPT SP</t>
  </si>
  <si>
    <t>Allestimento con piante artificiali atrio Via Fiume GE</t>
  </si>
  <si>
    <t xml:space="preserve">SEMPREVERDE di BOTTINO Rosangela (CF: BTTRNG54H48D969C)
</t>
  </si>
  <si>
    <t>SEMPREVERDE di BOTTINO Rosangela (CF: BTTRNG54H48D969C)</t>
  </si>
  <si>
    <t>PANNELLI TOTEM UPTGE FORNITURA E POSA IN OPERA</t>
  </si>
  <si>
    <t xml:space="preserve">P.ZETA Srl (CF: 00942200106)
</t>
  </si>
  <si>
    <t>P.ZETA Srl (CF: 00942200106)</t>
  </si>
  <si>
    <t>Procedura per la pubblicazione su quotidiano di un bando di ricerca immobiliare</t>
  </si>
  <si>
    <t xml:space="preserve">LEXMEDIA SRL (CF: 09147251004)
</t>
  </si>
  <si>
    <t>LEXMEDIA SRL (CF: 09147251004)</t>
  </si>
  <si>
    <t>Fornitura estintori portatili per uffici vari AdE della Liguria</t>
  </si>
  <si>
    <t xml:space="preserve">A.L.M.A. SRL (CF: 01256650092)
LIGURE ANTINCENDI DI VIGO DANILO (CF: VGIDNL64A08I480E)
RAVIZZA-VERGARI ANTINCENDI  (CF: 03765410109)
T.A.SI.  SNC (CF: 00796290112)
TECNOFIRE Sas (CF: 00716970454)
</t>
  </si>
  <si>
    <t>RAVIZZA-VERGARI ANTINCENDI  (CF: 03765410109)</t>
  </si>
  <si>
    <t>Prova di carico sala Archivi - 5Â° p. UPT-GE</t>
  </si>
  <si>
    <t xml:space="preserve">4 EMME SERVICE SPA (CF: 01288130212)
C.D.S. - CONTROLLI E DIAGNOSTICA STRUTTURALE - SRL (CF: 01644720094)
</t>
  </si>
  <si>
    <t>4 EMME SERVICE SPA (CF: 01288130212)</t>
  </si>
  <si>
    <t>Riparazione di due defibrillatori in uso presso gli Uffici di Savona</t>
  </si>
  <si>
    <t xml:space="preserve">E.M.A.C.-ELETTRONICA MEDICALE E ATTREZZ. CHIMICOCLINICHE S.R.L. (CF: 01120990104)
</t>
  </si>
  <si>
    <t>E.M.A.C.-ELETTRONICA MEDICALE E ATTREZZ. CHIMICOCLINICHE S.R.L. (CF: 01120990104)</t>
  </si>
  <si>
    <t xml:space="preserve">FORNITURA NR. 8 ALLUNGHI SCRIVANIE </t>
  </si>
  <si>
    <t xml:space="preserve">QUADRIFOGLIO SISTEMI D'ARREDO SPA (CF: 02301560260)
</t>
  </si>
  <si>
    <t>QUADRIFOGLIO SISTEMI D'ARREDO SPA (CF: 02301560260)</t>
  </si>
  <si>
    <t xml:space="preserve">LOTTO ACCESSORIO CONV BUONI PASTO 7 </t>
  </si>
  <si>
    <t xml:space="preserve">DAY RISTOSERVICE S.P.A. (CF: 03543000370)
</t>
  </si>
  <si>
    <t>DAY RISTOSERVICE S.P.A. (CF: 03543000370)</t>
  </si>
  <si>
    <t>UT IM Via Garessio - Ripristino pareti mobili</t>
  </si>
  <si>
    <t xml:space="preserve">Bandiera Serramenti di Bandiera Carmelo e figli snc (CF: 01270420084)
</t>
  </si>
  <si>
    <t>Bandiera Serramenti di Bandiera Carmelo e figli snc (CF: 01270420084)</t>
  </si>
  <si>
    <t xml:space="preserve">ACQUISTO FALDONI PER PLANIMETRIE </t>
  </si>
  <si>
    <t>Acquisto defibrillatori</t>
  </si>
  <si>
    <t xml:space="preserve">Aliser srl (CF: 05889810726)
GV MEDICALI DI VITALI GIACOMO &amp; C. SAS  (CF: 01967100445)
MEDIKA 2000 (CF: 03292230798)
MORTARA INSTRUMENT EUROPE S.R.L. (CF: 03896820374)
SUNNEXT SRL (CF: 07394350966)
</t>
  </si>
  <si>
    <t>SUNNEXT SRL (CF: 07394350966)</t>
  </si>
  <si>
    <t>ROTOLI ELIMINACODE ARGO</t>
  </si>
  <si>
    <t>Fornitura Gas-Metano negli uffici dell'AdE della Liguria dal 01-Dic-2017 al 30-Nov-2018</t>
  </si>
  <si>
    <t xml:space="preserve">Energetic spa (CF: 00875940793)
</t>
  </si>
  <si>
    <t>Energetic spa (CF: 00875940793)</t>
  </si>
  <si>
    <t>ACQUISTO DISTRUGGI DOCUMENTI</t>
  </si>
  <si>
    <t xml:space="preserve">SOLUZIONE UFFICIO S.R.L.  (CF: 02778750246)
</t>
  </si>
  <si>
    <t>SOLUZIONE UFFICIO S.R.L.  (CF: 02778750246)</t>
  </si>
  <si>
    <t xml:space="preserve">Movimentazione e Smaltimento arredi obsoleti UPT-Savona </t>
  </si>
  <si>
    <t xml:space="preserve">COOPERATIVA AUGUSTO BAZZINO (CF: 00098720097)
Silvestri Traslochi Srl (CF: 01266210994)
</t>
  </si>
  <si>
    <t>Silvestri Traslochi Srl (CF: 01266210994)</t>
  </si>
  <si>
    <t>Potatura alberi Via Fiume</t>
  </si>
  <si>
    <t xml:space="preserve">CORZETTO MARCO (CF: crzmrc64p20d969n)
Costa Marco Manutenzione Parchi e Giardini (CF: 01052550991)
</t>
  </si>
  <si>
    <t>CORZETTO MARCO (CF: crzmrc64p20d969n)</t>
  </si>
  <si>
    <t>Lavori di fornitura e posa in opera serrature x porte varie uff. DR Liguria</t>
  </si>
  <si>
    <t xml:space="preserve">SALIGARI UGO - F (CF: SLGGUO65C09D725Z)
</t>
  </si>
  <si>
    <t>SALIGARI UGO - F (CF: SLGGUO65C09D725Z)</t>
  </si>
  <si>
    <t>Fornitura nr. 100 estintori automatici  uff. DR Liguria</t>
  </si>
  <si>
    <t xml:space="preserve">ANTINCENDIO OPLONTI SaS (CF: 03288741212)
Antincendio S.I.P.A. (CF: MLEDNC71D07H703G)
MASTER FIRE (CF: 02520240983)
RAVIZZA-VERGARI ANTINCENDI  (CF: 03765410109)
TECNOFIRE Sas (CF: 00716970454)
</t>
  </si>
  <si>
    <t>FORNITURA E MONTAGGIO PASSATOIA ATRIO DR LIGURIA</t>
  </si>
  <si>
    <t xml:space="preserve">G. OLIVA di OTRANTO DAVIDE E FILIPPO S.A.S. (CF: 03841910106)
</t>
  </si>
  <si>
    <t>G. OLIVA di OTRANTO DAVIDE E FILIPPO S.A.S. (CF: 03841910106)</t>
  </si>
  <si>
    <t>Ripristino intonaco e tinteggiatura scale UPT Genova</t>
  </si>
  <si>
    <t xml:space="preserve">CROCCO EMANUELE S.R.L. (CF: 00241830108)
DESSI COSTRUZIONI SRL (CF: 02086370992)
EDILGENOA DI BRUZZONE PAOLO (CF: BRZPLA73L10D969G)
EDILIZIA MANGANO SRL (CF: 01356170991)
MARIO CAPACCI &amp; C.  Sas (CF: 02721060107)
</t>
  </si>
  <si>
    <t>MARIO CAPACCI &amp; C.  Sas (CF: 02721060107)</t>
  </si>
  <si>
    <t>FORNITURA E MONTAGGIO FARI ESTERNI DR LIG. E LAMP. EMERG. UPT-GE</t>
  </si>
  <si>
    <t xml:space="preserve">INTEC SERVICE Srl (CF: 02820290647)
</t>
  </si>
  <si>
    <t>INTEC SERVICE Srl (CF: 02820290647)</t>
  </si>
  <si>
    <t>RIPARAZIONE INFILTRAZIONI ACQUA UPT GENOVA</t>
  </si>
  <si>
    <t xml:space="preserve">EDILGENOA DI BRUZZONE PAOLO (CF: BRZPLA73L10D969G)
</t>
  </si>
  <si>
    <t>EDILGENOA DI BRUZZONE PAOLO (CF: BRZPLA73L10D969G)</t>
  </si>
  <si>
    <t>Manutenzione strumentazione topografica UPT-GE</t>
  </si>
  <si>
    <t xml:space="preserve">Leica Geosystems SpA (CF: 12090330155)
</t>
  </si>
  <si>
    <t>Leica Geosystems SpA (CF: 12090330155)</t>
  </si>
  <si>
    <t>Manutenzione nr. 3 portoni lato retro immobile sede DR Liguria</t>
  </si>
  <si>
    <t xml:space="preserve">CIGALINI STEFANO FALEGNAMERIA (CF: CGLSFN73R06D969X)
DE LUCA PAOLO (CF: DLCPLA60H29G288F)
</t>
  </si>
  <si>
    <t>DE LUCA PAOLO (CF: DLCPLA60H29G288F)</t>
  </si>
  <si>
    <t>Manutenzione armadi compattati UPT GE</t>
  </si>
  <si>
    <t xml:space="preserve">Fratelli PERELLI Srl (CF: 03476110105)
</t>
  </si>
  <si>
    <t>Fratelli PERELLI Srl (CF: 03476110105)</t>
  </si>
  <si>
    <t>Modifica serrature  DP-GE</t>
  </si>
  <si>
    <t xml:space="preserve">CIGALINI STEFANO FALEGNAMERIA (CF: CGLSFN73R06D969X)
SALIGARI UGO - F (CF: SLGGUO65C09D725Z)
</t>
  </si>
  <si>
    <t>COMPLEMENTI D'ARREDO PER SALA PIRAMIDE DR LIGURIA</t>
  </si>
  <si>
    <t>Allestimento sala Piramide</t>
  </si>
  <si>
    <t xml:space="preserve">SERV. MANUT.NE IMP. TERMOIDRAULICI NEGLI UFFICI AdE della LIGURIA PER ANNI UNO </t>
  </si>
  <si>
    <t xml:space="preserve">ALFA IMPIANTI SNC (CF: 03845880107)
FRATELLI ZANTI S.R.L. (CF: 01544870098)
GENOVA IMPIANTI SNC (CF: 01163930991)
SAMI DI BERTONE Srl (CF: 01496540095)
TECNOIMPIANTI S.N.C (CF: 01059710119)
</t>
  </si>
  <si>
    <t>SAMI DI BERTONE Srl (CF: 01496540095)</t>
  </si>
  <si>
    <t>scansione e fotocopiatura documenti fuori standard</t>
  </si>
  <si>
    <t xml:space="preserve">CAMPANA SNC DI ARENA MAFFEZZONI E C (CF: 03327340109)
</t>
  </si>
  <si>
    <t>CAMPANA SNC DI ARENA MAFFEZZONI E C (CF: 03327340109)</t>
  </si>
  <si>
    <t>LIGURIA MANUTENZIONE IMPIANTI ELEVATORI</t>
  </si>
  <si>
    <t xml:space="preserve">OTIS SERVIZI SRL (CF: 01729590032)
SCHINDLER SPA (CF: 00842990152)
</t>
  </si>
  <si>
    <t>OTIS SERVIZI SRL (CF: 01729590032)</t>
  </si>
  <si>
    <t xml:space="preserve">ACQUISTO TONER DRUM E VASCHETTE RECUPERO TONER PER XEROX 7500 </t>
  </si>
  <si>
    <t xml:space="preserve">ITALWARE  SRL  (CF: 08619670584)
</t>
  </si>
  <si>
    <t>ITALWARE  SRL  (CF: 08619670584)</t>
  </si>
  <si>
    <t>Acquisto monitor argo UT Sanremo</t>
  </si>
  <si>
    <t>servizio di pulizia sedi uffici Agenzia delle Entrate - lotto 4 Liguria</t>
  </si>
  <si>
    <t xml:space="preserve">MANITAL S.C.P.A.-CONSORZIO STABILE (CF: 06466050017)
</t>
  </si>
  <si>
    <t>MANITAL S.C.P.A.-CONSORZIO STABILE (CF: 06466050017)</t>
  </si>
  <si>
    <t>Lavori di adeguamento locali x rilascio parte uffici UPT Savona</t>
  </si>
  <si>
    <t xml:space="preserve">ARTICOLO 27 SOC. COOP. SOCIALE (CF: 01609720097)
BROGLIO MARIO &amp; C. Sas (CF: 00659380091)
EDILSERVIZI Srl (CF: 01803440997)
ELETTROEUROPA  Srl (CF: 01217810090)
FRECCERO Srl (CF: 00840340095)
</t>
  </si>
  <si>
    <t>ELETTROEUROPA  Srl (CF: 01217810090)</t>
  </si>
  <si>
    <t>SMALTIMENTO RIFIUTI SPECIALI UFFICI AdE DELLA LIGURIA</t>
  </si>
  <si>
    <t xml:space="preserve">ECO ERIDANIA SpA (CF: 03033240106)
ECOLIGURIA DI BRACALI DAVIDE (CF: BRCDVD68C11I480P)
ECORECUPERO SRL (CF: 01291570081)
LA SCOPA MERAVIGLIANTE -  COOP. SOCIALE ONLUS (CF: 02358350102)
R.S.E. RIVIERA SERVIZI ECOLOGICI SRL  (CF: 00892480088)
</t>
  </si>
  <si>
    <t>ECORECUPERO SRL (CF: 01291570081)</t>
  </si>
  <si>
    <t>Fornitura di arredi a norma per dipendenti ammessi al telelavoro</t>
  </si>
  <si>
    <t>LIGURIA MANUT. IMP.ANTINCENDIO</t>
  </si>
  <si>
    <t xml:space="preserve">LIGURE ANTINCENDI SRL (CF: 01084070083)
MCMFIREGROUP SRL (CF: 02287820993)
POSEICO IMPIANTI S.R.L. (CF: 02224650990)
T.A.SI.  SNC (CF: 00796290112)
VAMPA (CF: 00434080107)
</t>
  </si>
  <si>
    <t>POSEICO IMPIANTI S.R.L. (CF: 02224650990)</t>
  </si>
  <si>
    <t>LIGURIA_Manutenzione impianti elettrici</t>
  </si>
  <si>
    <t xml:space="preserve">E.G.HO.S. Srl (CF: 00938880119)
ELETTROEUROPA  Srl (CF: 01217810090)
ITIGE SRL (CF: 02217180997)
POSEICO IMPIANTI S.R.L. (CF: 02224650990)
REAC (CF: 00809760119)
</t>
  </si>
  <si>
    <t>FORNITURA E POSA IN OPERA NUOVA CENTRALE TERMICA IMMOBILE SEDE DR LIGURIA</t>
  </si>
  <si>
    <t>08-AFFIDAMENTO IN ECONOMIA - COTTIMO FIDUCIARIO</t>
  </si>
  <si>
    <t xml:space="preserve">A &amp; F SRL (CF: 05244911219)
Elettroidraulica Silvi Srl (CF: 01906340672)
ING.INS.INT. SPA (CF: 00938850104)
SOL.EDIL Srl (CF: 03832010106)
TERMOMAT Srl   (CF: 01846010674)
</t>
  </si>
  <si>
    <t>ING.INS.INT. SPA (CF: 00938850104)</t>
  </si>
  <si>
    <t>Fornitura mobili a norma per uffici Ade Liguria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</si>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</sst>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E11" sqref="E1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268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"ZD11CAEF13"</f>
        <v>ZD11CAEF13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5755</v>
      </c>
      <c r="I3" s="2">
        <v>42739</v>
      </c>
      <c r="J3" s="2">
        <v>42744</v>
      </c>
      <c r="K3">
        <v>5755</v>
      </c>
    </row>
    <row r="4" spans="1:11" x14ac:dyDescent="0.25">
      <c r="A4" t="str">
        <f>"ZB61D07C57"</f>
        <v>ZB61D07C57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1680</v>
      </c>
      <c r="I4" s="2">
        <v>42765</v>
      </c>
      <c r="J4" s="2">
        <v>42779</v>
      </c>
      <c r="K4">
        <v>1680</v>
      </c>
    </row>
    <row r="5" spans="1:11" x14ac:dyDescent="0.25">
      <c r="A5" t="str">
        <f>"ZCE1D59AD5"</f>
        <v>ZCE1D59AD5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3250</v>
      </c>
      <c r="I5" s="2">
        <v>42783</v>
      </c>
      <c r="J5" s="2">
        <v>42788</v>
      </c>
      <c r="K5">
        <v>3250</v>
      </c>
    </row>
    <row r="6" spans="1:11" x14ac:dyDescent="0.25">
      <c r="A6" t="str">
        <f>"ZC21D79571"</f>
        <v>ZC21D79571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1165.2</v>
      </c>
      <c r="I6" s="2">
        <v>42790</v>
      </c>
      <c r="J6" s="2">
        <v>42794</v>
      </c>
      <c r="K6">
        <v>1165.2</v>
      </c>
    </row>
    <row r="7" spans="1:11" x14ac:dyDescent="0.25">
      <c r="A7" t="str">
        <f>"Z1D1D6642A"</f>
        <v>Z1D1D6642A</v>
      </c>
      <c r="B7" t="str">
        <f t="shared" si="0"/>
        <v>06363391001</v>
      </c>
      <c r="C7" t="s">
        <v>15</v>
      </c>
      <c r="D7" t="s">
        <v>29</v>
      </c>
      <c r="E7" t="s">
        <v>30</v>
      </c>
      <c r="F7" s="1" t="s">
        <v>31</v>
      </c>
      <c r="G7" t="s">
        <v>32</v>
      </c>
      <c r="H7">
        <v>0</v>
      </c>
      <c r="I7" s="2">
        <v>42782</v>
      </c>
      <c r="J7" s="2">
        <v>42790</v>
      </c>
      <c r="K7">
        <v>3481.32</v>
      </c>
    </row>
    <row r="8" spans="1:11" x14ac:dyDescent="0.25">
      <c r="A8" t="str">
        <f>"Z431DEBF01"</f>
        <v>Z431DEBF01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350</v>
      </c>
      <c r="I8" s="2">
        <v>42818</v>
      </c>
      <c r="J8" s="2">
        <v>42818</v>
      </c>
      <c r="K8">
        <v>350</v>
      </c>
    </row>
    <row r="9" spans="1:11" x14ac:dyDescent="0.25">
      <c r="A9" t="str">
        <f>"Z181E062D2"</f>
        <v>Z181E062D2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760.6</v>
      </c>
      <c r="I9" s="2">
        <v>42824</v>
      </c>
      <c r="J9" s="2">
        <v>42853</v>
      </c>
      <c r="K9">
        <v>760.6</v>
      </c>
    </row>
    <row r="10" spans="1:11" x14ac:dyDescent="0.25">
      <c r="A10" t="str">
        <f>"ZA51E0A833"</f>
        <v>ZA51E0A833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780</v>
      </c>
      <c r="I10" s="2">
        <v>42824</v>
      </c>
      <c r="J10" s="2">
        <v>42853</v>
      </c>
      <c r="K10">
        <v>780</v>
      </c>
    </row>
    <row r="11" spans="1:11" x14ac:dyDescent="0.25">
      <c r="A11" t="str">
        <f>"Z8D1DFA6BB"</f>
        <v>Z8D1DFA6BB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200</v>
      </c>
      <c r="I11" s="2">
        <v>42822</v>
      </c>
      <c r="J11" s="2">
        <v>42828</v>
      </c>
      <c r="K11">
        <v>200</v>
      </c>
    </row>
    <row r="12" spans="1:11" x14ac:dyDescent="0.25">
      <c r="A12" t="str">
        <f>"6955830480"</f>
        <v>6955830480</v>
      </c>
      <c r="B12" t="str">
        <f t="shared" si="0"/>
        <v>06363391001</v>
      </c>
      <c r="C12" t="s">
        <v>15</v>
      </c>
      <c r="D12" t="s">
        <v>45</v>
      </c>
      <c r="E12" t="s">
        <v>30</v>
      </c>
      <c r="F12" s="1" t="s">
        <v>46</v>
      </c>
      <c r="G12" t="s">
        <v>47</v>
      </c>
      <c r="H12">
        <v>0</v>
      </c>
      <c r="I12" s="2">
        <v>42826</v>
      </c>
      <c r="J12" s="2">
        <v>43190</v>
      </c>
      <c r="K12">
        <v>262084.78</v>
      </c>
    </row>
    <row r="13" spans="1:11" x14ac:dyDescent="0.25">
      <c r="A13" t="str">
        <f>"Z0F1D83DE1"</f>
        <v>Z0F1D83DE1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661.98</v>
      </c>
      <c r="I13" s="2">
        <v>42790</v>
      </c>
      <c r="J13" s="2">
        <v>42817</v>
      </c>
      <c r="K13">
        <v>661.98</v>
      </c>
    </row>
    <row r="14" spans="1:11" x14ac:dyDescent="0.25">
      <c r="A14" t="str">
        <f>"Z2A1E196A3"</f>
        <v>Z2A1E196A3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1200</v>
      </c>
      <c r="I14" s="2">
        <v>42832</v>
      </c>
      <c r="J14" s="2">
        <v>42835</v>
      </c>
      <c r="K14">
        <v>1200</v>
      </c>
    </row>
    <row r="15" spans="1:11" x14ac:dyDescent="0.25">
      <c r="A15" t="str">
        <f>"Z921E1C451"</f>
        <v>Z921E1C451</v>
      </c>
      <c r="B15" t="str">
        <f t="shared" si="0"/>
        <v>06363391001</v>
      </c>
      <c r="C15" t="s">
        <v>15</v>
      </c>
      <c r="D15" t="s">
        <v>54</v>
      </c>
      <c r="E15" t="s">
        <v>17</v>
      </c>
      <c r="F15" s="1" t="s">
        <v>55</v>
      </c>
      <c r="G15" t="s">
        <v>56</v>
      </c>
      <c r="H15">
        <v>20850</v>
      </c>
      <c r="I15" s="2">
        <v>42835</v>
      </c>
      <c r="J15" s="2">
        <v>42858</v>
      </c>
      <c r="K15">
        <v>20850</v>
      </c>
    </row>
    <row r="16" spans="1:11" x14ac:dyDescent="0.25">
      <c r="A16" t="str">
        <f>"Z521DEF608"</f>
        <v>Z521DEF608</v>
      </c>
      <c r="B16" t="str">
        <f t="shared" si="0"/>
        <v>06363391001</v>
      </c>
      <c r="C16" t="s">
        <v>15</v>
      </c>
      <c r="D16" t="s">
        <v>57</v>
      </c>
      <c r="E16" t="s">
        <v>17</v>
      </c>
      <c r="F16" s="1" t="s">
        <v>24</v>
      </c>
      <c r="G16" t="s">
        <v>25</v>
      </c>
      <c r="H16">
        <v>11400</v>
      </c>
      <c r="I16" s="2">
        <v>42818</v>
      </c>
      <c r="J16" s="2">
        <v>42848</v>
      </c>
      <c r="K16">
        <v>11400</v>
      </c>
    </row>
    <row r="17" spans="1:11" x14ac:dyDescent="0.25">
      <c r="A17" t="str">
        <f>"Z691DB9789"</f>
        <v>Z691DB9789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500</v>
      </c>
      <c r="I17" s="2">
        <v>42802</v>
      </c>
      <c r="J17" s="2">
        <v>42802</v>
      </c>
      <c r="K17">
        <v>500</v>
      </c>
    </row>
    <row r="18" spans="1:11" x14ac:dyDescent="0.25">
      <c r="A18" t="str">
        <f>"Z991DE6D46"</f>
        <v>Z991DE6D46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62</v>
      </c>
      <c r="G18" t="s">
        <v>63</v>
      </c>
      <c r="H18">
        <v>810.11</v>
      </c>
      <c r="I18" s="2">
        <v>42816</v>
      </c>
      <c r="J18" s="2">
        <v>42840</v>
      </c>
      <c r="K18">
        <v>0</v>
      </c>
    </row>
    <row r="19" spans="1:11" x14ac:dyDescent="0.25">
      <c r="A19" t="str">
        <f>"Z681DE6CD0"</f>
        <v>Z681DE6CD0</v>
      </c>
      <c r="B19" t="str">
        <f t="shared" si="0"/>
        <v>06363391001</v>
      </c>
      <c r="C19" t="s">
        <v>15</v>
      </c>
      <c r="D19" t="s">
        <v>64</v>
      </c>
      <c r="E19" t="s">
        <v>17</v>
      </c>
      <c r="F19" s="1" t="s">
        <v>62</v>
      </c>
      <c r="G19" t="s">
        <v>63</v>
      </c>
      <c r="H19">
        <v>807.24</v>
      </c>
      <c r="I19" s="2">
        <v>42816</v>
      </c>
      <c r="J19" s="2">
        <v>42840</v>
      </c>
      <c r="K19">
        <v>807.24</v>
      </c>
    </row>
    <row r="20" spans="1:11" x14ac:dyDescent="0.25">
      <c r="A20" t="str">
        <f>"ZC61E2F683"</f>
        <v>ZC61E2F683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62</v>
      </c>
      <c r="G20" t="s">
        <v>63</v>
      </c>
      <c r="H20">
        <v>950</v>
      </c>
      <c r="I20" s="2">
        <v>42839</v>
      </c>
      <c r="J20" s="2">
        <v>42855</v>
      </c>
      <c r="K20">
        <v>376.23</v>
      </c>
    </row>
    <row r="21" spans="1:11" x14ac:dyDescent="0.25">
      <c r="A21" t="str">
        <f>"Z9E1DFA473"</f>
        <v>Z9E1DFA473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68</v>
      </c>
      <c r="H21">
        <v>900</v>
      </c>
      <c r="I21" s="2">
        <v>42825</v>
      </c>
      <c r="J21" s="2">
        <v>42825</v>
      </c>
      <c r="K21">
        <v>900</v>
      </c>
    </row>
    <row r="22" spans="1:11" x14ac:dyDescent="0.25">
      <c r="A22" t="str">
        <f>"Z041D7972D"</f>
        <v>Z041D7972D</v>
      </c>
      <c r="B22" t="str">
        <f t="shared" si="0"/>
        <v>06363391001</v>
      </c>
      <c r="C22" t="s">
        <v>15</v>
      </c>
      <c r="D22" t="s">
        <v>69</v>
      </c>
      <c r="E22" t="s">
        <v>70</v>
      </c>
      <c r="F22" s="1" t="s">
        <v>71</v>
      </c>
      <c r="G22" t="s">
        <v>72</v>
      </c>
      <c r="H22">
        <v>1100</v>
      </c>
      <c r="I22" s="2">
        <v>42828</v>
      </c>
      <c r="J22" s="2">
        <v>42857</v>
      </c>
      <c r="K22">
        <v>1100</v>
      </c>
    </row>
    <row r="23" spans="1:11" x14ac:dyDescent="0.25">
      <c r="A23" t="str">
        <f>"Z7F1D904B5"</f>
        <v>Z7F1D904B5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74</v>
      </c>
      <c r="G23" t="s">
        <v>75</v>
      </c>
      <c r="H23">
        <v>2600</v>
      </c>
      <c r="I23" s="2">
        <v>42825</v>
      </c>
      <c r="J23" s="2">
        <v>42853</v>
      </c>
      <c r="K23">
        <v>2600</v>
      </c>
    </row>
    <row r="24" spans="1:11" x14ac:dyDescent="0.25">
      <c r="A24" t="str">
        <f>"Z1D1E0B687"</f>
        <v>Z1D1E0B687</v>
      </c>
      <c r="B24" t="str">
        <f t="shared" si="0"/>
        <v>06363391001</v>
      </c>
      <c r="C24" t="s">
        <v>15</v>
      </c>
      <c r="D24" t="s">
        <v>76</v>
      </c>
      <c r="E24" t="s">
        <v>17</v>
      </c>
      <c r="F24" s="1" t="s">
        <v>62</v>
      </c>
      <c r="G24" t="s">
        <v>63</v>
      </c>
      <c r="H24">
        <v>990</v>
      </c>
      <c r="I24" s="2">
        <v>42828</v>
      </c>
      <c r="J24" s="2">
        <v>42840</v>
      </c>
      <c r="K24">
        <v>584.39</v>
      </c>
    </row>
    <row r="25" spans="1:11" x14ac:dyDescent="0.25">
      <c r="A25" t="str">
        <f>"Z8C1E0A758"</f>
        <v>Z8C1E0A758</v>
      </c>
      <c r="B25" t="str">
        <f t="shared" si="0"/>
        <v>06363391001</v>
      </c>
      <c r="C25" t="s">
        <v>15</v>
      </c>
      <c r="D25" t="s">
        <v>77</v>
      </c>
      <c r="E25" t="s">
        <v>17</v>
      </c>
      <c r="F25" s="1" t="s">
        <v>78</v>
      </c>
      <c r="G25" t="s">
        <v>79</v>
      </c>
      <c r="H25">
        <v>315</v>
      </c>
      <c r="I25" s="2">
        <v>42824</v>
      </c>
      <c r="J25" s="2">
        <v>42870</v>
      </c>
      <c r="K25">
        <v>315</v>
      </c>
    </row>
    <row r="26" spans="1:11" x14ac:dyDescent="0.25">
      <c r="A26" t="str">
        <f>"ZC81DF1EA9"</f>
        <v>ZC81DF1EA9</v>
      </c>
      <c r="B26" t="str">
        <f t="shared" si="0"/>
        <v>06363391001</v>
      </c>
      <c r="C26" t="s">
        <v>15</v>
      </c>
      <c r="D26" t="s">
        <v>80</v>
      </c>
      <c r="E26" t="s">
        <v>17</v>
      </c>
      <c r="F26" s="1" t="s">
        <v>81</v>
      </c>
      <c r="G26" t="s">
        <v>82</v>
      </c>
      <c r="H26">
        <v>269.2</v>
      </c>
      <c r="I26" s="2">
        <v>42818</v>
      </c>
      <c r="J26" s="2">
        <v>42825</v>
      </c>
      <c r="K26">
        <v>269.2</v>
      </c>
    </row>
    <row r="27" spans="1:11" x14ac:dyDescent="0.25">
      <c r="A27" t="str">
        <f>"Z1D1DE6C35"</f>
        <v>Z1D1DE6C35</v>
      </c>
      <c r="B27" t="str">
        <f t="shared" si="0"/>
        <v>06363391001</v>
      </c>
      <c r="C27" t="s">
        <v>15</v>
      </c>
      <c r="D27" t="s">
        <v>83</v>
      </c>
      <c r="E27" t="s">
        <v>17</v>
      </c>
      <c r="F27" s="1" t="s">
        <v>62</v>
      </c>
      <c r="G27" t="s">
        <v>63</v>
      </c>
      <c r="H27">
        <v>950</v>
      </c>
      <c r="I27" s="2">
        <v>42818</v>
      </c>
      <c r="J27" s="2">
        <v>42840</v>
      </c>
      <c r="K27">
        <v>950</v>
      </c>
    </row>
    <row r="28" spans="1:11" x14ac:dyDescent="0.25">
      <c r="A28" t="str">
        <f>"ZD41DE6C82"</f>
        <v>ZD41DE6C82</v>
      </c>
      <c r="B28" t="str">
        <f t="shared" si="0"/>
        <v>06363391001</v>
      </c>
      <c r="C28" t="s">
        <v>15</v>
      </c>
      <c r="D28" t="s">
        <v>84</v>
      </c>
      <c r="E28" t="s">
        <v>17</v>
      </c>
      <c r="F28" s="1" t="s">
        <v>62</v>
      </c>
      <c r="G28" t="s">
        <v>63</v>
      </c>
      <c r="H28">
        <v>620.37</v>
      </c>
      <c r="I28" s="2">
        <v>42816</v>
      </c>
      <c r="J28" s="2">
        <v>42840</v>
      </c>
      <c r="K28">
        <v>620.37</v>
      </c>
    </row>
    <row r="29" spans="1:11" x14ac:dyDescent="0.25">
      <c r="A29" t="str">
        <f>"6933746435"</f>
        <v>6933746435</v>
      </c>
      <c r="B29" t="str">
        <f t="shared" si="0"/>
        <v>06363391001</v>
      </c>
      <c r="C29" t="s">
        <v>15</v>
      </c>
      <c r="D29" t="s">
        <v>85</v>
      </c>
      <c r="E29" t="s">
        <v>70</v>
      </c>
      <c r="F29" s="1" t="s">
        <v>86</v>
      </c>
      <c r="G29" t="s">
        <v>87</v>
      </c>
      <c r="H29">
        <v>52954.7</v>
      </c>
      <c r="I29" s="2">
        <v>42846</v>
      </c>
      <c r="J29" s="2">
        <v>43575</v>
      </c>
      <c r="K29">
        <v>36369.51</v>
      </c>
    </row>
    <row r="30" spans="1:11" x14ac:dyDescent="0.25">
      <c r="A30" t="str">
        <f>"ZDB1E0A711"</f>
        <v>ZDB1E0A711</v>
      </c>
      <c r="B30" t="str">
        <f t="shared" si="0"/>
        <v>06363391001</v>
      </c>
      <c r="C30" t="s">
        <v>15</v>
      </c>
      <c r="D30" t="s">
        <v>88</v>
      </c>
      <c r="E30" t="s">
        <v>17</v>
      </c>
      <c r="F30" s="1" t="s">
        <v>89</v>
      </c>
      <c r="G30" t="s">
        <v>90</v>
      </c>
      <c r="H30">
        <v>1700</v>
      </c>
      <c r="I30" s="2">
        <v>42825</v>
      </c>
      <c r="J30" s="2">
        <v>42840</v>
      </c>
      <c r="K30">
        <v>1700</v>
      </c>
    </row>
    <row r="31" spans="1:11" x14ac:dyDescent="0.25">
      <c r="A31" t="str">
        <f>"Z201E47E14"</f>
        <v>Z201E47E14</v>
      </c>
      <c r="B31" t="str">
        <f t="shared" si="0"/>
        <v>06363391001</v>
      </c>
      <c r="C31" t="s">
        <v>15</v>
      </c>
      <c r="D31" t="s">
        <v>91</v>
      </c>
      <c r="E31" t="s">
        <v>17</v>
      </c>
      <c r="F31" s="1" t="s">
        <v>92</v>
      </c>
      <c r="G31" t="s">
        <v>93</v>
      </c>
      <c r="H31">
        <v>230.88</v>
      </c>
      <c r="I31" s="2">
        <v>42845</v>
      </c>
      <c r="J31" s="2">
        <v>42853</v>
      </c>
      <c r="K31">
        <v>230.88</v>
      </c>
    </row>
    <row r="32" spans="1:11" x14ac:dyDescent="0.25">
      <c r="A32" t="str">
        <f>"Z3A1EDA977"</f>
        <v>Z3A1EDA977</v>
      </c>
      <c r="B32" t="str">
        <f t="shared" si="0"/>
        <v>06363391001</v>
      </c>
      <c r="C32" t="s">
        <v>15</v>
      </c>
      <c r="D32" t="s">
        <v>94</v>
      </c>
      <c r="E32" t="s">
        <v>17</v>
      </c>
      <c r="F32" s="1" t="s">
        <v>95</v>
      </c>
      <c r="G32" t="s">
        <v>96</v>
      </c>
      <c r="H32">
        <v>1475.41</v>
      </c>
      <c r="I32" s="2">
        <v>42892</v>
      </c>
      <c r="J32" s="2">
        <v>42902</v>
      </c>
      <c r="K32">
        <v>1475.41</v>
      </c>
    </row>
    <row r="33" spans="1:11" x14ac:dyDescent="0.25">
      <c r="A33" t="str">
        <f>"ZDB1EECCEB"</f>
        <v>ZDB1EECCEB</v>
      </c>
      <c r="B33" t="str">
        <f t="shared" si="0"/>
        <v>06363391001</v>
      </c>
      <c r="C33" t="s">
        <v>15</v>
      </c>
      <c r="D33" t="s">
        <v>97</v>
      </c>
      <c r="E33" t="s">
        <v>17</v>
      </c>
      <c r="F33" s="1" t="s">
        <v>98</v>
      </c>
      <c r="G33" t="s">
        <v>99</v>
      </c>
      <c r="H33">
        <v>280</v>
      </c>
      <c r="I33" s="2">
        <v>42894</v>
      </c>
      <c r="J33" s="2">
        <v>42898</v>
      </c>
      <c r="K33">
        <v>280</v>
      </c>
    </row>
    <row r="34" spans="1:11" x14ac:dyDescent="0.25">
      <c r="A34" t="str">
        <f>"ZF61EE9186"</f>
        <v>ZF61EE9186</v>
      </c>
      <c r="B34" t="str">
        <f t="shared" si="0"/>
        <v>06363391001</v>
      </c>
      <c r="C34" t="s">
        <v>15</v>
      </c>
      <c r="D34" t="s">
        <v>100</v>
      </c>
      <c r="E34" t="s">
        <v>17</v>
      </c>
      <c r="F34" s="1" t="s">
        <v>101</v>
      </c>
      <c r="G34" t="s">
        <v>102</v>
      </c>
      <c r="H34">
        <v>2300</v>
      </c>
      <c r="I34" s="2">
        <v>42894</v>
      </c>
      <c r="J34" s="2">
        <v>42924</v>
      </c>
      <c r="K34">
        <v>2300</v>
      </c>
    </row>
    <row r="35" spans="1:11" x14ac:dyDescent="0.25">
      <c r="A35" t="str">
        <f>"Z7E1E8865B"</f>
        <v>Z7E1E8865B</v>
      </c>
      <c r="B35" t="str">
        <f t="shared" ref="B35:B66" si="1">"06363391001"</f>
        <v>06363391001</v>
      </c>
      <c r="C35" t="s">
        <v>15</v>
      </c>
      <c r="D35" t="s">
        <v>103</v>
      </c>
      <c r="E35" t="s">
        <v>17</v>
      </c>
      <c r="F35" s="1" t="s">
        <v>104</v>
      </c>
      <c r="G35" t="s">
        <v>105</v>
      </c>
      <c r="H35">
        <v>5000</v>
      </c>
      <c r="I35" s="2">
        <v>42877</v>
      </c>
      <c r="J35" s="2">
        <v>43100</v>
      </c>
      <c r="K35">
        <v>4900</v>
      </c>
    </row>
    <row r="36" spans="1:11" x14ac:dyDescent="0.25">
      <c r="A36" t="str">
        <f>"ZE81EC4C41"</f>
        <v>ZE81EC4C41</v>
      </c>
      <c r="B36" t="str">
        <f t="shared" si="1"/>
        <v>06363391001</v>
      </c>
      <c r="C36" t="s">
        <v>15</v>
      </c>
      <c r="D36" t="s">
        <v>106</v>
      </c>
      <c r="E36" t="s">
        <v>17</v>
      </c>
      <c r="F36" s="1" t="s">
        <v>107</v>
      </c>
      <c r="G36" t="s">
        <v>108</v>
      </c>
      <c r="H36">
        <v>5000</v>
      </c>
      <c r="I36" s="2">
        <v>42884</v>
      </c>
      <c r="J36" s="2">
        <v>43100</v>
      </c>
      <c r="K36">
        <v>5000</v>
      </c>
    </row>
    <row r="37" spans="1:11" x14ac:dyDescent="0.25">
      <c r="A37" t="str">
        <f>"Z931DF3893"</f>
        <v>Z931DF3893</v>
      </c>
      <c r="B37" t="str">
        <f t="shared" si="1"/>
        <v>06363391001</v>
      </c>
      <c r="C37" t="s">
        <v>15</v>
      </c>
      <c r="D37" t="s">
        <v>109</v>
      </c>
      <c r="E37" t="s">
        <v>30</v>
      </c>
      <c r="F37" s="1" t="s">
        <v>110</v>
      </c>
      <c r="G37" t="s">
        <v>111</v>
      </c>
      <c r="H37">
        <v>7040</v>
      </c>
      <c r="I37" s="2">
        <v>42830</v>
      </c>
      <c r="J37" s="2">
        <v>43100</v>
      </c>
      <c r="K37">
        <v>7004.8</v>
      </c>
    </row>
    <row r="38" spans="1:11" x14ac:dyDescent="0.25">
      <c r="A38" t="str">
        <f>"6985696AB2"</f>
        <v>6985696AB2</v>
      </c>
      <c r="B38" t="str">
        <f t="shared" si="1"/>
        <v>06363391001</v>
      </c>
      <c r="C38" t="s">
        <v>15</v>
      </c>
      <c r="D38" t="s">
        <v>112</v>
      </c>
      <c r="E38" t="s">
        <v>30</v>
      </c>
      <c r="F38" s="1" t="s">
        <v>110</v>
      </c>
      <c r="G38" t="s">
        <v>111</v>
      </c>
      <c r="H38">
        <v>117436.69</v>
      </c>
      <c r="I38" s="2">
        <v>42826</v>
      </c>
      <c r="J38" s="2">
        <v>43635</v>
      </c>
      <c r="K38">
        <v>55574.73</v>
      </c>
    </row>
    <row r="39" spans="1:11" x14ac:dyDescent="0.25">
      <c r="A39" t="str">
        <f>"ZDA1E97EB3"</f>
        <v>ZDA1E97EB3</v>
      </c>
      <c r="B39" t="str">
        <f t="shared" si="1"/>
        <v>06363391001</v>
      </c>
      <c r="C39" t="s">
        <v>15</v>
      </c>
      <c r="D39" t="s">
        <v>113</v>
      </c>
      <c r="E39" t="s">
        <v>30</v>
      </c>
      <c r="F39" s="1" t="s">
        <v>114</v>
      </c>
      <c r="G39" t="s">
        <v>115</v>
      </c>
      <c r="H39">
        <v>14738.08</v>
      </c>
      <c r="I39" s="2">
        <v>42919</v>
      </c>
      <c r="J39" s="2">
        <v>44379</v>
      </c>
      <c r="K39">
        <v>4605.6499999999996</v>
      </c>
    </row>
    <row r="40" spans="1:11" x14ac:dyDescent="0.25">
      <c r="A40" t="str">
        <f>"Z541E1E3A6"</f>
        <v>Z541E1E3A6</v>
      </c>
      <c r="B40" t="str">
        <f t="shared" si="1"/>
        <v>06363391001</v>
      </c>
      <c r="C40" t="s">
        <v>15</v>
      </c>
      <c r="D40" t="s">
        <v>116</v>
      </c>
      <c r="E40" t="s">
        <v>17</v>
      </c>
      <c r="F40" s="1" t="s">
        <v>27</v>
      </c>
      <c r="G40" t="s">
        <v>28</v>
      </c>
      <c r="H40">
        <v>2000</v>
      </c>
      <c r="I40" s="2">
        <v>42866</v>
      </c>
      <c r="J40" s="2">
        <v>42881</v>
      </c>
      <c r="K40">
        <v>1673</v>
      </c>
    </row>
    <row r="41" spans="1:11" x14ac:dyDescent="0.25">
      <c r="A41" t="str">
        <f>"Z951E18856"</f>
        <v>Z951E18856</v>
      </c>
      <c r="B41" t="str">
        <f t="shared" si="1"/>
        <v>06363391001</v>
      </c>
      <c r="C41" t="s">
        <v>15</v>
      </c>
      <c r="D41" t="s">
        <v>117</v>
      </c>
      <c r="E41" t="s">
        <v>17</v>
      </c>
      <c r="F41" s="1" t="s">
        <v>118</v>
      </c>
      <c r="G41" t="s">
        <v>119</v>
      </c>
      <c r="H41">
        <v>23740</v>
      </c>
      <c r="I41" s="2">
        <v>42863</v>
      </c>
      <c r="J41" s="2">
        <v>42892</v>
      </c>
      <c r="K41">
        <v>23740</v>
      </c>
    </row>
    <row r="42" spans="1:11" x14ac:dyDescent="0.25">
      <c r="A42" t="str">
        <f>"Z081E33022"</f>
        <v>Z081E33022</v>
      </c>
      <c r="B42" t="str">
        <f t="shared" si="1"/>
        <v>06363391001</v>
      </c>
      <c r="C42" t="s">
        <v>15</v>
      </c>
      <c r="D42" t="s">
        <v>120</v>
      </c>
      <c r="E42" t="s">
        <v>17</v>
      </c>
      <c r="F42" s="1" t="s">
        <v>55</v>
      </c>
      <c r="G42" t="s">
        <v>56</v>
      </c>
      <c r="H42">
        <v>14200</v>
      </c>
      <c r="I42" s="2">
        <v>42836</v>
      </c>
      <c r="J42" s="2">
        <v>42837</v>
      </c>
      <c r="K42">
        <v>14200</v>
      </c>
    </row>
    <row r="43" spans="1:11" x14ac:dyDescent="0.25">
      <c r="A43" t="str">
        <f>"ZC31F4CDB5"</f>
        <v>ZC31F4CDB5</v>
      </c>
      <c r="B43" t="str">
        <f t="shared" si="1"/>
        <v>06363391001</v>
      </c>
      <c r="C43" t="s">
        <v>15</v>
      </c>
      <c r="D43" t="s">
        <v>121</v>
      </c>
      <c r="E43" t="s">
        <v>17</v>
      </c>
      <c r="F43" s="1" t="s">
        <v>122</v>
      </c>
      <c r="G43" t="s">
        <v>123</v>
      </c>
      <c r="H43">
        <v>9260</v>
      </c>
      <c r="I43" s="2">
        <v>42927</v>
      </c>
      <c r="J43" s="2">
        <v>42947</v>
      </c>
      <c r="K43">
        <v>9260</v>
      </c>
    </row>
    <row r="44" spans="1:11" x14ac:dyDescent="0.25">
      <c r="A44" t="str">
        <f>"ZBF1F24680"</f>
        <v>ZBF1F24680</v>
      </c>
      <c r="B44" t="str">
        <f t="shared" si="1"/>
        <v>06363391001</v>
      </c>
      <c r="C44" t="s">
        <v>15</v>
      </c>
      <c r="D44" t="s">
        <v>124</v>
      </c>
      <c r="E44" t="s">
        <v>17</v>
      </c>
      <c r="F44" s="1" t="s">
        <v>125</v>
      </c>
      <c r="G44" t="s">
        <v>126</v>
      </c>
      <c r="H44">
        <v>730</v>
      </c>
      <c r="I44" s="2">
        <v>42914</v>
      </c>
      <c r="J44" s="2">
        <v>42974</v>
      </c>
      <c r="K44">
        <v>730</v>
      </c>
    </row>
    <row r="45" spans="1:11" x14ac:dyDescent="0.25">
      <c r="A45" t="str">
        <f>"Z4A1F3492F"</f>
        <v>Z4A1F3492F</v>
      </c>
      <c r="B45" t="str">
        <f t="shared" si="1"/>
        <v>06363391001</v>
      </c>
      <c r="C45" t="s">
        <v>15</v>
      </c>
      <c r="D45" t="s">
        <v>127</v>
      </c>
      <c r="E45" t="s">
        <v>17</v>
      </c>
      <c r="F45" s="1" t="s">
        <v>128</v>
      </c>
      <c r="G45" t="s">
        <v>129</v>
      </c>
      <c r="H45">
        <v>218</v>
      </c>
      <c r="I45" s="2">
        <v>42920</v>
      </c>
      <c r="J45" s="2">
        <v>42950</v>
      </c>
      <c r="K45">
        <v>217.99</v>
      </c>
    </row>
    <row r="46" spans="1:11" x14ac:dyDescent="0.25">
      <c r="A46" t="str">
        <f>"Z411EE8213"</f>
        <v>Z411EE8213</v>
      </c>
      <c r="B46" t="str">
        <f t="shared" si="1"/>
        <v>06363391001</v>
      </c>
      <c r="C46" t="s">
        <v>15</v>
      </c>
      <c r="D46" t="s">
        <v>130</v>
      </c>
      <c r="E46" t="s">
        <v>17</v>
      </c>
      <c r="F46" s="1" t="s">
        <v>89</v>
      </c>
      <c r="G46" t="s">
        <v>90</v>
      </c>
      <c r="H46">
        <v>375</v>
      </c>
      <c r="I46" s="2">
        <v>42894</v>
      </c>
      <c r="J46" s="2">
        <v>42920</v>
      </c>
      <c r="K46">
        <v>375</v>
      </c>
    </row>
    <row r="47" spans="1:11" x14ac:dyDescent="0.25">
      <c r="A47" t="str">
        <f>"ZA01F36F12"</f>
        <v>ZA01F36F12</v>
      </c>
      <c r="B47" t="str">
        <f t="shared" si="1"/>
        <v>06363391001</v>
      </c>
      <c r="C47" t="s">
        <v>15</v>
      </c>
      <c r="D47" t="s">
        <v>130</v>
      </c>
      <c r="E47" t="s">
        <v>17</v>
      </c>
      <c r="F47" s="1" t="s">
        <v>89</v>
      </c>
      <c r="G47" t="s">
        <v>90</v>
      </c>
      <c r="H47">
        <v>2553</v>
      </c>
      <c r="I47" s="2">
        <v>42920</v>
      </c>
      <c r="J47" s="2">
        <v>42957</v>
      </c>
      <c r="K47">
        <v>2553</v>
      </c>
    </row>
    <row r="48" spans="1:11" x14ac:dyDescent="0.25">
      <c r="A48" t="str">
        <f>"Z211FCA048"</f>
        <v>Z211FCA048</v>
      </c>
      <c r="B48" t="str">
        <f t="shared" si="1"/>
        <v>06363391001</v>
      </c>
      <c r="C48" t="s">
        <v>15</v>
      </c>
      <c r="D48" t="s">
        <v>131</v>
      </c>
      <c r="E48" t="s">
        <v>17</v>
      </c>
      <c r="F48" s="1" t="s">
        <v>132</v>
      </c>
      <c r="G48" t="s">
        <v>133</v>
      </c>
      <c r="H48">
        <v>1930.44</v>
      </c>
      <c r="I48" s="2">
        <v>42989</v>
      </c>
      <c r="J48" s="2">
        <v>43000</v>
      </c>
      <c r="K48">
        <v>0</v>
      </c>
    </row>
    <row r="49" spans="1:11" x14ac:dyDescent="0.25">
      <c r="A49" t="str">
        <f>"ZF92006860"</f>
        <v>ZF92006860</v>
      </c>
      <c r="B49" t="str">
        <f t="shared" si="1"/>
        <v>06363391001</v>
      </c>
      <c r="C49" t="s">
        <v>15</v>
      </c>
      <c r="D49" t="s">
        <v>134</v>
      </c>
      <c r="E49" t="s">
        <v>17</v>
      </c>
      <c r="F49" s="1" t="s">
        <v>135</v>
      </c>
      <c r="G49" t="s">
        <v>136</v>
      </c>
      <c r="H49">
        <v>1195</v>
      </c>
      <c r="I49" s="2">
        <v>43004</v>
      </c>
      <c r="J49" s="2">
        <v>43018</v>
      </c>
      <c r="K49">
        <v>1195</v>
      </c>
    </row>
    <row r="50" spans="1:11" x14ac:dyDescent="0.25">
      <c r="A50" t="str">
        <f>"Z3E20133EA"</f>
        <v>Z3E20133EA</v>
      </c>
      <c r="B50" t="str">
        <f t="shared" si="1"/>
        <v>06363391001</v>
      </c>
      <c r="C50" t="s">
        <v>15</v>
      </c>
      <c r="D50" t="s">
        <v>137</v>
      </c>
      <c r="E50" t="s">
        <v>17</v>
      </c>
      <c r="F50" s="1" t="s">
        <v>138</v>
      </c>
      <c r="G50" t="s">
        <v>139</v>
      </c>
      <c r="H50">
        <v>330.2</v>
      </c>
      <c r="I50" s="2">
        <v>43011</v>
      </c>
      <c r="K50">
        <v>0</v>
      </c>
    </row>
    <row r="51" spans="1:11" x14ac:dyDescent="0.25">
      <c r="A51" t="str">
        <f>"Z89201BCD9"</f>
        <v>Z89201BCD9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141</v>
      </c>
      <c r="G51" t="s">
        <v>142</v>
      </c>
      <c r="H51">
        <v>152</v>
      </c>
      <c r="I51" s="2">
        <v>43013</v>
      </c>
      <c r="J51" s="2">
        <v>43017</v>
      </c>
      <c r="K51">
        <v>152</v>
      </c>
    </row>
    <row r="52" spans="1:11" x14ac:dyDescent="0.25">
      <c r="A52" t="str">
        <f>"ZE31E88620"</f>
        <v>ZE31E88620</v>
      </c>
      <c r="B52" t="str">
        <f t="shared" si="1"/>
        <v>06363391001</v>
      </c>
      <c r="C52" t="s">
        <v>15</v>
      </c>
      <c r="D52" t="s">
        <v>143</v>
      </c>
      <c r="E52" t="s">
        <v>17</v>
      </c>
      <c r="F52" s="1" t="s">
        <v>144</v>
      </c>
      <c r="G52" t="s">
        <v>145</v>
      </c>
      <c r="H52">
        <v>3100</v>
      </c>
      <c r="I52" s="2">
        <v>43011</v>
      </c>
      <c r="J52" s="2">
        <v>43035</v>
      </c>
      <c r="K52">
        <v>3100</v>
      </c>
    </row>
    <row r="53" spans="1:11" x14ac:dyDescent="0.25">
      <c r="A53" t="str">
        <f>"Z2D1E00D4C"</f>
        <v>Z2D1E00D4C</v>
      </c>
      <c r="B53" t="str">
        <f t="shared" si="1"/>
        <v>06363391001</v>
      </c>
      <c r="C53" t="s">
        <v>15</v>
      </c>
      <c r="D53" t="s">
        <v>146</v>
      </c>
      <c r="E53" t="s">
        <v>17</v>
      </c>
      <c r="F53" s="1" t="s">
        <v>147</v>
      </c>
      <c r="G53" t="s">
        <v>148</v>
      </c>
      <c r="H53">
        <v>1300</v>
      </c>
      <c r="I53" s="2">
        <v>42828</v>
      </c>
      <c r="J53" s="2">
        <v>43100</v>
      </c>
      <c r="K53">
        <v>1300</v>
      </c>
    </row>
    <row r="54" spans="1:11" x14ac:dyDescent="0.25">
      <c r="A54" t="str">
        <f>"Z5C2068CE4"</f>
        <v>Z5C2068CE4</v>
      </c>
      <c r="B54" t="str">
        <f t="shared" si="1"/>
        <v>06363391001</v>
      </c>
      <c r="C54" t="s">
        <v>15</v>
      </c>
      <c r="D54" t="s">
        <v>149</v>
      </c>
      <c r="E54" t="s">
        <v>17</v>
      </c>
      <c r="F54" s="1" t="s">
        <v>150</v>
      </c>
      <c r="G54" t="s">
        <v>75</v>
      </c>
      <c r="H54">
        <v>250</v>
      </c>
      <c r="I54" s="2">
        <v>43031</v>
      </c>
      <c r="J54" s="2">
        <v>43031</v>
      </c>
      <c r="K54">
        <v>250</v>
      </c>
    </row>
    <row r="55" spans="1:11" x14ac:dyDescent="0.25">
      <c r="A55" t="str">
        <f>"Z282027671"</f>
        <v>Z282027671</v>
      </c>
      <c r="B55" t="str">
        <f t="shared" si="1"/>
        <v>06363391001</v>
      </c>
      <c r="C55" t="s">
        <v>15</v>
      </c>
      <c r="D55" t="s">
        <v>151</v>
      </c>
      <c r="E55" t="s">
        <v>17</v>
      </c>
      <c r="F55" s="1" t="s">
        <v>152</v>
      </c>
      <c r="G55" t="s">
        <v>153</v>
      </c>
      <c r="H55">
        <v>950</v>
      </c>
      <c r="I55" s="2">
        <v>43021</v>
      </c>
      <c r="K55">
        <v>950</v>
      </c>
    </row>
    <row r="56" spans="1:11" x14ac:dyDescent="0.25">
      <c r="A56" t="str">
        <f>"ZB4203A9CE"</f>
        <v>ZB4203A9CE</v>
      </c>
      <c r="B56" t="str">
        <f t="shared" si="1"/>
        <v>06363391001</v>
      </c>
      <c r="C56" t="s">
        <v>15</v>
      </c>
      <c r="D56" t="s">
        <v>154</v>
      </c>
      <c r="E56" t="s">
        <v>17</v>
      </c>
      <c r="F56" s="1" t="s">
        <v>155</v>
      </c>
      <c r="G56" t="s">
        <v>156</v>
      </c>
      <c r="H56">
        <v>250</v>
      </c>
      <c r="I56" s="2">
        <v>43028</v>
      </c>
      <c r="J56" s="2">
        <v>43042</v>
      </c>
      <c r="K56">
        <v>250</v>
      </c>
    </row>
    <row r="57" spans="1:11" x14ac:dyDescent="0.25">
      <c r="A57" t="str">
        <f>"ZDC20220A2"</f>
        <v>ZDC20220A2</v>
      </c>
      <c r="B57" t="str">
        <f t="shared" si="1"/>
        <v>06363391001</v>
      </c>
      <c r="C57" t="s">
        <v>15</v>
      </c>
      <c r="D57" t="s">
        <v>157</v>
      </c>
      <c r="E57" t="s">
        <v>17</v>
      </c>
      <c r="F57" s="1" t="s">
        <v>158</v>
      </c>
      <c r="G57" t="s">
        <v>159</v>
      </c>
      <c r="H57">
        <v>298</v>
      </c>
      <c r="I57" s="2">
        <v>43013</v>
      </c>
      <c r="J57" s="2">
        <v>43018</v>
      </c>
      <c r="K57">
        <v>298</v>
      </c>
    </row>
    <row r="58" spans="1:11" x14ac:dyDescent="0.25">
      <c r="A58" t="str">
        <f>"ZD6208E577"</f>
        <v>ZD6208E577</v>
      </c>
      <c r="B58" t="str">
        <f t="shared" si="1"/>
        <v>06363391001</v>
      </c>
      <c r="C58" t="s">
        <v>15</v>
      </c>
      <c r="D58" t="s">
        <v>160</v>
      </c>
      <c r="E58" t="s">
        <v>17</v>
      </c>
      <c r="F58" s="1" t="s">
        <v>27</v>
      </c>
      <c r="G58" t="s">
        <v>28</v>
      </c>
      <c r="H58">
        <v>400</v>
      </c>
      <c r="I58" s="2">
        <v>43048</v>
      </c>
      <c r="J58" s="2">
        <v>43048</v>
      </c>
      <c r="K58">
        <v>400</v>
      </c>
    </row>
    <row r="59" spans="1:11" x14ac:dyDescent="0.25">
      <c r="A59" t="str">
        <f>"Z1D2022FD3"</f>
        <v>Z1D2022FD3</v>
      </c>
      <c r="B59" t="str">
        <f t="shared" si="1"/>
        <v>06363391001</v>
      </c>
      <c r="C59" t="s">
        <v>15</v>
      </c>
      <c r="D59" t="s">
        <v>161</v>
      </c>
      <c r="E59" t="s">
        <v>17</v>
      </c>
      <c r="F59" s="1" t="s">
        <v>162</v>
      </c>
      <c r="G59" t="s">
        <v>163</v>
      </c>
      <c r="H59">
        <v>1693.44</v>
      </c>
      <c r="I59" s="2">
        <v>43017</v>
      </c>
      <c r="J59" s="2">
        <v>43018</v>
      </c>
      <c r="K59">
        <v>1693.35</v>
      </c>
    </row>
    <row r="60" spans="1:11" x14ac:dyDescent="0.25">
      <c r="A60" t="str">
        <f>"ZF7201580D"</f>
        <v>ZF7201580D</v>
      </c>
      <c r="B60" t="str">
        <f t="shared" si="1"/>
        <v>06363391001</v>
      </c>
      <c r="C60" t="s">
        <v>15</v>
      </c>
      <c r="D60" t="s">
        <v>164</v>
      </c>
      <c r="E60" t="s">
        <v>17</v>
      </c>
      <c r="F60" s="1" t="s">
        <v>165</v>
      </c>
      <c r="G60" t="s">
        <v>166</v>
      </c>
      <c r="H60">
        <v>340</v>
      </c>
      <c r="I60" s="2">
        <v>43010</v>
      </c>
      <c r="J60" s="2">
        <v>43017</v>
      </c>
      <c r="K60">
        <v>340</v>
      </c>
    </row>
    <row r="61" spans="1:11" x14ac:dyDescent="0.25">
      <c r="A61" t="str">
        <f>"ZDA20AF704"</f>
        <v>ZDA20AF704</v>
      </c>
      <c r="B61" t="str">
        <f t="shared" si="1"/>
        <v>06363391001</v>
      </c>
      <c r="C61" t="s">
        <v>15</v>
      </c>
      <c r="D61" t="s">
        <v>167</v>
      </c>
      <c r="E61" t="s">
        <v>17</v>
      </c>
      <c r="F61" s="1" t="s">
        <v>168</v>
      </c>
      <c r="G61" t="s">
        <v>169</v>
      </c>
      <c r="H61">
        <v>1147</v>
      </c>
      <c r="I61" s="2">
        <v>43052</v>
      </c>
      <c r="J61" s="2">
        <v>43056</v>
      </c>
      <c r="K61">
        <v>1147</v>
      </c>
    </row>
    <row r="62" spans="1:11" x14ac:dyDescent="0.25">
      <c r="A62" t="str">
        <f>"ZB81FD5E03"</f>
        <v>ZB81FD5E03</v>
      </c>
      <c r="B62" t="str">
        <f t="shared" si="1"/>
        <v>06363391001</v>
      </c>
      <c r="C62" t="s">
        <v>15</v>
      </c>
      <c r="D62" t="s">
        <v>170</v>
      </c>
      <c r="E62" t="s">
        <v>70</v>
      </c>
      <c r="F62" s="1" t="s">
        <v>171</v>
      </c>
      <c r="G62" t="s">
        <v>172</v>
      </c>
      <c r="H62">
        <v>2087</v>
      </c>
      <c r="I62" s="2">
        <v>43053</v>
      </c>
      <c r="J62" s="2">
        <v>43062</v>
      </c>
      <c r="K62">
        <v>2087</v>
      </c>
    </row>
    <row r="63" spans="1:11" x14ac:dyDescent="0.25">
      <c r="A63" t="str">
        <f>"Z6C20DB7BD"</f>
        <v>Z6C20DB7BD</v>
      </c>
      <c r="B63" t="str">
        <f t="shared" si="1"/>
        <v>06363391001</v>
      </c>
      <c r="C63" t="s">
        <v>15</v>
      </c>
      <c r="D63" t="s">
        <v>173</v>
      </c>
      <c r="E63" t="s">
        <v>17</v>
      </c>
      <c r="F63" s="1" t="s">
        <v>174</v>
      </c>
      <c r="G63" t="s">
        <v>175</v>
      </c>
      <c r="H63">
        <v>1100</v>
      </c>
      <c r="I63" s="2">
        <v>43042</v>
      </c>
      <c r="J63" s="2">
        <v>43066</v>
      </c>
      <c r="K63">
        <v>1100</v>
      </c>
    </row>
    <row r="64" spans="1:11" x14ac:dyDescent="0.25">
      <c r="A64" t="str">
        <f>"Z31206DC7C"</f>
        <v>Z31206DC7C</v>
      </c>
      <c r="B64" t="str">
        <f t="shared" si="1"/>
        <v>06363391001</v>
      </c>
      <c r="C64" t="s">
        <v>15</v>
      </c>
      <c r="D64" t="s">
        <v>176</v>
      </c>
      <c r="E64" t="s">
        <v>17</v>
      </c>
      <c r="F64" s="1" t="s">
        <v>177</v>
      </c>
      <c r="G64" t="s">
        <v>178</v>
      </c>
      <c r="H64">
        <v>680</v>
      </c>
      <c r="I64" s="2">
        <v>43035</v>
      </c>
      <c r="J64" s="2">
        <v>43100</v>
      </c>
      <c r="K64">
        <v>680</v>
      </c>
    </row>
    <row r="65" spans="1:11" x14ac:dyDescent="0.25">
      <c r="A65" t="str">
        <f>"ZC420DD652"</f>
        <v>ZC420DD652</v>
      </c>
      <c r="B65" t="str">
        <f t="shared" si="1"/>
        <v>06363391001</v>
      </c>
      <c r="C65" t="s">
        <v>15</v>
      </c>
      <c r="D65" t="s">
        <v>179</v>
      </c>
      <c r="E65" t="s">
        <v>17</v>
      </c>
      <c r="F65" s="1" t="s">
        <v>180</v>
      </c>
      <c r="G65" t="s">
        <v>181</v>
      </c>
      <c r="H65">
        <v>1478.24</v>
      </c>
      <c r="I65" s="2">
        <v>43066</v>
      </c>
      <c r="J65" s="2">
        <v>43126</v>
      </c>
      <c r="K65">
        <v>1478.24</v>
      </c>
    </row>
    <row r="66" spans="1:11" x14ac:dyDescent="0.25">
      <c r="A66" t="str">
        <f>"72048026B1"</f>
        <v>72048026B1</v>
      </c>
      <c r="B66" t="str">
        <f t="shared" si="1"/>
        <v>06363391001</v>
      </c>
      <c r="C66" t="s">
        <v>15</v>
      </c>
      <c r="D66" t="s">
        <v>182</v>
      </c>
      <c r="E66" t="s">
        <v>30</v>
      </c>
      <c r="F66" s="1" t="s">
        <v>183</v>
      </c>
      <c r="G66" t="s">
        <v>184</v>
      </c>
      <c r="H66">
        <v>373760</v>
      </c>
      <c r="I66" s="2">
        <v>42996</v>
      </c>
      <c r="J66" s="2">
        <v>43131</v>
      </c>
      <c r="K66">
        <v>353501.04</v>
      </c>
    </row>
    <row r="67" spans="1:11" x14ac:dyDescent="0.25">
      <c r="A67" t="str">
        <f>"ZAB2083528"</f>
        <v>ZAB2083528</v>
      </c>
      <c r="B67" t="str">
        <f t="shared" ref="B67:B93" si="2">"06363391001"</f>
        <v>06363391001</v>
      </c>
      <c r="C67" t="s">
        <v>15</v>
      </c>
      <c r="D67" t="s">
        <v>185</v>
      </c>
      <c r="E67" t="s">
        <v>17</v>
      </c>
      <c r="F67" s="1" t="s">
        <v>186</v>
      </c>
      <c r="G67" t="s">
        <v>187</v>
      </c>
      <c r="H67">
        <v>800</v>
      </c>
      <c r="I67" s="2">
        <v>43038</v>
      </c>
      <c r="J67" s="2">
        <v>43100</v>
      </c>
      <c r="K67">
        <v>0</v>
      </c>
    </row>
    <row r="68" spans="1:11" x14ac:dyDescent="0.25">
      <c r="A68" t="str">
        <f>"Z1D2137C9A"</f>
        <v>Z1D2137C9A</v>
      </c>
      <c r="B68" t="str">
        <f t="shared" si="2"/>
        <v>06363391001</v>
      </c>
      <c r="C68" t="s">
        <v>15</v>
      </c>
      <c r="D68" t="s">
        <v>188</v>
      </c>
      <c r="E68" t="s">
        <v>17</v>
      </c>
      <c r="F68" s="1" t="s">
        <v>155</v>
      </c>
      <c r="G68" t="s">
        <v>156</v>
      </c>
      <c r="H68">
        <v>3955</v>
      </c>
      <c r="I68" s="2">
        <v>43080</v>
      </c>
      <c r="J68" s="2">
        <v>43091</v>
      </c>
      <c r="K68">
        <v>3955</v>
      </c>
    </row>
    <row r="69" spans="1:11" x14ac:dyDescent="0.25">
      <c r="A69" t="str">
        <f>"Z281F221B9"</f>
        <v>Z281F221B9</v>
      </c>
      <c r="B69" t="str">
        <f t="shared" si="2"/>
        <v>06363391001</v>
      </c>
      <c r="C69" t="s">
        <v>15</v>
      </c>
      <c r="D69" t="s">
        <v>189</v>
      </c>
      <c r="E69" t="s">
        <v>70</v>
      </c>
      <c r="F69" s="1" t="s">
        <v>190</v>
      </c>
      <c r="G69" t="s">
        <v>191</v>
      </c>
      <c r="H69">
        <v>9845</v>
      </c>
      <c r="I69" s="2">
        <v>43062</v>
      </c>
      <c r="J69" s="2">
        <v>43098</v>
      </c>
      <c r="K69">
        <v>9845</v>
      </c>
    </row>
    <row r="70" spans="1:11" x14ac:dyDescent="0.25">
      <c r="A70" t="str">
        <f>"Z0A20D19F1"</f>
        <v>Z0A20D19F1</v>
      </c>
      <c r="B70" t="str">
        <f t="shared" si="2"/>
        <v>06363391001</v>
      </c>
      <c r="C70" t="s">
        <v>15</v>
      </c>
      <c r="D70" t="s">
        <v>192</v>
      </c>
      <c r="E70" t="s">
        <v>17</v>
      </c>
      <c r="F70" s="1" t="s">
        <v>89</v>
      </c>
      <c r="G70" t="s">
        <v>90</v>
      </c>
      <c r="H70">
        <v>3336</v>
      </c>
      <c r="I70" s="2">
        <v>43059</v>
      </c>
      <c r="J70" s="2">
        <v>43073</v>
      </c>
      <c r="K70">
        <v>3336</v>
      </c>
    </row>
    <row r="71" spans="1:11" x14ac:dyDescent="0.25">
      <c r="A71" t="str">
        <f>"721955988D"</f>
        <v>721955988D</v>
      </c>
      <c r="B71" t="str">
        <f t="shared" si="2"/>
        <v>06363391001</v>
      </c>
      <c r="C71" t="s">
        <v>15</v>
      </c>
      <c r="D71" t="s">
        <v>193</v>
      </c>
      <c r="E71" t="s">
        <v>30</v>
      </c>
      <c r="F71" s="1" t="s">
        <v>194</v>
      </c>
      <c r="G71" t="s">
        <v>195</v>
      </c>
      <c r="H71">
        <v>0</v>
      </c>
      <c r="I71" s="2">
        <v>43070</v>
      </c>
      <c r="J71" s="2">
        <v>43432</v>
      </c>
      <c r="K71">
        <v>135869.24</v>
      </c>
    </row>
    <row r="72" spans="1:11" x14ac:dyDescent="0.25">
      <c r="A72" t="str">
        <f>"Z7A206AB87"</f>
        <v>Z7A206AB87</v>
      </c>
      <c r="B72" t="str">
        <f t="shared" si="2"/>
        <v>06363391001</v>
      </c>
      <c r="C72" t="s">
        <v>15</v>
      </c>
      <c r="D72" t="s">
        <v>196</v>
      </c>
      <c r="E72" t="s">
        <v>17</v>
      </c>
      <c r="F72" s="1" t="s">
        <v>197</v>
      </c>
      <c r="G72" t="s">
        <v>198</v>
      </c>
      <c r="H72">
        <v>1059.8</v>
      </c>
      <c r="I72" s="2">
        <v>43031</v>
      </c>
      <c r="J72" s="2">
        <v>43054</v>
      </c>
      <c r="K72">
        <v>1059.8</v>
      </c>
    </row>
    <row r="73" spans="1:11" x14ac:dyDescent="0.25">
      <c r="A73" t="str">
        <f>"Z3620C182C"</f>
        <v>Z3620C182C</v>
      </c>
      <c r="B73" t="str">
        <f t="shared" si="2"/>
        <v>06363391001</v>
      </c>
      <c r="C73" t="s">
        <v>15</v>
      </c>
      <c r="D73" t="s">
        <v>199</v>
      </c>
      <c r="E73" t="s">
        <v>17</v>
      </c>
      <c r="F73" s="1" t="s">
        <v>200</v>
      </c>
      <c r="G73" t="s">
        <v>201</v>
      </c>
      <c r="H73">
        <v>3840</v>
      </c>
      <c r="I73" s="2">
        <v>43059</v>
      </c>
      <c r="J73" s="2">
        <v>43098</v>
      </c>
      <c r="K73">
        <v>0</v>
      </c>
    </row>
    <row r="74" spans="1:11" x14ac:dyDescent="0.25">
      <c r="A74" t="str">
        <f>"Z7F20DB213"</f>
        <v>Z7F20DB213</v>
      </c>
      <c r="B74" t="str">
        <f t="shared" si="2"/>
        <v>06363391001</v>
      </c>
      <c r="C74" t="s">
        <v>15</v>
      </c>
      <c r="D74" t="s">
        <v>202</v>
      </c>
      <c r="E74" t="s">
        <v>17</v>
      </c>
      <c r="F74" s="1" t="s">
        <v>203</v>
      </c>
      <c r="G74" t="s">
        <v>204</v>
      </c>
      <c r="H74">
        <v>1450</v>
      </c>
      <c r="I74" s="2">
        <v>43099</v>
      </c>
      <c r="J74" s="2">
        <v>43099</v>
      </c>
      <c r="K74">
        <v>1450</v>
      </c>
    </row>
    <row r="75" spans="1:11" x14ac:dyDescent="0.25">
      <c r="A75" t="str">
        <f>"ZDD21846F4"</f>
        <v>ZDD21846F4</v>
      </c>
      <c r="B75" t="str">
        <f t="shared" si="2"/>
        <v>06363391001</v>
      </c>
      <c r="C75" t="s">
        <v>15</v>
      </c>
      <c r="D75" t="s">
        <v>205</v>
      </c>
      <c r="E75" t="s">
        <v>17</v>
      </c>
      <c r="F75" s="1" t="s">
        <v>206</v>
      </c>
      <c r="G75" t="s">
        <v>207</v>
      </c>
      <c r="H75">
        <v>900</v>
      </c>
      <c r="I75" s="2">
        <v>43097</v>
      </c>
      <c r="J75" s="2">
        <v>43098</v>
      </c>
      <c r="K75">
        <v>900</v>
      </c>
    </row>
    <row r="76" spans="1:11" x14ac:dyDescent="0.25">
      <c r="A76" t="str">
        <f>"Z4C20C9C95"</f>
        <v>Z4C20C9C95</v>
      </c>
      <c r="B76" t="str">
        <f t="shared" si="2"/>
        <v>06363391001</v>
      </c>
      <c r="C76" t="s">
        <v>15</v>
      </c>
      <c r="D76" t="s">
        <v>208</v>
      </c>
      <c r="E76" t="s">
        <v>70</v>
      </c>
      <c r="F76" s="1" t="s">
        <v>209</v>
      </c>
      <c r="G76" t="s">
        <v>172</v>
      </c>
      <c r="H76">
        <v>4600</v>
      </c>
      <c r="I76" s="2">
        <v>43084</v>
      </c>
      <c r="J76" s="2">
        <v>43100</v>
      </c>
      <c r="K76">
        <v>4600</v>
      </c>
    </row>
    <row r="77" spans="1:11" x14ac:dyDescent="0.25">
      <c r="A77" t="str">
        <f>"ZC421859B5"</f>
        <v>ZC421859B5</v>
      </c>
      <c r="B77" t="str">
        <f t="shared" si="2"/>
        <v>06363391001</v>
      </c>
      <c r="C77" t="s">
        <v>15</v>
      </c>
      <c r="D77" t="s">
        <v>210</v>
      </c>
      <c r="E77" t="s">
        <v>17</v>
      </c>
      <c r="F77" s="1" t="s">
        <v>211</v>
      </c>
      <c r="G77" t="s">
        <v>212</v>
      </c>
      <c r="H77">
        <v>420</v>
      </c>
      <c r="I77" s="2">
        <v>43098</v>
      </c>
      <c r="J77" s="2">
        <v>43098</v>
      </c>
      <c r="K77">
        <v>420</v>
      </c>
    </row>
    <row r="78" spans="1:11" x14ac:dyDescent="0.25">
      <c r="A78" t="str">
        <f>"Z2B203BACE"</f>
        <v>Z2B203BACE</v>
      </c>
      <c r="B78" t="str">
        <f t="shared" si="2"/>
        <v>06363391001</v>
      </c>
      <c r="C78" t="s">
        <v>15</v>
      </c>
      <c r="D78" t="s">
        <v>213</v>
      </c>
      <c r="E78" t="s">
        <v>17</v>
      </c>
      <c r="F78" s="1" t="s">
        <v>214</v>
      </c>
      <c r="G78" t="s">
        <v>215</v>
      </c>
      <c r="H78">
        <v>12367</v>
      </c>
      <c r="I78" s="2">
        <v>43066</v>
      </c>
      <c r="J78" s="2">
        <v>43099</v>
      </c>
      <c r="K78">
        <v>12367</v>
      </c>
    </row>
    <row r="79" spans="1:11" x14ac:dyDescent="0.25">
      <c r="A79" t="str">
        <f>"Z1521849EA"</f>
        <v>Z1521849EA</v>
      </c>
      <c r="B79" t="str">
        <f t="shared" si="2"/>
        <v>06363391001</v>
      </c>
      <c r="C79" t="s">
        <v>15</v>
      </c>
      <c r="D79" t="s">
        <v>216</v>
      </c>
      <c r="E79" t="s">
        <v>17</v>
      </c>
      <c r="F79" s="1" t="s">
        <v>217</v>
      </c>
      <c r="G79" t="s">
        <v>218</v>
      </c>
      <c r="H79">
        <v>12200</v>
      </c>
      <c r="I79" s="2">
        <v>43098</v>
      </c>
      <c r="J79" s="2">
        <v>43463</v>
      </c>
      <c r="K79">
        <v>5502.6</v>
      </c>
    </row>
    <row r="80" spans="1:11" x14ac:dyDescent="0.25">
      <c r="A80" t="str">
        <f>"Z632185BFF"</f>
        <v>Z632185BFF</v>
      </c>
      <c r="B80" t="str">
        <f t="shared" si="2"/>
        <v>06363391001</v>
      </c>
      <c r="C80" t="s">
        <v>15</v>
      </c>
      <c r="D80" t="s">
        <v>219</v>
      </c>
      <c r="E80" t="s">
        <v>17</v>
      </c>
      <c r="F80" s="1" t="s">
        <v>220</v>
      </c>
      <c r="G80" t="s">
        <v>221</v>
      </c>
      <c r="H80">
        <v>5320</v>
      </c>
      <c r="I80" s="2">
        <v>43098</v>
      </c>
      <c r="J80" s="2">
        <v>43099</v>
      </c>
      <c r="K80">
        <v>5320</v>
      </c>
    </row>
    <row r="81" spans="1:11" x14ac:dyDescent="0.25">
      <c r="A81" t="str">
        <f>"Z7920013DF"</f>
        <v>Z7920013DF</v>
      </c>
      <c r="B81" t="str">
        <f t="shared" si="2"/>
        <v>06363391001</v>
      </c>
      <c r="C81" t="s">
        <v>15</v>
      </c>
      <c r="D81" t="s">
        <v>222</v>
      </c>
      <c r="E81" t="s">
        <v>17</v>
      </c>
      <c r="F81" s="1" t="s">
        <v>223</v>
      </c>
      <c r="G81" t="s">
        <v>224</v>
      </c>
      <c r="H81">
        <v>3608.79</v>
      </c>
      <c r="I81" s="2">
        <v>43017</v>
      </c>
      <c r="J81" s="2">
        <v>43100</v>
      </c>
      <c r="K81">
        <v>3608.79</v>
      </c>
    </row>
    <row r="82" spans="1:11" x14ac:dyDescent="0.25">
      <c r="A82" t="str">
        <f>"ZC8203B805"</f>
        <v>ZC8203B805</v>
      </c>
      <c r="B82" t="str">
        <f t="shared" si="2"/>
        <v>06363391001</v>
      </c>
      <c r="C82" t="s">
        <v>15</v>
      </c>
      <c r="D82" t="s">
        <v>225</v>
      </c>
      <c r="E82" t="s">
        <v>17</v>
      </c>
      <c r="F82" s="1" t="s">
        <v>226</v>
      </c>
      <c r="G82" t="s">
        <v>227</v>
      </c>
      <c r="H82">
        <v>9120</v>
      </c>
      <c r="I82" s="2">
        <v>43018</v>
      </c>
      <c r="J82" s="2">
        <v>43066</v>
      </c>
      <c r="K82">
        <v>9120</v>
      </c>
    </row>
    <row r="83" spans="1:11" x14ac:dyDescent="0.25">
      <c r="A83" t="str">
        <f>"Z172072DB8"</f>
        <v>Z172072DB8</v>
      </c>
      <c r="B83" t="str">
        <f t="shared" si="2"/>
        <v>06363391001</v>
      </c>
      <c r="C83" t="s">
        <v>15</v>
      </c>
      <c r="D83" t="s">
        <v>228</v>
      </c>
      <c r="E83" t="s">
        <v>17</v>
      </c>
      <c r="F83" s="1" t="s">
        <v>229</v>
      </c>
      <c r="G83" t="s">
        <v>230</v>
      </c>
      <c r="H83">
        <v>3660</v>
      </c>
      <c r="I83" s="2">
        <v>43042</v>
      </c>
      <c r="J83" s="2">
        <v>43046</v>
      </c>
      <c r="K83">
        <v>3660</v>
      </c>
    </row>
    <row r="84" spans="1:11" x14ac:dyDescent="0.25">
      <c r="A84" t="str">
        <f>"Z0B1F4AAD2"</f>
        <v>Z0B1F4AAD2</v>
      </c>
      <c r="B84" t="str">
        <f t="shared" si="2"/>
        <v>06363391001</v>
      </c>
      <c r="C84" t="s">
        <v>15</v>
      </c>
      <c r="D84" t="s">
        <v>231</v>
      </c>
      <c r="E84" t="s">
        <v>17</v>
      </c>
      <c r="F84" s="1" t="s">
        <v>232</v>
      </c>
      <c r="G84" t="s">
        <v>207</v>
      </c>
      <c r="H84">
        <v>420</v>
      </c>
      <c r="I84" s="2">
        <v>42930</v>
      </c>
      <c r="J84" s="2">
        <v>42933</v>
      </c>
      <c r="K84">
        <v>420</v>
      </c>
    </row>
    <row r="85" spans="1:11" x14ac:dyDescent="0.25">
      <c r="A85" t="str">
        <f>"ZBF1F64FEA"</f>
        <v>ZBF1F64FEA</v>
      </c>
      <c r="B85" t="str">
        <f t="shared" si="2"/>
        <v>06363391001</v>
      </c>
      <c r="C85" t="s">
        <v>15</v>
      </c>
      <c r="D85" t="s">
        <v>233</v>
      </c>
      <c r="E85" t="s">
        <v>17</v>
      </c>
      <c r="F85" s="1" t="s">
        <v>162</v>
      </c>
      <c r="G85" t="s">
        <v>163</v>
      </c>
      <c r="H85">
        <v>1762.3</v>
      </c>
      <c r="I85" s="2">
        <v>42940</v>
      </c>
      <c r="J85" s="2">
        <v>42950</v>
      </c>
      <c r="K85">
        <v>1762.22</v>
      </c>
    </row>
    <row r="86" spans="1:11" x14ac:dyDescent="0.25">
      <c r="A86" t="str">
        <f>"Z551FD444F"</f>
        <v>Z551FD444F</v>
      </c>
      <c r="B86" t="str">
        <f t="shared" si="2"/>
        <v>06363391001</v>
      </c>
      <c r="C86" t="s">
        <v>15</v>
      </c>
      <c r="D86" t="s">
        <v>234</v>
      </c>
      <c r="E86" t="s">
        <v>17</v>
      </c>
      <c r="F86" s="1" t="s">
        <v>162</v>
      </c>
      <c r="G86" t="s">
        <v>163</v>
      </c>
      <c r="H86">
        <v>2014.75</v>
      </c>
      <c r="I86" s="2">
        <v>42992</v>
      </c>
      <c r="J86" s="2">
        <v>43004</v>
      </c>
      <c r="K86">
        <v>2014.62</v>
      </c>
    </row>
    <row r="87" spans="1:11" x14ac:dyDescent="0.25">
      <c r="A87" t="str">
        <f>"7084192C2A"</f>
        <v>7084192C2A</v>
      </c>
      <c r="B87" t="str">
        <f t="shared" si="2"/>
        <v>06363391001</v>
      </c>
      <c r="C87" t="s">
        <v>15</v>
      </c>
      <c r="D87" t="s">
        <v>235</v>
      </c>
      <c r="E87" t="s">
        <v>70</v>
      </c>
      <c r="F87" s="1" t="s">
        <v>236</v>
      </c>
      <c r="G87" t="s">
        <v>237</v>
      </c>
      <c r="H87">
        <v>82702.7</v>
      </c>
      <c r="I87" s="2">
        <v>43101</v>
      </c>
      <c r="J87" s="2">
        <v>43465</v>
      </c>
      <c r="K87">
        <v>82128.97</v>
      </c>
    </row>
    <row r="88" spans="1:11" x14ac:dyDescent="0.25">
      <c r="A88" t="str">
        <f>"Z8B209ADDB"</f>
        <v>Z8B209ADDB</v>
      </c>
      <c r="B88" t="str">
        <f t="shared" si="2"/>
        <v>06363391001</v>
      </c>
      <c r="C88" t="s">
        <v>15</v>
      </c>
      <c r="D88" t="s">
        <v>238</v>
      </c>
      <c r="E88" t="s">
        <v>17</v>
      </c>
      <c r="F88" s="1" t="s">
        <v>239</v>
      </c>
      <c r="G88" t="s">
        <v>240</v>
      </c>
      <c r="H88">
        <v>900</v>
      </c>
      <c r="I88" s="2">
        <v>43049</v>
      </c>
      <c r="J88" s="2">
        <v>43220</v>
      </c>
      <c r="K88">
        <v>900</v>
      </c>
    </row>
    <row r="89" spans="1:11" x14ac:dyDescent="0.25">
      <c r="A89" t="str">
        <f>"Z5F2002465"</f>
        <v>Z5F2002465</v>
      </c>
      <c r="B89" t="str">
        <f t="shared" si="2"/>
        <v>06363391001</v>
      </c>
      <c r="C89" t="s">
        <v>15</v>
      </c>
      <c r="D89" t="s">
        <v>241</v>
      </c>
      <c r="E89" t="s">
        <v>17</v>
      </c>
      <c r="F89" s="1" t="s">
        <v>242</v>
      </c>
      <c r="G89" t="s">
        <v>243</v>
      </c>
      <c r="H89">
        <v>24431.86</v>
      </c>
      <c r="I89" s="2">
        <v>43101</v>
      </c>
      <c r="J89" s="2">
        <v>43465</v>
      </c>
      <c r="K89">
        <v>15231.3</v>
      </c>
    </row>
    <row r="90" spans="1:11" x14ac:dyDescent="0.25">
      <c r="A90" t="str">
        <f>"ZBD1FBAFF4"</f>
        <v>ZBD1FBAFF4</v>
      </c>
      <c r="B90" t="str">
        <f t="shared" si="2"/>
        <v>06363391001</v>
      </c>
      <c r="C90" t="s">
        <v>15</v>
      </c>
      <c r="D90" t="s">
        <v>244</v>
      </c>
      <c r="E90" t="s">
        <v>30</v>
      </c>
      <c r="F90" s="1" t="s">
        <v>245</v>
      </c>
      <c r="G90" t="s">
        <v>246</v>
      </c>
      <c r="H90">
        <v>1505.76</v>
      </c>
      <c r="I90" s="2">
        <v>42978</v>
      </c>
      <c r="J90" s="2">
        <v>43039</v>
      </c>
      <c r="K90">
        <v>1505.76</v>
      </c>
    </row>
    <row r="91" spans="1:11" x14ac:dyDescent="0.25">
      <c r="A91" t="str">
        <f>"ZD420655F9"</f>
        <v>ZD420655F9</v>
      </c>
      <c r="B91" t="str">
        <f t="shared" si="2"/>
        <v>06363391001</v>
      </c>
      <c r="C91" t="s">
        <v>15</v>
      </c>
      <c r="D91" t="s">
        <v>247</v>
      </c>
      <c r="E91" t="s">
        <v>17</v>
      </c>
      <c r="F91" s="1" t="s">
        <v>89</v>
      </c>
      <c r="G91" t="s">
        <v>90</v>
      </c>
      <c r="H91">
        <v>1250</v>
      </c>
      <c r="I91" s="2">
        <v>43031</v>
      </c>
      <c r="J91" s="2">
        <v>43062</v>
      </c>
      <c r="K91">
        <v>1250</v>
      </c>
    </row>
    <row r="92" spans="1:11" x14ac:dyDescent="0.25">
      <c r="A92" t="str">
        <f>"70216408A0"</f>
        <v>70216408A0</v>
      </c>
      <c r="B92" t="str">
        <f t="shared" si="2"/>
        <v>06363391001</v>
      </c>
      <c r="C92" t="s">
        <v>15</v>
      </c>
      <c r="D92" t="s">
        <v>248</v>
      </c>
      <c r="E92" t="s">
        <v>30</v>
      </c>
      <c r="F92" s="1" t="s">
        <v>249</v>
      </c>
      <c r="G92" t="s">
        <v>250</v>
      </c>
      <c r="H92">
        <v>3316321.33</v>
      </c>
      <c r="I92" s="2">
        <v>42826</v>
      </c>
      <c r="J92" s="2">
        <v>44249</v>
      </c>
      <c r="K92">
        <v>637617.81000000006</v>
      </c>
    </row>
    <row r="93" spans="1:11" x14ac:dyDescent="0.25">
      <c r="A93" t="str">
        <f>"ZBD209E388"</f>
        <v>ZBD209E388</v>
      </c>
      <c r="B93" t="str">
        <f t="shared" si="2"/>
        <v>06363391001</v>
      </c>
      <c r="C93" t="s">
        <v>15</v>
      </c>
      <c r="D93" t="s">
        <v>251</v>
      </c>
      <c r="E93" t="s">
        <v>70</v>
      </c>
      <c r="F93" s="1" t="s">
        <v>252</v>
      </c>
      <c r="G93" t="s">
        <v>253</v>
      </c>
      <c r="H93">
        <v>7000</v>
      </c>
      <c r="I93" s="2">
        <v>43073</v>
      </c>
      <c r="J93" s="2">
        <v>43099</v>
      </c>
      <c r="K93">
        <v>7000</v>
      </c>
    </row>
    <row r="94" spans="1:11" x14ac:dyDescent="0.25">
      <c r="A94" t="str">
        <f>"Z6720F8918"</f>
        <v>Z6720F8918</v>
      </c>
      <c r="B94" t="str">
        <f t="shared" ref="B94:B99" si="3">"06363391001"</f>
        <v>06363391001</v>
      </c>
      <c r="C94" t="s">
        <v>15</v>
      </c>
      <c r="D94" t="s">
        <v>254</v>
      </c>
      <c r="E94" t="s">
        <v>17</v>
      </c>
      <c r="F94" s="1" t="s">
        <v>255</v>
      </c>
      <c r="G94" t="s">
        <v>256</v>
      </c>
      <c r="H94">
        <v>8950</v>
      </c>
      <c r="I94" s="2">
        <v>43073</v>
      </c>
      <c r="J94" s="2">
        <v>43098</v>
      </c>
      <c r="K94">
        <v>8950</v>
      </c>
    </row>
    <row r="95" spans="1:11" x14ac:dyDescent="0.25">
      <c r="A95" t="str">
        <f>"ZB21FB421E"</f>
        <v>ZB21FB421E</v>
      </c>
      <c r="B95" t="str">
        <f t="shared" si="3"/>
        <v>06363391001</v>
      </c>
      <c r="C95" t="s">
        <v>15</v>
      </c>
      <c r="D95" t="s">
        <v>257</v>
      </c>
      <c r="E95" t="s">
        <v>30</v>
      </c>
      <c r="F95" s="1" t="s">
        <v>180</v>
      </c>
      <c r="G95" t="s">
        <v>181</v>
      </c>
      <c r="H95">
        <v>4744.3500000000004</v>
      </c>
      <c r="I95" s="2">
        <v>42996</v>
      </c>
      <c r="J95" s="2">
        <v>43220</v>
      </c>
      <c r="K95">
        <v>4744.3500000000004</v>
      </c>
    </row>
    <row r="96" spans="1:11" x14ac:dyDescent="0.25">
      <c r="A96" t="str">
        <f>"7082991D11"</f>
        <v>7082991D11</v>
      </c>
      <c r="B96" t="str">
        <f t="shared" si="3"/>
        <v>06363391001</v>
      </c>
      <c r="C96" t="s">
        <v>15</v>
      </c>
      <c r="D96" t="s">
        <v>258</v>
      </c>
      <c r="E96" t="s">
        <v>70</v>
      </c>
      <c r="F96" s="1" t="s">
        <v>259</v>
      </c>
      <c r="G96" t="s">
        <v>260</v>
      </c>
      <c r="H96">
        <v>18861.310000000001</v>
      </c>
      <c r="I96" s="2">
        <v>43080</v>
      </c>
      <c r="J96" s="2">
        <v>43465</v>
      </c>
      <c r="K96">
        <v>6569.37</v>
      </c>
    </row>
    <row r="97" spans="1:11" x14ac:dyDescent="0.25">
      <c r="A97" t="str">
        <f>"708303730A"</f>
        <v>708303730A</v>
      </c>
      <c r="B97" t="str">
        <f t="shared" si="3"/>
        <v>06363391001</v>
      </c>
      <c r="C97" t="s">
        <v>15</v>
      </c>
      <c r="D97" t="s">
        <v>261</v>
      </c>
      <c r="E97" t="s">
        <v>70</v>
      </c>
      <c r="F97" s="1" t="s">
        <v>262</v>
      </c>
      <c r="G97" t="s">
        <v>260</v>
      </c>
      <c r="H97">
        <v>31632.44</v>
      </c>
      <c r="I97" s="2">
        <v>43080</v>
      </c>
      <c r="J97" s="2">
        <v>43465</v>
      </c>
      <c r="K97">
        <v>18779.259999999998</v>
      </c>
    </row>
    <row r="98" spans="1:11" x14ac:dyDescent="0.25">
      <c r="A98" t="str">
        <f>"7037461887"</f>
        <v>7037461887</v>
      </c>
      <c r="B98" t="str">
        <f t="shared" si="3"/>
        <v>06363391001</v>
      </c>
      <c r="C98" t="s">
        <v>15</v>
      </c>
      <c r="D98" t="s">
        <v>263</v>
      </c>
      <c r="E98" t="s">
        <v>264</v>
      </c>
      <c r="F98" s="1" t="s">
        <v>265</v>
      </c>
      <c r="G98" t="s">
        <v>266</v>
      </c>
      <c r="H98">
        <v>117849.98</v>
      </c>
      <c r="I98" s="2">
        <v>43222</v>
      </c>
      <c r="J98" s="2">
        <v>43382</v>
      </c>
      <c r="K98">
        <v>79855.149999999994</v>
      </c>
    </row>
    <row r="99" spans="1:11" x14ac:dyDescent="0.25">
      <c r="A99" t="str">
        <f>"6889757755"</f>
        <v>6889757755</v>
      </c>
      <c r="B99" t="str">
        <f t="shared" si="3"/>
        <v>06363391001</v>
      </c>
      <c r="C99" t="s">
        <v>15</v>
      </c>
      <c r="D99" t="s">
        <v>267</v>
      </c>
      <c r="E99" t="s">
        <v>30</v>
      </c>
      <c r="F99" s="1" t="s">
        <v>180</v>
      </c>
      <c r="G99" t="s">
        <v>181</v>
      </c>
      <c r="H99">
        <v>59000.800000000003</v>
      </c>
      <c r="I99" s="2">
        <v>42913</v>
      </c>
      <c r="J99" s="2">
        <v>43100</v>
      </c>
      <c r="K99">
        <v>59000.800000000003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2019-01-29T15:52:42Z</dcterms:created>
  <dcterms:modified xsi:type="dcterms:W3CDTF">2019-01-29T15:52:42Z</dcterms:modified>
</cp:coreProperties>
</file>