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</calcChain>
</file>

<file path=xl/sharedStrings.xml><?xml version="1.0" encoding="utf-8"?>
<sst xmlns="http://schemas.openxmlformats.org/spreadsheetml/2006/main" count="1101" uniqueCount="447">
  <si>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</si>
  <si>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</si>
  <si>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</si>
  <si>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</si>
  <si>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</si>
  <si>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</si>
  <si>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</si>
  <si>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</si>
  <si>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</si>
  <si>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</si>
  <si>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</si>
  <si>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</si>
  <si>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</si>
  <si>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</si>
  <si>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</si>
  <si>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</si>
  <si>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fornitura paletti di delimitazione per sede di Bari, piazza Massari</t>
  </si>
  <si>
    <t>22-PROCEDURA NEGOZIATA DERIVANTE DA AVVISI CON CUI SI INDICE LA GARA</t>
  </si>
  <si>
    <t xml:space="preserve">A.G.G. FERRAMENTA S.R.L. (CF: 02444150730)
AGRUSTA MAURIZIO (CF: GRSMRZ59A01E986E)
ASSITEC DI GATTO LUIGI &amp; FUSCO FABRIZIO SNC (CF: 03749240754)
BOUTIQUE DEL LAVORO DI MAGGI GIOVANNA (CF: MGGGNN58A62E986D)
MANUTAN ITALIA S.P.A. (CF: 02097170969)
</t>
  </si>
  <si>
    <t>MANUTAN ITALIA S.P.A. (CF: 02097170969)</t>
  </si>
  <si>
    <t xml:space="preserve">DISSUASORE DI TRANSITO UFFICI PIAZZA MASSARI - </t>
  </si>
  <si>
    <t xml:space="preserve">BAWER (CF: 05593210726)
EDIL FEAL DI RUSSO FABIO (CF: RSSFBA71C14E506E)
GLT SEGNALETICA (CF: 03881000719)
GRANDI IMPIANTI COLLETTIVITA' DI TRIZIO &amp; C. S.A.S. (CF: 03357620727)
POLYTECNO DEL PI MASSIMO MAGGIORE (CF: MGGMSM65R11A662A)
</t>
  </si>
  <si>
    <t>POLYTECNO DEL PI MASSIMO MAGGIORE (CF: MGGMSM65R11A662A)</t>
  </si>
  <si>
    <t>MESSA IN FUNZIONE IMPIANTO RISCALDAMENTO - ANALISI</t>
  </si>
  <si>
    <t>23-AFFIDAMENTO IN ECONOMIA - AFFIDAMENTO DIRETTO</t>
  </si>
  <si>
    <t xml:space="preserve">SAMIT TECNOLOGIE S.N.C. DI A.L. MANCARELLA E C. (CF: 02406160750)
</t>
  </si>
  <si>
    <t>SAMIT TECNOLOGIE S.N.C. DI A.L. MANCARELLA E C. (CF: 02406160750)</t>
  </si>
  <si>
    <t>PULIZIA STRAORDINARIA DP FOGGIA</t>
  </si>
  <si>
    <t xml:space="preserve">A.ME.F. MULTISERVICE SRL (CF: 01896420716)
BILANCIA UNO (CF: DBRMRA82S07D643L)
COOPERATIVA SOLIDARIETA' E INTEGRAZIONE SOCIALE (CF: 03699770719)
DAUNIA EXPRESS SRL (CF: 04105590717)
GLOBAL SYSTEM SCARL (CF: 03342820713)
</t>
  </si>
  <si>
    <t>DAUNIA EXPRESS SRL (CF: 04105590717)</t>
  </si>
  <si>
    <t>FORNITURA GASOLIO DA RISCALDAMENTO</t>
  </si>
  <si>
    <t>26-AFFIDAMENTO DIRETTO IN ADESIONE AD ACCORDO QUADRO/CONVENZIONE</t>
  </si>
  <si>
    <t xml:space="preserve">BRONCHI COMBUSTIBILI SRL (CF: 01252710403)
</t>
  </si>
  <si>
    <t>BRONCHI COMBUSTIBILI SRL (CF: 01252710403)</t>
  </si>
  <si>
    <t>CABLAGGIO E CONNESSIONI INTEGRATIVE RETI DATI ED ELETTRICA</t>
  </si>
  <si>
    <t xml:space="preserve">SISTEC SRL (CF: 06076770723)
</t>
  </si>
  <si>
    <t>SISTEC SRL (CF: 06076770723)</t>
  </si>
  <si>
    <t>VERIFICA STRAORDINARIA IMP SOLLEVAMENTO 3719</t>
  </si>
  <si>
    <t xml:space="preserve">Iedige Srl (CF: 05764520721)
</t>
  </si>
  <si>
    <t>Iedige Srl (CF: 05764520721)</t>
  </si>
  <si>
    <t>intervento di ripristino infissi pericolanti</t>
  </si>
  <si>
    <t xml:space="preserve">ATTOLICO SRL (CF: 06014680729)
</t>
  </si>
  <si>
    <t>ATTOLICO SRL (CF: 06014680729)</t>
  </si>
  <si>
    <t>DP BAT - servizio annuale manutenzione verde 2017 2018</t>
  </si>
  <si>
    <t xml:space="preserve">GESTIONEAMBIENTE SRL (CF: 06118110722)
LA PULITA &amp; SERVICE (CF: 02791590728)
MINERVA LUX SERVIZI (CF: 07571520720)
RETESERVIZI S.R.L. (CF: 02014830745)
SERVICE GOLD GLOBAL (CF: 06137390727)
</t>
  </si>
  <si>
    <t>LA PULITA &amp; SERVICE (CF: 02791590728)</t>
  </si>
  <si>
    <t>RIPRISTINO MURARIO PORTA BLINDATA CAM</t>
  </si>
  <si>
    <t xml:space="preserve">POLYTECNO DEL PI MASSIMO MAGGIORE (CF: MGGMSM65R11A662A)
</t>
  </si>
  <si>
    <t>sostituzione maniglione antipanico porta vano scala</t>
  </si>
  <si>
    <t>UP Bari - Lavori vari di falegnameria</t>
  </si>
  <si>
    <t xml:space="preserve">Paparella Antonio (CF: PPRNTN60L05H645H)
</t>
  </si>
  <si>
    <t>Paparella Antonio (CF: PPRNTN60L05H645H)</t>
  </si>
  <si>
    <t xml:space="preserve">FISSAGGIO VIDEOPROIETTORE A SOFFITTO </t>
  </si>
  <si>
    <t xml:space="preserve">RVF Computers Srl (CF: 07074160727)
</t>
  </si>
  <si>
    <t>RVF Computers Srl (CF: 07074160727)</t>
  </si>
  <si>
    <t>Pubblicazione estratto del bando di gara immobiliare in Cerignola</t>
  </si>
  <si>
    <t xml:space="preserve">Mediterranea Spa (CF: 00254380728)
</t>
  </si>
  <si>
    <t>Mediterranea Spa (CF: 00254380728)</t>
  </si>
  <si>
    <t>Pannelli adesivi per aggiornamento targhe presso il Reparto SPI di Trani</t>
  </si>
  <si>
    <t xml:space="preserve">Modugno Pantaleone Gaetano Domenico (CF: MDGPTL65D13A893Q)
</t>
  </si>
  <si>
    <t>Modugno Pantaleone Gaetano Domenico (CF: MDGPTL65D13A893Q)</t>
  </si>
  <si>
    <t>Corsi per RSPP e ASPP DR Puglia</t>
  </si>
  <si>
    <t xml:space="preserve">STUDIO TECNICO RP (CF: PDTRSO79A66A669X)
</t>
  </si>
  <si>
    <t>STUDIO TECNICO RP (CF: PDTRSO79A66A669X)</t>
  </si>
  <si>
    <t>Ufficio Formazione - Servizio di interpretariato LIS</t>
  </si>
  <si>
    <t xml:space="preserve">SANTEC. SPA (CF: 02372750642)
</t>
  </si>
  <si>
    <t>SANTEC. SPA (CF: 02372750642)</t>
  </si>
  <si>
    <t>UP Bari - Acquisto di 2 Mini lan per sistema eliminacode ARGO</t>
  </si>
  <si>
    <t xml:space="preserve">SIGMA S.P.A. (CF: 01590580443)
</t>
  </si>
  <si>
    <t>SIGMA S.P.A. (CF: 01590580443)</t>
  </si>
  <si>
    <t>UT Taranto - Lavori di stuccatura e tinteggiatura archivi da adibire ad Uffici</t>
  </si>
  <si>
    <t xml:space="preserve">UNIVAL.SO Srl (CF: 02339400737)
</t>
  </si>
  <si>
    <t>UNIVAL.SO Srl (CF: 02339400737)</t>
  </si>
  <si>
    <t>INTEGRAZIONE IMPIANTO DI VIDEOSORVEGLIANZA PRESSO LA DP FOGGIA</t>
  </si>
  <si>
    <t xml:space="preserve">pulizia straordinaria per rimozione guano </t>
  </si>
  <si>
    <t xml:space="preserve">ITALSERVICE S.R.L. (CF: 06570940723)
</t>
  </si>
  <si>
    <t>ITALSERVICE S.R.L. (CF: 06570940723)</t>
  </si>
  <si>
    <t xml:space="preserve">FORNITURA ENERGIA ELETRICA PUGLIA </t>
  </si>
  <si>
    <t xml:space="preserve">ENEL ENERGIA SPA (CF: 06655971007)
</t>
  </si>
  <si>
    <t>ENEL ENERGIA SPA (CF: 06655971007)</t>
  </si>
  <si>
    <t>FORNITURA GAS NATURALE PUGLIA</t>
  </si>
  <si>
    <t xml:space="preserve">ESTRA ENERGIE SRL (CF: 01219980529)
</t>
  </si>
  <si>
    <t>ESTRA ENERGIE SRL (CF: 01219980529)</t>
  </si>
  <si>
    <t>CAVALLETTO DI PRESENTAZIONE E BLOCCHI LAVAGNA DP BRINDISI</t>
  </si>
  <si>
    <t xml:space="preserve">Manutan Italia Spa (CF: 09816660154)
</t>
  </si>
  <si>
    <t>Manutan Italia Spa (CF: 09816660154)</t>
  </si>
  <si>
    <t>FORNITURA CARTELLINE TRE LEMBI CON STAMPA</t>
  </si>
  <si>
    <t xml:space="preserve">ARTI GRAFICHE PANICO DI LEONARDO PANICO (CF: PNCLRD42B24D862U)
GRAFICA &amp; STAMPA DI INSABATO VINCENZO (CF: NSBVCN66H21A662N)
STAMPA SUD SPA (CF: 00125560730)
Sud Stampa di G. Morisco &amp; C. snc (CF: 05000430727)
X GRAPH (CF: 04087330751)
</t>
  </si>
  <si>
    <t>GRAFICA &amp; STAMPA DI INSABATO VINCENZO (CF: NSBVCN66H21A662N)</t>
  </si>
  <si>
    <t>APPARECCHI VERIFICABANCONOTE - UPT TARANTO E SPI LUCERA</t>
  </si>
  <si>
    <t xml:space="preserve">CLICKTOCLICK S.R.L. (CF: 03026980734)
DBI INFORMATICA SRL (CF: 02851210738)
ELETTROTECNICA SERVICE DI ALESSANDRO CAPORUSSO (CF: CPRLSN71M14A662G)
FRANCOPOST MACCHINE AFFRANCATRICI (CF: 01228580153)
GRUPPO GIODICART S.R.L. (CF: 04715400729)
</t>
  </si>
  <si>
    <t>FRANCOPOST MACCHINE AFFRANCATRICI (CF: 01228580153)</t>
  </si>
  <si>
    <t>Fornitura e posa in opera cablaggio strutturato sede DP Taranto</t>
  </si>
  <si>
    <t xml:space="preserve">ASEM SRL (CF: 02249630738)
CAT SYSTEMS (CF: 08247301214)
E.SERVICE SRL (CF: 05639550721)
GLOBAL SERVICE DI L'INSALATA PIETRO (CF: 02436490730)
SISTEC SRL (CF: 06076770723)
</t>
  </si>
  <si>
    <t>servizio di vigilanza Ufficio territoriale Gioia del Colle</t>
  </si>
  <si>
    <t xml:space="preserve">ISTITUTO DI VIGILANZA METRONOTTE D.R.L. (CF: 00965950736)
italpol group spa  (CF: 02750060309)
ITALVELOCE s.r.l. (CF: 02579180734)
SICURITALIA S.P.A (CF: 07897711003)
VIS S.P.A. (CF: 00311210736)
</t>
  </si>
  <si>
    <t>SICURITALIA S.P.A (CF: 07897711003)</t>
  </si>
  <si>
    <t>servizio di vigilanza Direzione Provinciale di Taranto</t>
  </si>
  <si>
    <t xml:space="preserve">Fifa Security srl  (CF: 01792460444)
Istituto di Vigilanza Europol s.r.l. (CF: 02100310800)
ISTITUTO DI VIGILANZA LA SICUREZZA SRL (CF: 04194620870)
ISTITUTO DI VIGILANZA METRONOTTE D.R.L. (CF: 00965950736)
VIS S.P.A. (CF: 00311210736)
</t>
  </si>
  <si>
    <t>VIS S.P.A. (CF: 00311210736)</t>
  </si>
  <si>
    <t>modifica e integrazione inpianto idrico sanitario</t>
  </si>
  <si>
    <t xml:space="preserve">Industrie Fracchiolla S.p.A. (CF: 04936100728)
</t>
  </si>
  <si>
    <t>Industrie Fracchiolla S.p.A. (CF: 04936100728)</t>
  </si>
  <si>
    <t>FORNITURA ASCIUGAMANI A C 23X33</t>
  </si>
  <si>
    <t xml:space="preserve">CARTOLERIA FAVIA S.R.L. (CF: 00260370721)
</t>
  </si>
  <si>
    <t>CARTOLERIA FAVIA S.R.L. (CF: 00260370721)</t>
  </si>
  <si>
    <t>fpo schermo motorizzato per videoproiettore a soffitto</t>
  </si>
  <si>
    <t xml:space="preserve">disostruzione bagno </t>
  </si>
  <si>
    <t xml:space="preserve">Rizzi Eco Group di Cozzella Pasquale e Giuseppe snc (CF: 02263370757)
</t>
  </si>
  <si>
    <t>Rizzi Eco Group di Cozzella Pasquale e Giuseppe snc (CF: 02263370757)</t>
  </si>
  <si>
    <t>MANUTENZIONE INFISSI E SERRAMENTI</t>
  </si>
  <si>
    <t>DISOSTRUZIONE SCARICO ACQUE BIANCHE</t>
  </si>
  <si>
    <t xml:space="preserve">AUTOSPURGO DE SANTIS &amp; CO DI DESANTIS FERDINANDO (CF: 02310590738)
</t>
  </si>
  <si>
    <t>AUTOSPURGO DE SANTIS &amp; CO DI DESANTIS FERDINANDO (CF: 02310590738)</t>
  </si>
  <si>
    <t>RIPRISTINO SERRANDA E FPO TEMPORIZZATORE</t>
  </si>
  <si>
    <t>SOSTITUZIONE SERRATURE LOCALI SENSIBILI LP</t>
  </si>
  <si>
    <t xml:space="preserve">sostituzione vetro antisfondamento </t>
  </si>
  <si>
    <t xml:space="preserve">NUOVA CRISTAL VETRI DI M. DIMASTROMATTEO (CF: 01166340727)
</t>
  </si>
  <si>
    <t>NUOVA CRISTAL VETRI DI M. DIMASTROMATTEO (CF: 01166340727)</t>
  </si>
  <si>
    <t>UP Foggia - esecuzione di piccoli interventi di manutenzione  (tapparelle, finestra bagno, maniglie)</t>
  </si>
  <si>
    <t xml:space="preserve">ARP COSTRUZIONI srl (CF: 04043220716)
</t>
  </si>
  <si>
    <t>ARP COSTRUZIONI srl (CF: 04043220716)</t>
  </si>
  <si>
    <t>Disostruzione condotta di scarico</t>
  </si>
  <si>
    <t xml:space="preserve">Fredella sas  (CF: 00217520717)
</t>
  </si>
  <si>
    <t>Fredella sas  (CF: 00217520717)</t>
  </si>
  <si>
    <t>FORNITURA DI 11 TELECOMANDI PER DISSUASORE DI TRAFFICO</t>
  </si>
  <si>
    <t>FPO SCALDABAGNO E RIDUTTORE PRESSIONE</t>
  </si>
  <si>
    <t>INTERVENTO TECNICO SU SISTEMA VIDEOSORVEGLIANZA</t>
  </si>
  <si>
    <t xml:space="preserve">E.SERVICE SRL (CF: 05639550721)
</t>
  </si>
  <si>
    <t>E.SERVICE SRL (CF: 05639550721)</t>
  </si>
  <si>
    <t>RIPARAZIONE IMPIANTO RISCALDAMENTO</t>
  </si>
  <si>
    <t xml:space="preserve">Termoidraulica Buonsanto Giuseppe  (CF: BNSGPP66T22F631K)
</t>
  </si>
  <si>
    <t>Termoidraulica Buonsanto Giuseppe  (CF: BNSGPP66T22F631K)</t>
  </si>
  <si>
    <t>RIPRISTINO IMPIANTO ANTINTRUSIONE</t>
  </si>
  <si>
    <t xml:space="preserve">E.SERVICE SRL (CF: 05639550721)
TECNOVA IMPIANTI SRL (CF: 05108410720)
</t>
  </si>
  <si>
    <t xml:space="preserve">SOSSECURITY SRL (CF: 07276400723)
</t>
  </si>
  <si>
    <t>SOSSECURITY SRL (CF: 07276400723)</t>
  </si>
  <si>
    <t>sostituzione centrale allarme</t>
  </si>
  <si>
    <t xml:space="preserve">UP Lecce - Intervento su impianto di videosorveglianza </t>
  </si>
  <si>
    <t xml:space="preserve">Sicurezza Lecce di De Rosa Oronzo (CF: DRSRNZ53S18E506W)
</t>
  </si>
  <si>
    <t>Sicurezza Lecce di De Rosa Oronzo (CF: DRSRNZ53S18E506W)</t>
  </si>
  <si>
    <t>BATTERIA AL LITIO PER DEFIBRILLATORE LIFEPAK 500 - UPT FOGGIA</t>
  </si>
  <si>
    <t xml:space="preserve">PHYSIO-CONTROL ITALY SALES S.R.L. (CF: 07641640961)
</t>
  </si>
  <si>
    <t>PHYSIO-CONTROL ITALY SALES S.R.L. (CF: 07641640961)</t>
  </si>
  <si>
    <t xml:space="preserve">DP TARANTO - FORNITURA MULTIPRESE </t>
  </si>
  <si>
    <t xml:space="preserve">CHIOME S.R.L. (CF: 00949500730)
FASANO OTTAVIO &amp; C. S.R.L. (CF: 02521800736)
ROTAROS SERVIZI S.R.L. (CF: 02747620736)
TRITONE (CF: 02382000731)
XONE SRL (CF: 02842950731)
</t>
  </si>
  <si>
    <t>XONE SRL (CF: 02842950731)</t>
  </si>
  <si>
    <t>DP BAT - DISTRUGGI DOCUMENTI</t>
  </si>
  <si>
    <t xml:space="preserve">DICORATO GIOACCHINO (CF: DCRGCH58E22A669K)
EUROFFICE DEL RAG. LUIGI PARISI (CF: PRSLGU68T15L328M)
MOVIMATIC DI MAROTTA GIOVANNI (CF: 03221450723)
UFFICIO BLOXS DI DAMATO GIUSEPPE (CF: DMTGPP67M24E946W)
VOLTIAMO PAGINA DI RUSCINO EMANUELE (CF: RSCMNL71R17A669E)
</t>
  </si>
  <si>
    <t>VOLTIAMO PAGINA DI RUSCINO EMANUELE (CF: RSCMNL71R17A669E)</t>
  </si>
  <si>
    <t xml:space="preserve">DP BAT - FORNITURA DISTRUGGI DOCUMENTI </t>
  </si>
  <si>
    <t xml:space="preserve">CARTOLERIA FAVIA S.R.L. (CF: 00260370721)
CENTRO UFFICIO DI ROSA MARIA DAMATO (CF: DMTRMR61T63A669O)
EUROFFICE DEL RAG. LUIGI PARISI (CF: PRSLGU68T15L328M)
MOVIMATIC DI MAROTTA GIOVANNI (CF: 03221450723)
UFFICIO BLOXS DI DAMATO GIUSEPPE (CF: DMTGPP67M24E946W)
</t>
  </si>
  <si>
    <t>pulizia straordinaria vetrate ed infissi dell'immobile sede dell'Ufficio Territoriale di Trani</t>
  </si>
  <si>
    <t xml:space="preserve">COOPERATIVA SOCIALE PAN SOCIALVERDE SOC. COOP. A RESP. LIM. (CF: 07227930729)
COOPSERVICE SOCIETA' COOPERATIVA (CF: 04719740724)
D'Avanzo Giuseppe &amp; C. snc (CF: 03465160723)
GESTIONEAMBIENTE SRL (CF: 06118110722)
LA PULITA &amp; SERVICE (CF: 02791590728)
</t>
  </si>
  <si>
    <t>COOPSERVICE SOCIETA' COOPERATIVA (CF: 04719740724)</t>
  </si>
  <si>
    <t>NOLEGGIO PLOTTER (CONTRATTO TRIENNALE) DR PUGLIA</t>
  </si>
  <si>
    <t xml:space="preserve">DESARIO INFORMATICA &amp; UFFICIO (CF: 03402250728)
OFFICE AUTOMATION (CF: 01357070232)
SISTEMI INFORMATICI SRL (CF: 02712810734)
SOLUZIONE UFFICIO S.R.L.  (CF: 02778750246)
VERRAZZANI GLOBAL SERVICE (CF: 01772900518)
</t>
  </si>
  <si>
    <t>SOLUZIONE UFFICIO S.R.L.  (CF: 02778750246)</t>
  </si>
  <si>
    <t>CONTRATTO QUADRO CANCELLERIA 2017-2018 TUTTI GLI UFFICI AE PUGLIA</t>
  </si>
  <si>
    <t xml:space="preserve">CARTOLERIA FAVIA S.R.L. (CF: 00260370721)
CARTOLIBRERIA FONTANA (CF: vnzrrt65m05h926e)
DITTA SEGUINO AMBROGIO (CF: SGNMRG54B18L049I)
ERREFFE DI DE CARLO FERNANDO (CF: DCRFNN59L28E506E)
FULL SRL (CF: 07079280728)
</t>
  </si>
  <si>
    <t>PALETTI GUIDAFILA DP TARANTO</t>
  </si>
  <si>
    <t>RILEGATURA E RIPRISTINO, RICONDIZIONAMENTO E RESTAURO DEGLI ATTI DI PUBBLICITA' IMMOBILIARE</t>
  </si>
  <si>
    <t xml:space="preserve">Sud Stampa di G. Morisco &amp; C. snc (CF: 05000430727)
</t>
  </si>
  <si>
    <t>Sud Stampa di G. Morisco &amp; C. snc (CF: 05000430727)</t>
  </si>
  <si>
    <t>FPO SECONDA POMPA DI SOLLEVAMENTO E DUE GRATE DI PROTEZIONE</t>
  </si>
  <si>
    <t>copia di planimetrie dellâ€™immobile denominato Leader Palace</t>
  </si>
  <si>
    <t xml:space="preserve">CENTROCOPIE DI CAPORUSSO FRANCESCO (CF: CPRFNC65C07F262O)
</t>
  </si>
  <si>
    <t>CENTROCOPIE DI CAPORUSSO FRANCESCO (CF: CPRFNC65C07F262O)</t>
  </si>
  <si>
    <t>UPT Bari - Vari lavori urgenti di falegnameria</t>
  </si>
  <si>
    <t>UP Foggia - Palazzo Uffici Statali - Interv. urgente per impianto di riscaldam.</t>
  </si>
  <si>
    <t xml:space="preserve">Buonsanto di Buonsanto Giuseppe &amp; C. s.n.c. (CF: 02317510713)
</t>
  </si>
  <si>
    <t>Buonsanto di Buonsanto Giuseppe &amp; C. s.n.c. (CF: 02317510713)</t>
  </si>
  <si>
    <t xml:space="preserve">UPT Lecce - Sostituzione sistema eliminacode </t>
  </si>
  <si>
    <t>RIPRISTINO INFISSI</t>
  </si>
  <si>
    <t>FORNITURA BIGLIETTI VISITA - BANDIERE E BILANCIA DIGITALE</t>
  </si>
  <si>
    <t>ripristino serrande motorizzate</t>
  </si>
  <si>
    <t>DR Ufficio Formazione - Corso Alta formazione "Gestione crisi di sovraindebitamento"</t>
  </si>
  <si>
    <t xml:space="preserve">CIASU Centro Internazionale Alti Studi Universitari (CF: 01680590740)
</t>
  </si>
  <si>
    <t>CIASU Centro Internazionale Alti Studi Universitari (CF: 01680590740)</t>
  </si>
  <si>
    <t>interventi su porte e finestre</t>
  </si>
  <si>
    <t xml:space="preserve">UNICA SERRAMENTI SRL (CF: 03362870754)
</t>
  </si>
  <si>
    <t>UNICA SERRAMENTI SRL (CF: 03362870754)</t>
  </si>
  <si>
    <t>riposizionamento pavimentazione vari piani stanze e corridoi</t>
  </si>
  <si>
    <t>FPO GRUPPO DI CONTINUITA' E SOSTITUZIONE RILEVATORE MASSE METALLICHE</t>
  </si>
  <si>
    <t>VERIFICA IMPIANTO DI SOLLEVAMENTO  481</t>
  </si>
  <si>
    <t>LAVAGGIO TAPPETI (DR PUGLIA E UT BARI) E PICCOLE ATTIVITA' FACCHINAGGIO E PULIZIE DR</t>
  </si>
  <si>
    <t>BUSTE VERDI ATTI GIUDIZIARI CON FINESTRA - UFFICI UPT PUGLIA</t>
  </si>
  <si>
    <t xml:space="preserve">ASCAM SRL (CF: 00976050427)
TIPOGRAFIA LA CONCORDIA  (CF: 01802460749)
TIPOGRAFIA MARRA DI ROSARIA MARRA  (CF: MRRRSR82T61I549U)
TIPOGRAFIA MAURO  (CF: GCMMNT61R20F205G)
TIPOGRAFIA SUMA (CF: 03851010722)
</t>
  </si>
  <si>
    <t>ASCAM SRL (CF: 00976050427)</t>
  </si>
  <si>
    <t>FORNITURA E INSTALLAZIONE GRUPPO REFRIGERATORE/POMPA DI CALORE LECCE VIALE GALLIPOLI</t>
  </si>
  <si>
    <t xml:space="preserve">EFFICIENZA ENERGIA SRL (CF: 04390080754)
EL.CI IMPIANTI SRL (CF: 01341130639)
GRAVILI s.r.l. (CF: 03889450759)
IMPRESA COSTRUZIONI ELETTROTECNICHE I.CO.EL. (CF: 03540370750)
Industrie Fracchiolla S.p.A. (CF: 04936100728)
</t>
  </si>
  <si>
    <t>EL.CI IMPIANTI SRL (CF: 01341130639)</t>
  </si>
  <si>
    <t>FORNITURA DRUM LEXMARK MS 610 UT LECCE</t>
  </si>
  <si>
    <t xml:space="preserve">BLO ITALIA (CF: 12758180157)
LINEA DATA (CF: 03242680829)
MAFER DI MARCO FERRETTI (CF: FRRMRC67T21H501O)
SDM Srl (CF: 03379550613)
WICON ITALIA SRL (CF: 08155160966)
</t>
  </si>
  <si>
    <t>BLO ITALIA (CF: 12758180157)</t>
  </si>
  <si>
    <t>Fornitura e posa in opera di cablaggio strutturato presso immobile sito in Bari alla via Amendola 201/5-7</t>
  </si>
  <si>
    <t xml:space="preserve">A &amp; P IMPIANTI SNC (CF: 06769910727)
A.M.T. SERVICES (CF: 04914210721)
APPALTI RISTRUTTURAZIONI TECNOLOGIA EDILIZIA S.R.L. (CF: 07669340726)
ASEM SRL (CF: 02249630738)
E.SERVICE SRL (CF: 05639550721)
</t>
  </si>
  <si>
    <t>Pubblicazione estratto del bando di gara immobiliare in Barletta</t>
  </si>
  <si>
    <t>INTERVENTO DISOSTRUZIONE MONTANTE SCARICHI SERVIZI IGIENICI</t>
  </si>
  <si>
    <t>RIPARAZIONE IMPIANTO DI VIDEOSORVEGLIANZA</t>
  </si>
  <si>
    <t xml:space="preserve">CONSORZIO NAZIONALE SICUREZZA SCARL (CF: 07359350639)
</t>
  </si>
  <si>
    <t>CONSORZIO NAZIONALE SICUREZZA SCARL (CF: 07359350639)</t>
  </si>
  <si>
    <t>Short Master "Selected issues of international taxation as international law"</t>
  </si>
  <si>
    <t xml:space="preserve">UniversitÃ  degli Studi di Bari Aldo Moro (CF: 80002170720)
</t>
  </si>
  <si>
    <t>UniversitÃ  degli Studi di Bari Aldo Moro (CF: 80002170720)</t>
  </si>
  <si>
    <t>CONTRATTO PER IL SERVIZIO DI VIGILANZA UT TARANTO</t>
  </si>
  <si>
    <t xml:space="preserve">FIDELPOL S.R.L. (CF: 02680060759)
ISTITUTO DI VIGILANZA METRONOTTE D.R.L. (CF: 00965950736)
ITALVELOCE s.r.l. (CF: 02579180734)
LA VIGILE SECURITY SERVICE SRL (CF: 04713020750)
VIS S.P.A. (CF: 00311210736)
</t>
  </si>
  <si>
    <t>FORNITURA SERVIZIO DI DEBLATTIZZAZIONE SEDE PIAZZA MASSARI</t>
  </si>
  <si>
    <t xml:space="preserve">EURO AMBIENTE di Carlucci e Diperno (CF: 05358360724)
</t>
  </si>
  <si>
    <t>EURO AMBIENTE di Carlucci e Diperno (CF: 05358360724)</t>
  </si>
  <si>
    <t>DUPLICAZIONI CHIAVI LEADER PALACE</t>
  </si>
  <si>
    <t xml:space="preserve">MACCHIA E SFORZA SRL (CF: 00267710721)
</t>
  </si>
  <si>
    <t>MACCHIA E SFORZA SRL (CF: 00267710721)</t>
  </si>
  <si>
    <t>FORNITURA TONER 2017</t>
  </si>
  <si>
    <t xml:space="preserve">DOTTOR INK SRL (CF: 11295941006)
ERREBIAN SPA (CF: 08397890586)
ICR - SOCIETA' PER AZIONI  (CF: 05466391009)
INK POINT SAS  (CF: 04277791218)
INK-JET AND TONERSERVICE (CF: DLSNTN73A13E483X)
MIDA SRL (CF: 01513020238)
SANCILIO di SANCILIO Francesco (CF: SNCFNC59A06F284S)
TONER &amp; OFFICE DI SOLOPERTO EMILY (CF: SLPMLY89T65E882H)
Toner Italia srl (CF: 01433030705)
</t>
  </si>
  <si>
    <t>MIDA SRL (CF: 01513020238)</t>
  </si>
  <si>
    <t>CLIMATIZZATORI UT OSTUNI E SPI LECCE</t>
  </si>
  <si>
    <t xml:space="preserve">COMPUTER CENTER SRL (CF: 06296310722)
DE PALMA LEONE S.R.L. (CF: 06729630720)
E.SERVICE SRL (CF: 05639550721)
GESTIMP S.R.L. (CF: 04193780758)
MORETTI GIOVANNI (CF: MRTGNN64M19E038S)
</t>
  </si>
  <si>
    <t>RIPARAZIONE INFISSI - FPO 2 MAB PORTE BLINDATE</t>
  </si>
  <si>
    <t>riparazione impianto d'allarme DP Bari</t>
  </si>
  <si>
    <t>RIPRISTINO IMPIANTO ALLARME</t>
  </si>
  <si>
    <t xml:space="preserve">S.A.T. ELETTRODOMESTICI SAS DI PARTIPILO &amp; C  (CF: 02619110725)
</t>
  </si>
  <si>
    <t>S.A.T. ELETTRODOMESTICI SAS DI PARTIPILO &amp; C  (CF: 02619110725)</t>
  </si>
  <si>
    <t>RIPRISTINO IMPIANTO D'ALLARME</t>
  </si>
  <si>
    <t xml:space="preserve">PIEMME IMPIANTI SNC (CF: 06061870728)
</t>
  </si>
  <si>
    <t>PIEMME IMPIANTI SNC (CF: 06061870728)</t>
  </si>
  <si>
    <t>RIPRISTINO LINEA DATI CON FIBRA OTTICA</t>
  </si>
  <si>
    <t>FORNITURA ROTOLI PER SISTEMA ELIMINACODE ARGO - UFFICI AGENZIA ENTRATE</t>
  </si>
  <si>
    <t>FPO N. 2 CLIMATIZZATORI  PER SALA SERVER</t>
  </si>
  <si>
    <t>UT di Altamura - Sistema eliminacode completo</t>
  </si>
  <si>
    <t>PULIZIA STRAORDINARIA - SANIFICAZIONE INGRESSO LUNGOMARE V. VENETO - UFFICI PIAZZA MASSARI</t>
  </si>
  <si>
    <t>BUONI PASTO DR PUGLIA 2016-2017-3</t>
  </si>
  <si>
    <t xml:space="preserve">REPAS LUNCH COUPON (CF: 08122660585)
</t>
  </si>
  <si>
    <t>REPAS LUNCH COUPON (CF: 08122660585)</t>
  </si>
  <si>
    <t>BUONI PASTO UFFICIO ANTIFRODE 2016-2017-3</t>
  </si>
  <si>
    <t>DEFIBRILLATORI SEMIAUTOMATICI - UFFICI AGENZIA ENTRATE DELLA PUGLIA</t>
  </si>
  <si>
    <t xml:space="preserve">ECHOES SRL (CF: 05432960481)
INFORMARE I MEDICI COMMERCIAL (CF: 07257161005)
LOW COST SERVICE SNC DI ASCARI ANDREA &amp; C. (CF: 05304750960)
MEDVET (CF: 02367210735)
MONACO EUFEMIA (CF: MNCFME53B59E147A)
SEDA SPA (CF: 01681100150)
</t>
  </si>
  <si>
    <t>LOW COST SERVICE SNC DI ASCARI ANDREA &amp; C. (CF: 05304750960)</t>
  </si>
  <si>
    <t xml:space="preserve">RIFACIMENTO PAVIMENTAZIONE  SOSTITUZIONE GRIGLIE SMALTIMENTO ACQUE METEORICHE </t>
  </si>
  <si>
    <t xml:space="preserve">CAPORALE SRL (CF: 06182760725)
LEONARDO EDILIZIA DI ADDABBO LEONARDO (CF: DDBLRD74S25L727X)
MARANO SERVICE SRL (CF: 03565791211)
MPF SISTEMI SRL (CF: 06632000722)
POLYTECNO DEL PI MASSIMO MAGGIORE (CF: MGGMSM65R11A662A)
</t>
  </si>
  <si>
    <t>LEONARDO EDILIZIA DI ADDABBO LEONARDO (CF: DDBLRD74S25L727X)</t>
  </si>
  <si>
    <t>Autorizzazione ef per verifica impianto TA 149/04</t>
  </si>
  <si>
    <t xml:space="preserve">Veneta Engineering S.r.l. (CF: 00828990226)
</t>
  </si>
  <si>
    <t>Veneta Engineering S.r.l. (CF: 00828990226)</t>
  </si>
  <si>
    <t>Specchio riflettente ingresso PF Bari</t>
  </si>
  <si>
    <t>SPI Trani - Intervento urgente di riparazione porta d'ingresso a due battenti</t>
  </si>
  <si>
    <t>UT Bari e DR Puglia - Interventi urgenti di riparazione porte dei bagni front office, tende veneziane, ripristino porta bagno disabili revisione serratura stanza Direttore Regionale</t>
  </si>
  <si>
    <t>Ufficio del Garante - Cablaggio per quattro postazioni di lavoro</t>
  </si>
  <si>
    <t xml:space="preserve">DP Foggia - intervento straordinario di Pulizia dei bagni al primo piano </t>
  </si>
  <si>
    <t xml:space="preserve">TRANS PUGLIESE SNC (CF: 01835820711)
</t>
  </si>
  <si>
    <t>TRANS PUGLIESE SNC (CF: 01835820711)</t>
  </si>
  <si>
    <t>CLIMATIZZATORI SALA SERVER UPT FOGGIA</t>
  </si>
  <si>
    <t>UPT Foggia - Fornitura di condizionatori portatili</t>
  </si>
  <si>
    <t xml:space="preserve">Antonacci Termoidraulica (CF: 03044170714)
E.SERVICE SRL (CF: 05639550721)
EL.CI IMPIANTI SRL (CF: 01341130639)
POLYTECNO DEL PI MASSIMO MAGGIORE (CF: MGGMSM65R11A662A)
S.A.T. ELETTRODOMESTICI SAS DI PARTIPILO &amp; C  (CF: 02619110725)
</t>
  </si>
  <si>
    <t xml:space="preserve">TONER 2^ FORNITURA 2017 - UFFICI Agenzia Entrate Puglia </t>
  </si>
  <si>
    <t xml:space="preserve">JOLLY TONER S.R.L (CF: 03299120547)
MIDA SRL (CF: 01513020238)
OCR TONER S.R.L.S. (CF: 05566170659)
SERVICE TONER DI SCARDAPANE MICHELINA (CF: SCRMHL82H45L113G)
Toner Italia srl (CF: 01433030705)
</t>
  </si>
  <si>
    <t>intervento straordinario di Pulizia presso la DP Foggia</t>
  </si>
  <si>
    <t xml:space="preserve">DAUNIA EXPRESS SRL (CF: 04105590717)
</t>
  </si>
  <si>
    <t>PICCOLE RIPARAZIONI A TAPPARELLE PORTE E SERRATURE</t>
  </si>
  <si>
    <t>PITTURAZIONE STANZA ARCHIVIO 8Â° PIANO</t>
  </si>
  <si>
    <t xml:space="preserve">MPF SISTEMI SRL (CF: 06632000722)
</t>
  </si>
  <si>
    <t>MPF SISTEMI SRL (CF: 06632000722)</t>
  </si>
  <si>
    <t>RIPARAZIONE INFISSI - PITTURAZIONE BAGNI -PANNELLATURA  ANTIPANICO</t>
  </si>
  <si>
    <t xml:space="preserve">KUREL SERRAMENTI DI MUCCIARONE UMBERTO (CF: MCCMRT92D23D643C)
LA FER SRL (CF: 03131590717)
OFFICINA FABBRO DNVENUTO (CF: 03635060712)
</t>
  </si>
  <si>
    <t>KUREL SERRAMENTI DI MUCCIARONE UMBERTO (CF: MCCMRT92D23D643C)</t>
  </si>
  <si>
    <t>Verifica impianto impianto di sollevamento  TA 150/04</t>
  </si>
  <si>
    <t>FORNITURA TIMBRI UT BARI</t>
  </si>
  <si>
    <t>INTERVENTI STRAORDINARI SANIFICAZIONE E DEBLATTIZZAZIONE DP BARI</t>
  </si>
  <si>
    <t>FORNITURA BANDIERE UFFICI VARI</t>
  </si>
  <si>
    <t xml:space="preserve">Centro forniture Snc di Costa M. e Scaliati G (CF: 04960590653)
ECOPLANET DI LEZZI GIORGIO (CF: LZZGRG83S17C514T)
GRAFICHE GRILLI (CF: 02408210710)
HELP CASA  (CF: 03863550715)
SINKRONIA SRL (CF: 03719200713)
</t>
  </si>
  <si>
    <t>Centro forniture Snc di Costa M. e Scaliati G (CF: 04960590653)</t>
  </si>
  <si>
    <t>Dr e Uffici Entrate della Puglia - Corso di formazione BLSD per utilizzo di defibrillatori</t>
  </si>
  <si>
    <t xml:space="preserve">AD MELIORA (CF: 07458521007)
CARDIOSAFE (CF: 13609921005)
Centro Studi Athena (CF: 02525220840)
CIVITA FORMAZIONE sRL (CF: 12485261007)
IGEAM ACADEMY (CF: 10178221007)
PR.A.IT Soc Coop (CF: 01815730542)
</t>
  </si>
  <si>
    <t>CIVITA FORMAZIONE sRL (CF: 12485261007)</t>
  </si>
  <si>
    <t>SOSTITUZIONE  DI  2 VETROCAMERA RINFORZATI</t>
  </si>
  <si>
    <t>SOSTITUZIONE SERRATURE  E CONTROPIASTRECOMPLETE DI MANIGLIE</t>
  </si>
  <si>
    <t>UPT Foggia - Piccoli lavori di manutenzione, tapparelle, porta bagno sostegno asta bandiera</t>
  </si>
  <si>
    <t>INTERPRETARIATO LIS PER INTERVISTE PROGETTO DIVA</t>
  </si>
  <si>
    <t>INTERVENTI DI DEBLATTIZZAZIONE E DERATTIZZAZIONE DP BARI</t>
  </si>
  <si>
    <t>INTERVENTI DI DERATTIZZAZIONE DP BAT E DEBLATTIZZAZIONE UT TRANI</t>
  </si>
  <si>
    <t>MATERIALE DI CONSUMO PER STAMPANTE LEXMARK C 935 DR</t>
  </si>
  <si>
    <t xml:space="preserve">ADRASTEA SR.L. (CF: 06795351003)
CARTA PIU' SRL (CF: 02595550811)
FILOSO PIETRO (CF: FLSPTR77M10H224T)
MIDA SRL (CF: 01513020238)
RECKON S.R.L. (CF: 01429420902)
</t>
  </si>
  <si>
    <t>Intervento di deblattizzazione/ derattizzazione presso UPT Foggia piazza Cavour</t>
  </si>
  <si>
    <t xml:space="preserve">ALFA SERVICE SOC. COOP. (CF: 03507580714)
CASERTA MICHELE (CF: CSRMHL71E11L273Z)
COOPERATIVA SOCIALE LA SPERANZA (CF: 02253780718)
EURO AMBIENTE di Carlucci e Diperno (CF: 05358360724)
GLOBAL SYSTEM SCARL (CF: 03342820713)
</t>
  </si>
  <si>
    <t>malfunzionamento impianto antincendio - SPI TRANI</t>
  </si>
  <si>
    <t>RIPARAZIONE PORTE AUTOMATICHE INFISSI E SERRATURE INTERNE</t>
  </si>
  <si>
    <t xml:space="preserve">DEBLATTIZZAZIONE CAM PIAZZA MASSARI </t>
  </si>
  <si>
    <t>RIPARAZIONE IMPIANTO ALLARME UT GIOIA DEL COLLE</t>
  </si>
  <si>
    <t>CABLAGGI ELETTRICI E DATI PER AULA VIDEOCONFERENZA</t>
  </si>
  <si>
    <t>RIPARAZIONE MALFUNZIONAMENTI IMPIANTO ALLARME LEADER PALACE</t>
  </si>
  <si>
    <t>DR Puglia  Abbonamenro annuale alla Gazzetta Aste e Abbonamenti</t>
  </si>
  <si>
    <t xml:space="preserve">EDITRICE S.I.F.I.C SRL (CF: 00205740426)
</t>
  </si>
  <si>
    <t>EDITRICE S.I.F.I.C SRL (CF: 00205740426)</t>
  </si>
  <si>
    <t>DISPOSITIVI GESTIONE EMERGENZE IMMOBILE LEADER PALACE</t>
  </si>
  <si>
    <t xml:space="preserve">ANTINFORTUNISTICA ROBERTI DI ELEONORA VACANTI &amp; SAS (CF: 07165400586)
BC FORNITURE (CF: 01047720493)
BECA ESTINTORI (CF: DSTSFN86H70D643G)
R. I. SPA (CF: 02042710752)
TARA SRL (CF: 02154670737)
</t>
  </si>
  <si>
    <t>ANTINFORTUNISTICA ROBERTI DI ELEONORA VACANTI &amp; SAS (CF: 07165400586)</t>
  </si>
  <si>
    <t>AMPLIAMENTO TUBAZIONI DI COLLEGAMENTO CONDIZIONATORI -UNITA'ESTERNE</t>
  </si>
  <si>
    <t>CAM di Bari sede- Riparazione di n. 4 porte e 6 tapparelle terzo piano ex Stanza Visure</t>
  </si>
  <si>
    <t>INFILTRAZIONE ACQUA DA TERRAZZO DOGANE</t>
  </si>
  <si>
    <t>lavori di falegnameria</t>
  </si>
  <si>
    <t>LAVORI FALEGNAMERIA</t>
  </si>
  <si>
    <t>Manutenzione FABBRICATI</t>
  </si>
  <si>
    <t>DISOSTRUZIONE COLONNA MONTANTE</t>
  </si>
  <si>
    <t>manutenzione impianto idrico</t>
  </si>
  <si>
    <t>RICERCA PERDITA ACQUA - RIFACIMENTO TRATTO COLONNA MONTANTE</t>
  </si>
  <si>
    <t>SPOSTAMENTO ALIMENTAZIONE CENTRALE ANTINCENDIO</t>
  </si>
  <si>
    <t>smaltimento beni dichiarati in fuori uso</t>
  </si>
  <si>
    <t xml:space="preserve">Schino Antonio di Schino Donato (CF: SCHDNT61A25A662B)
</t>
  </si>
  <si>
    <t>Schino Antonio di Schino Donato (CF: SCHDNT61A25A662B)</t>
  </si>
  <si>
    <t xml:space="preserve">FORNITURA TARGHE UPT BARI </t>
  </si>
  <si>
    <t>intervento di giardinaggio/pulizia presso DP Lecce</t>
  </si>
  <si>
    <t xml:space="preserve">SPLENDOR SUD SRL (CF: 00090240730)
</t>
  </si>
  <si>
    <t>SPLENDOR SUD SRL (CF: 00090240730)</t>
  </si>
  <si>
    <t>interpretariato LIS per progetto DIVA</t>
  </si>
  <si>
    <t xml:space="preserve">AMANI COOP. SOCIALE A R. L.  (CF: 01675570749)
ARCOBALENO 2016 (CF: 05522830651)
AURO SOC. COOP. SOCIALE (CF: 08685521216)
CLAD (CF: 93064510725)
SANTEC. SPA (CF: 02372750642)
</t>
  </si>
  <si>
    <t>RICETRASMITTENTI PER LA GESTIONE DELLE EMERGENZE IMMOBILE LEADER PALACE</t>
  </si>
  <si>
    <t xml:space="preserve">ATLANTE INFORMATICA SRL (CF: 09511880016)
IT EUROMEDIA  (CF: 03075250922)
RE CONTRACT (CF: 12283901002)
SER DATA SRL  (CF: 03919440374)
TC SOLUTION (CF: 01479960898)
</t>
  </si>
  <si>
    <t>SER DATA SRL  (CF: 03919440374)</t>
  </si>
  <si>
    <t>CAM Bari Fornitura e posa in opera di Tende alla Veneziana</t>
  </si>
  <si>
    <t xml:space="preserve">F.lli Tomasicchio Srl (CF: 05400960729)
Paparella Antonio (CF: PPRNTN60L05H645H)
POLYTECNO DEL PI MASSIMO MAGGIORE (CF: MGGMSM65R11A662A)
</t>
  </si>
  <si>
    <t>F.lli Tomasicchio Srl (CF: 05400960729)</t>
  </si>
  <si>
    <t>MANUTENZIONE ANNUALE IMPIANTI DI SOLLEVAMENTO</t>
  </si>
  <si>
    <t xml:space="preserve">ADRIASCENSORI SRL (CF: 04892030729)
ASCENSORI CAVALLARO SRL (CF: 02872880733)
ASCENSORI LASORSA SRL (CF: 04156790729)
DAMIANI ASCENSORI (CF: 04484930724)
OTIS SERVIZI SRL (CF: 01729590032)
</t>
  </si>
  <si>
    <t>OTIS SERVIZI SRL (CF: 01729590032)</t>
  </si>
  <si>
    <t>MANUTENZIONE ANNUALE IMPIANTI ELETTRICI</t>
  </si>
  <si>
    <t xml:space="preserve">C.E.L. ELETTROMECCANICA SRL (CF: 01553540715)
CICORELLA SRL (CF: 01463930722)
E.SERVICE SRL (CF: 05639550721)
EL.CI IMPIANTI SRL (CF: 01341130639)
ELECTRA SRL (CF: 02144090731)
</t>
  </si>
  <si>
    <t>MANUTENZIONE ANNUALE IMPIANTI ANTINCENDIO</t>
  </si>
  <si>
    <t xml:space="preserve">ANTINFORTUNISTICA NAZIONALE SRL (CF: 03929680720)
CHIO.ME CONSORZIO (CF: 01024080739)
DE.PA. IMPIANTI (CF: 05849950729)
EDIL TECNO SERVICE SRL (CF: 04280730757)
EL.CI IMPIANTI SRL (CF: 01341130639)
</t>
  </si>
  <si>
    <t>MANUTENZIONE ANNUALE IMPIANI TERMOIDRAULICI, DI CONDIZIONAMENTO ED IDRICO SANITARI</t>
  </si>
  <si>
    <t xml:space="preserve">ALBERGO PETROLI SRL (CF: 00301260725)
ATITECNICA85 SRL (CF: 01403880741)
C.L.I. (CF: 02906670738)
CAMPANA CLIMA S.R.L. (CF: 07017310728)
EL.CI IMPIANTI SRL (CF: 01341130639)
</t>
  </si>
  <si>
    <t xml:space="preserve">CAM Bari - Riparazione di n. 6 finestre ex stanza visure </t>
  </si>
  <si>
    <t>CANALIZZAZIONE SMALTIMENTO ACQUE METEORICHE</t>
  </si>
  <si>
    <t xml:space="preserve">LEONARDO EDILIZIA DI ADDABBO LEONARDO (CF: DDBLRD74S25L727X)
</t>
  </si>
  <si>
    <t>DEMOLIZIONE E RIFACIMENTO MURO DI CONTENIMENTO CONDOTTA ESTRAZIONE GAS</t>
  </si>
  <si>
    <t>RIPARAZIONE PORTE REI CON BADGE</t>
  </si>
  <si>
    <t>TINTEGGIATURA LOCALI 3 PIANO CAM BARI</t>
  </si>
  <si>
    <t>UPT Bari - Contact Center 1Â° Piano Riparazione tapparella e 4 porte</t>
  </si>
  <si>
    <t xml:space="preserve">PULIZIA STRAORDINARIA DP FOGGIA </t>
  </si>
  <si>
    <t xml:space="preserve">C/O OPUS (CF: 02412090710)
COOPERATIVA GLOBAL PULIZIE E SERVIZI A R.L. (CF: 04118770710)
DAUNIA EXPRESS SRL (CF: 04105590717)
DAUNIA PULIZIE SRL (CF: 03990670717)
UNISERVICE TECHNOLOGY SRL (CF: 04052640713)
</t>
  </si>
  <si>
    <t>UNISERVICE TECHNOLOGY SRL (CF: 04052640713)</t>
  </si>
  <si>
    <t>Realizzazione n. 10 PDL area legale DP Bari</t>
  </si>
  <si>
    <t xml:space="preserve">A.M.T. SERVICES (CF: 04914210721)
CP SNET SRL (CF: 06007300723)
DELTA DIGITAL LABS (CF: 07833890721)
E.SERVICE SRL (CF: 05639550721)
ENTERPRISE ELVIM (CF: 06173370724)
</t>
  </si>
  <si>
    <t>SOSTITUZIONE GRUPPO POMPE  ACQUEDOTTO- PAL. FINANZE BARI</t>
  </si>
  <si>
    <t>REALIZZAZIONE LINEA ELETTRICA PER NUOVE PLAFONIERE</t>
  </si>
  <si>
    <t>INTERVENTO STRAORDINARIO - Pulizia cornicioni- PALAZZO FINANZE BARI</t>
  </si>
  <si>
    <t xml:space="preserve">PULIZIA STRAORDINARIA EX SALA VISURE CAM BARI </t>
  </si>
  <si>
    <t>FORNITURA TIMBRI - DP TARANTO + DR</t>
  </si>
  <si>
    <t xml:space="preserve">ANGELO AMODIO S.R.L. (CF: 01897770739)
BONFRATE SRL (CF: 02961200736)
PROFESSIONAL SERVICE SRL (CF: 03110180738)
RAMPA SUPPLYES (CF: 02867340735)
SIT PRODOTTI (CF: 00949760730)
</t>
  </si>
  <si>
    <t>RAMPA SUPPLYES (CF: 02867340735)</t>
  </si>
  <si>
    <t>lavori di manutenzione presso l'immobile sede dell'UT Lucera</t>
  </si>
  <si>
    <t xml:space="preserve">C &amp; C COSTRUZIONI SRL (CF: 03643550712)
C.D.M. COSTRUZIONI SRL (CF: 04026140717)
EDILITIA NOVA SRL (CF: 03776890711)
I.V.I. SRL SOC. IMMOBILIARE (CF: 02007120716)
SAN GASPARE SRL (CF: 01602720714)
</t>
  </si>
  <si>
    <t>C.D.M. COSTRUZIONI SRL (CF: 04026140717)</t>
  </si>
  <si>
    <t>UP Foggia e Lecce - aggiornamento software apparecchiature topografiche</t>
  </si>
  <si>
    <t xml:space="preserve">Leica Geosystems SpA (CF: 12090330155)
</t>
  </si>
  <si>
    <t>Leica Geosystems SpA (CF: 12090330155)</t>
  </si>
  <si>
    <t>RIPRISTINO IMPIANTO DI CLIMATIZZAZIONE</t>
  </si>
  <si>
    <t xml:space="preserve">E.SERVICE SRL (CF: 05639550721)
EL.CI IMPIANTI SRL (CF: 01341130639)
Industrie Fracchiolla S.p.A. (CF: 04936100728)
POLYTECNO DEL PI MASSIMO MAGGIORE (CF: MGGMSM65R11A662A)
</t>
  </si>
  <si>
    <t xml:space="preserve">Pezzi mobili Reparti SSPPII degli Uffici Provinciali della Puglia </t>
  </si>
  <si>
    <t xml:space="preserve">Istituto Poligrafico e Zecca dello Stato  (CF: 00399810589)
</t>
  </si>
  <si>
    <t>Istituto Poligrafico e Zecca dello Stato  (CF: 00399810589)</t>
  </si>
  <si>
    <t>FORNITURA LIBRI IPSOA - DIREZIONE REGIONALE PUGLIA</t>
  </si>
  <si>
    <t xml:space="preserve">WOLTERS KLUWER ITALIA SRL (CF: 10209790152)
</t>
  </si>
  <si>
    <t>WOLTERS KLUWER ITALIA SRL (CF: 10209790152)</t>
  </si>
  <si>
    <t>LAVORI EDILI E PITTURAZIONE LOCALI CAM BARI</t>
  </si>
  <si>
    <t>riparazione porta ingresso sostituzione serrature</t>
  </si>
  <si>
    <t>Rifarcimento murario e trattamento armatura in ferro del solaio</t>
  </si>
  <si>
    <t>AMPLIAMENTO NUMERI UTENTI ABILITATI SISTEMA ALLARME</t>
  </si>
  <si>
    <t>CABLAGGIO STRUTTURATO STANZA 98 DEL 5Â° PIANO DELLA DP BARI</t>
  </si>
  <si>
    <t>Ripristino n. 4 schede per funzionamento climatizzazione CARRIER</t>
  </si>
  <si>
    <t xml:space="preserve">SATIC Srl (CF: 06704150728)
</t>
  </si>
  <si>
    <t>SATIC Srl (CF: 06704150728)</t>
  </si>
  <si>
    <t>LAVORI INTEGRATIVI DELLA RETE DI RISCALDAMENTO INTERRATA</t>
  </si>
  <si>
    <t>RICERCA PERDITA TUBAZIONI CON ISPEZIONE TERMOGRAFICA</t>
  </si>
  <si>
    <t xml:space="preserve">EL.CI IMPIANTI SRL (CF: 01341130639)
Industrie Fracchiolla S.p.A. (CF: 04936100728)
</t>
  </si>
  <si>
    <t>SMONTAGGIO VECCHIO SISTEMA ELISA ELIMINACODE , CABLAGGIO NUOVO SISTEMA ORFEO</t>
  </si>
  <si>
    <t>SOSTITUZIONE TRATTI DI RETE INTERRATA IMPIANTO RISCALDAMENTO</t>
  </si>
  <si>
    <t>DR Puglia - Fornitura microfono per sala videoconferenze</t>
  </si>
  <si>
    <t xml:space="preserve">BPM di Pietro Marzulli (CF: MRZPTR71T04A662P)
</t>
  </si>
  <si>
    <t>BPM di Pietro Marzulli (CF: MRZPTR71T04A662P)</t>
  </si>
  <si>
    <t xml:space="preserve">UT Maglie - Fornitura Defibrillatore semiautomatico </t>
  </si>
  <si>
    <t xml:space="preserve">LOW COST SERVICE SNC DI ASCARI ANDREA &amp; C. (CF: 05304750960)
</t>
  </si>
  <si>
    <t>ordine di fornitura gasolio da riscaldamento</t>
  </si>
  <si>
    <t>UT Bari - UT Gioia - Pannelli adesivi per Targhe Esterne</t>
  </si>
  <si>
    <t xml:space="preserve">FORNITURA DPI SCARPE E CASCHETTI PER TECNICI </t>
  </si>
  <si>
    <t xml:space="preserve">2A-S SRL (CF: 02104930561)
ANTINFORTUNISTICA ROBERTI DI ELEONORA VACANTI &amp; SAS (CF: 07165400586)
NOVA MODET SRL  (CF: 02149500288)
PRE.DI.MA snc (CF: 00972010706)
SAFETY WORK SRL  (CF: 02574020802)
</t>
  </si>
  <si>
    <t>2A-S SRL (CF: 02104930561)</t>
  </si>
  <si>
    <t>AMPLIAMENTO LINEA DATI E ELETTRICA PER 5 POS</t>
  </si>
  <si>
    <t xml:space="preserve">RIPRISTINO ANOMALIE  ALL' IMPIANTO DI ALLARME </t>
  </si>
  <si>
    <t>FPO ADEGUATE PROTEZIONI MURO CONTENIMENTO CONDOTTA AREAZIONE</t>
  </si>
  <si>
    <t>FORNITURA ARREDI A NORMA UPT BARI E FOGGIA</t>
  </si>
  <si>
    <t xml:space="preserve">ARREDI UFFICI (CF: 00769240706)
EUROARREDI (CF: MLLNCL33T18A893L)
GAM GONZAGARREDI MONTESSORI SRL (CF: 04649630268)
SISMET SRL (CF: 00675210728)
SUD ARREDI SAS DI P. &amp; A. SABBATINO (CF: 02149120657)
</t>
  </si>
  <si>
    <t>EUROARREDI (CF: MLLNCL33T18A893L)</t>
  </si>
  <si>
    <t>Acquisto di mobili e arredi a norma per ampliamento</t>
  </si>
  <si>
    <t xml:space="preserve">ARREDO UFFICIO SNC DI PAPA ANTONIO &amp; C. (CF: 06114860726)
ARREDUFFICIO CALDERONE SRL (CF: 03680170614)
DAKART DI D'AQUINO OTTAVIO-FORNITURE UFFICI (CF: DQNTTV62B20F637B)
EUROARREDI (CF: MLLNCL33T18A893L)
flex office srl (CF: 06854871214)
SISMET SRL (CF: 00675210728)
</t>
  </si>
  <si>
    <t>FORNITURA ARREDI A NORMA PER TELELAVORO</t>
  </si>
  <si>
    <t xml:space="preserve">BUNDER &amp; CO. SAS (CF: 05665390729)
COLAMESTA DOMENICO (CF: CLMDNC59R13A662T)
EUROARREDI (CF: MLLNCL33T18A893L)
NON SOLO UFFICIO S.R.L. (CF: 03003020736)
PIEMME CONTRACT DI PAOLO MAZZOTTA (CF: 04072830757)
</t>
  </si>
  <si>
    <t>FORNITURA ARREDI A NORMA UFFICI VARI</t>
  </si>
  <si>
    <t xml:space="preserve">ALEA (CF: 00076440932)
</t>
  </si>
  <si>
    <t>ALEA (CF: 00076440932)</t>
  </si>
  <si>
    <t>climatizzatore sala server</t>
  </si>
  <si>
    <t>MANUTENZIONE IMPIANTI IDRICI</t>
  </si>
  <si>
    <t>sorveglianza sanitaria 2017/2018</t>
  </si>
  <si>
    <t>08-AFFIDAMENTO IN ECONOMIA - COTTIMO FIDUCIARIO</t>
  </si>
  <si>
    <t xml:space="preserve">Ergocenter Italia Srl (CF: 05392070727)
Medica Sud  Srl (CF: 03143270720)
obiettivo salute srl (CF: 02066930740)
STUDIO BIOMEDICO ASSOCIATO SRL (CF: 04399160722)
TECSAM SRL (CF: 01985850732)
</t>
  </si>
  <si>
    <t>Ergocenter Italia Srl (CF: 05392070727)</t>
  </si>
  <si>
    <t>FORNITURA PORTA BADGE CON COLLARINE - DR</t>
  </si>
  <si>
    <t xml:space="preserve">CARTOLERIA FAVIA S.R.L. (CF: 00260370721)
CARTOMANIA (CF: MSCNTN84R25I158D)
COMPUTER OFFICE DI CALIA FRANCESCO (CF: CLAFNC81H22A225E)
PUNTONET (CF: 06457300728)
WORKDATA DI FRANCO ZINZERI (CF: ZNZFNC67A08C448G)
</t>
  </si>
  <si>
    <t>AttivitÃ  di verifica impianti di messa a terra</t>
  </si>
  <si>
    <t xml:space="preserve">Norma Srl (CF: 03201710706)
</t>
  </si>
  <si>
    <t>Norma Srl (CF: 03201710706)</t>
  </si>
  <si>
    <t>RIPRISTINO COLLEGAMENTO RETE DATI - ELIMINACODE</t>
  </si>
  <si>
    <t>servizio annuale di deblattizzazione e derattizzazione presso l'Ufficio Provinciale - Territorio di Lecce</t>
  </si>
  <si>
    <t xml:space="preserve">3A SOCIETA' COOPERATIVA (CF: 04548190752)
DELCO DISINFESTAZIONI (CF: 03890770757)
ECO SERVIZI AMBIENTALI S.R.L. (CF: 03792370755)
ECOLOGICAL BIRD STOP SRLS (CF: 04815100757)
EURO AMBIENTE di Carlucci e Diperno (CF: 05358360724)
</t>
  </si>
  <si>
    <t>FORNITURA TONER HP X451DW</t>
  </si>
  <si>
    <t xml:space="preserve">RAGGRUPPAMENTO:
- ITALWARE SRL (CF: 02102821002) Ruolo: 02-MANDATARIA
- CONVERGE S.P.A. (CF: 04472901000) Ruolo: 01-MANDANTE
</t>
  </si>
  <si>
    <t>FORNITURA TONER  E FOTORICETTORI XEROX PHASER 5550DNS</t>
  </si>
  <si>
    <t>FORNITURA TONER LEXMARK MS 610DN</t>
  </si>
  <si>
    <t xml:space="preserve">RAGGRUPPAMENTO:
- INFORDATA (CF: 00929440592) Ruolo: 02-MANDATARIA
- T.C.D. S.p.A. (CF: 01738750593) Ruolo: 01-MANDANTE
</t>
  </si>
  <si>
    <t>FORNITURA TONER XEROX 5550 E 7500 - UFFICI AE</t>
  </si>
  <si>
    <t xml:space="preserve">RAGGRUPPAMENTO:
- ITALWARE  SRL  (CF: 08619670584) Ruolo: 02-MANDATARIA
- CONVERGE S.P.A. (CF: 04472901000) Ruolo: 01-MANDANTE
</t>
  </si>
  <si>
    <t>FORNITURA TONER HP X451 - CONVENZIONE CONSIP</t>
  </si>
  <si>
    <t xml:space="preserve">FORNITURA TONER FOTORICETTORE XEROX 5550 E 7500 </t>
  </si>
  <si>
    <t xml:space="preserve">RAGGRUPPAMENTO:
- INFORDATA (CF: 00929440592) Ruolo: 02-MANDATARIA
- T.C.D. S.p.A (CF: 04719441000) Ruolo: 01-MANDANTE
</t>
  </si>
  <si>
    <t xml:space="preserve">FORNITURA TONER HP X451DW </t>
  </si>
  <si>
    <t>FORNITURA TONER XEROX PHASER 7500DTS - DR PUGLIA</t>
  </si>
  <si>
    <t>FORNITURA CARTA A4 E A3 - UFFICI AGENZIA ENTRATE PUGLIA</t>
  </si>
  <si>
    <t xml:space="preserve">CARTA BIANCA (CF: 05081420654)
MONDOCARTA S.R.L. (CF: 07762140635)
PUNTO CARTA DI MONTANARO DOMENICO (CF: MNTDNC67R14A064W)
SANCILIO di SANCILIO Francesco (CF: SNCFNC59A06F284S)
SUCCARTA DI DANIELA MARANGI (CF: MRNDNL73R66Z133R)
</t>
  </si>
  <si>
    <t>SANCILIO di SANCILIO Francesco (CF: SNCFNC59A06F284S)</t>
  </si>
  <si>
    <t>TONER III QUADRIMESTRE UFFICI AGENZIA ENTRATE PUGLIA</t>
  </si>
  <si>
    <t xml:space="preserve">AUTOMAZIONE UFFICIO S.R.L. (CF: 01427940554)
CENTRO INFORMATICA 2000 (CF: 01279040818)
KIKLOS SRL  (CF: 02752270641)
MECAS SRL (CF: 04734690656)
MIDA SRL (CF: 01513020238)
</t>
  </si>
  <si>
    <t>servizio di pulizia aree condominiali immobile sito in Bari, Piazza Massari n. 50</t>
  </si>
  <si>
    <t xml:space="preserve">A.P.E Azienda Pugliese Ecologica (CF: 03656360728)
ARIETE SOC.COOP. (CF: 02155320720)
CALL SERVICE SOCIETA' COOPERATIVA  (CF: 07600990720)
CISERCOOP FACILITY MANAGEMENT (CF: 07593430726)
ITALSERVICE S.R.L. (CF: 06570940723)
</t>
  </si>
  <si>
    <t>pulizia parti comuni executive center bari</t>
  </si>
  <si>
    <t xml:space="preserve">COOPERATIVA SOCIALE SOLARE ARL (CF: 07578150729)
DEMOSERVICE SOCIETA' COOPERATIVA (CF: 04654960725)
ECOLOGIA RIZZI ARCANGELO A S.U. (CF: 07585070720)
ITALSERVICE S.R.L. (CF: 06570940723)
LADISA (CF: 05282230720)
</t>
  </si>
  <si>
    <t>lavori urgenti impianto idrico sanitario</t>
  </si>
  <si>
    <t xml:space="preserve">Ecolapinto S.r.l  (CF: 06875840727)
FA.VI. COSTRUZIONI SRL (CF: 01962570717)
SOC.C NUOVA SAN MICHELE (CF: 01006570715)
</t>
  </si>
  <si>
    <t>FA.VI. COSTRUZIONI SRL (CF: 01962570717)</t>
  </si>
  <si>
    <t>DP Foggia - Fornitura di sedute a norma</t>
  </si>
  <si>
    <t xml:space="preserve">ALL MOBILITY TRADING SRL (CF: 02562980348)
</t>
  </si>
  <si>
    <t>ALL MOBILITY TRADING SRL (CF: 02562980348)</t>
  </si>
  <si>
    <t>UT Bari-UT Gioia - Sedute a norma per colleghi in telelavoro</t>
  </si>
  <si>
    <t xml:space="preserve">MONDO UFFICIO S.R.L. (CF: 04845130659)
</t>
  </si>
  <si>
    <t>MONDO UFFICIO S.R.L. (CF: 04845130659)</t>
  </si>
  <si>
    <t>ADESIONE IN CONVENZIONE CONSIP CARTA DI CREDITO AZIENDALE</t>
  </si>
  <si>
    <t xml:space="preserve">NEXI PAYMENTS S.P.A. (giÃ  CARTASI SPA) (CF: 04107060966)
</t>
  </si>
  <si>
    <t>NEXI PAYMENTS S.P.A. (giÃ  CARTASI SPA) (CF: 04107060966)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</si>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</sst>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F5" sqref="F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446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"Z411CFD194"</f>
        <v>Z411CFD194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300.2</v>
      </c>
      <c r="I3" s="2">
        <v>42768</v>
      </c>
      <c r="J3" s="2">
        <v>42788</v>
      </c>
      <c r="K3">
        <v>300.2</v>
      </c>
    </row>
    <row r="4" spans="1:11" x14ac:dyDescent="0.25">
      <c r="A4" t="str">
        <f>"Z5A1CA72D6"</f>
        <v>Z5A1CA72D6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5999</v>
      </c>
      <c r="I4" s="2">
        <v>42766</v>
      </c>
      <c r="J4" s="2">
        <v>42797</v>
      </c>
      <c r="K4">
        <v>5999</v>
      </c>
    </row>
    <row r="5" spans="1:11" x14ac:dyDescent="0.25">
      <c r="A5" t="str">
        <f>"ZB51CD99C7"</f>
        <v>ZB51CD99C7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200</v>
      </c>
      <c r="I5" s="2">
        <v>42748</v>
      </c>
      <c r="J5" s="2">
        <v>42748</v>
      </c>
      <c r="K5">
        <v>200</v>
      </c>
    </row>
    <row r="6" spans="1:11" x14ac:dyDescent="0.25">
      <c r="A6" t="str">
        <f>"ZA51E19674"</f>
        <v>ZA51E19674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1199</v>
      </c>
      <c r="I6" s="2">
        <v>42879</v>
      </c>
      <c r="J6" s="2">
        <v>42891</v>
      </c>
      <c r="K6">
        <v>1199</v>
      </c>
    </row>
    <row r="7" spans="1:11" x14ac:dyDescent="0.25">
      <c r="A7" t="str">
        <f>"Z621CE2C0C"</f>
        <v>Z621CE2C0C</v>
      </c>
      <c r="B7" t="str">
        <f t="shared" si="0"/>
        <v>06363391001</v>
      </c>
      <c r="C7" t="s">
        <v>15</v>
      </c>
      <c r="D7" t="s">
        <v>30</v>
      </c>
      <c r="E7" t="s">
        <v>31</v>
      </c>
      <c r="F7" s="1" t="s">
        <v>32</v>
      </c>
      <c r="G7" t="s">
        <v>33</v>
      </c>
      <c r="H7">
        <v>0</v>
      </c>
      <c r="I7" s="2">
        <v>42754</v>
      </c>
      <c r="J7" s="2">
        <v>42754</v>
      </c>
      <c r="K7">
        <v>1718.88</v>
      </c>
    </row>
    <row r="8" spans="1:11" x14ac:dyDescent="0.25">
      <c r="A8" t="str">
        <f>"Z501D5372E"</f>
        <v>Z501D5372E</v>
      </c>
      <c r="B8" t="str">
        <f t="shared" si="0"/>
        <v>06363391001</v>
      </c>
      <c r="C8" t="s">
        <v>15</v>
      </c>
      <c r="D8" t="s">
        <v>34</v>
      </c>
      <c r="E8" t="s">
        <v>24</v>
      </c>
      <c r="F8" s="1" t="s">
        <v>35</v>
      </c>
      <c r="G8" t="s">
        <v>36</v>
      </c>
      <c r="H8">
        <v>720</v>
      </c>
      <c r="I8" s="2">
        <v>42781</v>
      </c>
      <c r="J8" s="2">
        <v>42790</v>
      </c>
      <c r="K8">
        <v>720</v>
      </c>
    </row>
    <row r="9" spans="1:11" x14ac:dyDescent="0.25">
      <c r="A9" t="str">
        <f>"Z23188792A"</f>
        <v>Z23188792A</v>
      </c>
      <c r="B9" t="str">
        <f t="shared" si="0"/>
        <v>06363391001</v>
      </c>
      <c r="C9" t="s">
        <v>15</v>
      </c>
      <c r="D9" t="s">
        <v>37</v>
      </c>
      <c r="E9" t="s">
        <v>24</v>
      </c>
      <c r="F9" s="1" t="s">
        <v>38</v>
      </c>
      <c r="G9" t="s">
        <v>39</v>
      </c>
      <c r="H9">
        <v>130</v>
      </c>
      <c r="I9" s="2">
        <v>42789</v>
      </c>
      <c r="J9" s="2">
        <v>42789</v>
      </c>
      <c r="K9">
        <v>130</v>
      </c>
    </row>
    <row r="10" spans="1:11" x14ac:dyDescent="0.25">
      <c r="A10" t="str">
        <f>"Z0A1D79BBC"</f>
        <v>Z0A1D79BBC</v>
      </c>
      <c r="B10" t="str">
        <f t="shared" si="0"/>
        <v>06363391001</v>
      </c>
      <c r="C10" t="s">
        <v>15</v>
      </c>
      <c r="D10" t="s">
        <v>40</v>
      </c>
      <c r="E10" t="s">
        <v>24</v>
      </c>
      <c r="F10" s="1" t="s">
        <v>41</v>
      </c>
      <c r="G10" t="s">
        <v>42</v>
      </c>
      <c r="H10">
        <v>1144</v>
      </c>
      <c r="I10" s="2">
        <v>42774</v>
      </c>
      <c r="J10" s="2">
        <v>42774</v>
      </c>
      <c r="K10">
        <v>1144</v>
      </c>
    </row>
    <row r="11" spans="1:11" x14ac:dyDescent="0.25">
      <c r="A11" t="str">
        <f>"Z991D548E5"</f>
        <v>Z991D548E5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760</v>
      </c>
      <c r="I11" s="2">
        <v>42809</v>
      </c>
      <c r="J11" s="2">
        <v>43146</v>
      </c>
      <c r="K11">
        <v>760</v>
      </c>
    </row>
    <row r="12" spans="1:11" x14ac:dyDescent="0.25">
      <c r="A12" t="str">
        <f>"Z801CE2F3B"</f>
        <v>Z801CE2F3B</v>
      </c>
      <c r="B12" t="str">
        <f t="shared" si="0"/>
        <v>06363391001</v>
      </c>
      <c r="C12" t="s">
        <v>15</v>
      </c>
      <c r="D12" t="s">
        <v>46</v>
      </c>
      <c r="E12" t="s">
        <v>24</v>
      </c>
      <c r="F12" s="1" t="s">
        <v>47</v>
      </c>
      <c r="G12" t="s">
        <v>22</v>
      </c>
      <c r="H12">
        <v>590</v>
      </c>
      <c r="I12" s="2">
        <v>42713</v>
      </c>
      <c r="J12" s="2">
        <v>42761</v>
      </c>
      <c r="K12">
        <v>590</v>
      </c>
    </row>
    <row r="13" spans="1:11" x14ac:dyDescent="0.25">
      <c r="A13" t="str">
        <f>"ZDB1CD9A37"</f>
        <v>ZDB1CD9A37</v>
      </c>
      <c r="B13" t="str">
        <f t="shared" si="0"/>
        <v>06363391001</v>
      </c>
      <c r="C13" t="s">
        <v>15</v>
      </c>
      <c r="D13" t="s">
        <v>48</v>
      </c>
      <c r="E13" t="s">
        <v>24</v>
      </c>
      <c r="F13" s="1" t="s">
        <v>41</v>
      </c>
      <c r="G13" t="s">
        <v>42</v>
      </c>
      <c r="H13">
        <v>297</v>
      </c>
      <c r="I13" s="2">
        <v>42759</v>
      </c>
      <c r="J13" s="2">
        <v>42759</v>
      </c>
      <c r="K13">
        <v>297</v>
      </c>
    </row>
    <row r="14" spans="1:11" x14ac:dyDescent="0.25">
      <c r="A14" t="str">
        <f>"ZC91D3E81E"</f>
        <v>ZC91D3E81E</v>
      </c>
      <c r="B14" t="str">
        <f t="shared" si="0"/>
        <v>06363391001</v>
      </c>
      <c r="C14" t="s">
        <v>15</v>
      </c>
      <c r="D14" t="s">
        <v>49</v>
      </c>
      <c r="E14" t="s">
        <v>24</v>
      </c>
      <c r="F14" s="1" t="s">
        <v>50</v>
      </c>
      <c r="G14" t="s">
        <v>51</v>
      </c>
      <c r="H14">
        <v>1192.3699999999999</v>
      </c>
      <c r="I14" s="2">
        <v>42779</v>
      </c>
      <c r="J14" s="2">
        <v>42789</v>
      </c>
      <c r="K14">
        <v>1192.3699999999999</v>
      </c>
    </row>
    <row r="15" spans="1:11" x14ac:dyDescent="0.25">
      <c r="A15" t="str">
        <f>"Z621D1715E"</f>
        <v>Z621D1715E</v>
      </c>
      <c r="B15" t="str">
        <f t="shared" si="0"/>
        <v>06363391001</v>
      </c>
      <c r="C15" t="s">
        <v>15</v>
      </c>
      <c r="D15" t="s">
        <v>52</v>
      </c>
      <c r="E15" t="s">
        <v>24</v>
      </c>
      <c r="F15" s="1" t="s">
        <v>53</v>
      </c>
      <c r="G15" t="s">
        <v>54</v>
      </c>
      <c r="H15">
        <v>469</v>
      </c>
      <c r="I15" s="2">
        <v>42759</v>
      </c>
      <c r="J15" s="2">
        <v>42790</v>
      </c>
      <c r="K15">
        <v>469</v>
      </c>
    </row>
    <row r="16" spans="1:11" x14ac:dyDescent="0.25">
      <c r="A16" t="str">
        <f>"ZBA1D30B64"</f>
        <v>ZBA1D30B64</v>
      </c>
      <c r="B16" t="str">
        <f t="shared" si="0"/>
        <v>06363391001</v>
      </c>
      <c r="C16" t="s">
        <v>15</v>
      </c>
      <c r="D16" t="s">
        <v>55</v>
      </c>
      <c r="E16" t="s">
        <v>24</v>
      </c>
      <c r="F16" s="1" t="s">
        <v>56</v>
      </c>
      <c r="G16" t="s">
        <v>57</v>
      </c>
      <c r="H16">
        <v>1008</v>
      </c>
      <c r="I16" s="2">
        <v>42768</v>
      </c>
      <c r="J16" s="2">
        <v>42786</v>
      </c>
      <c r="K16">
        <v>1008</v>
      </c>
    </row>
    <row r="17" spans="1:11" x14ac:dyDescent="0.25">
      <c r="A17" t="str">
        <f>"Z6C1D5BA44"</f>
        <v>Z6C1D5BA44</v>
      </c>
      <c r="B17" t="str">
        <f t="shared" si="0"/>
        <v>06363391001</v>
      </c>
      <c r="C17" t="s">
        <v>15</v>
      </c>
      <c r="D17" t="s">
        <v>58</v>
      </c>
      <c r="E17" t="s">
        <v>24</v>
      </c>
      <c r="F17" s="1" t="s">
        <v>59</v>
      </c>
      <c r="G17" t="s">
        <v>60</v>
      </c>
      <c r="H17">
        <v>139</v>
      </c>
      <c r="I17" s="2">
        <v>42793</v>
      </c>
      <c r="J17" s="2">
        <v>42814</v>
      </c>
      <c r="K17">
        <v>139</v>
      </c>
    </row>
    <row r="18" spans="1:11" x14ac:dyDescent="0.25">
      <c r="A18" t="str">
        <f>"Z5D1D36BE7"</f>
        <v>Z5D1D36BE7</v>
      </c>
      <c r="B18" t="str">
        <f t="shared" si="0"/>
        <v>06363391001</v>
      </c>
      <c r="C18" t="s">
        <v>15</v>
      </c>
      <c r="D18" t="s">
        <v>61</v>
      </c>
      <c r="E18" t="s">
        <v>24</v>
      </c>
      <c r="F18" s="1" t="s">
        <v>62</v>
      </c>
      <c r="G18" t="s">
        <v>63</v>
      </c>
      <c r="H18">
        <v>3948</v>
      </c>
      <c r="I18" s="2">
        <v>42786</v>
      </c>
      <c r="J18" s="2">
        <v>42825</v>
      </c>
      <c r="K18">
        <v>3948</v>
      </c>
    </row>
    <row r="19" spans="1:11" x14ac:dyDescent="0.25">
      <c r="A19" t="str">
        <f>"Z161D039AF"</f>
        <v>Z161D039AF</v>
      </c>
      <c r="B19" t="str">
        <f t="shared" si="0"/>
        <v>06363391001</v>
      </c>
      <c r="C19" t="s">
        <v>15</v>
      </c>
      <c r="D19" t="s">
        <v>64</v>
      </c>
      <c r="E19" t="s">
        <v>24</v>
      </c>
      <c r="F19" s="1" t="s">
        <v>65</v>
      </c>
      <c r="G19" t="s">
        <v>66</v>
      </c>
      <c r="H19">
        <v>295</v>
      </c>
      <c r="I19" s="2">
        <v>42780</v>
      </c>
      <c r="J19" s="2">
        <v>42780</v>
      </c>
      <c r="K19">
        <v>295</v>
      </c>
    </row>
    <row r="20" spans="1:11" x14ac:dyDescent="0.25">
      <c r="A20" t="str">
        <f>"Z281D52589"</f>
        <v>Z281D52589</v>
      </c>
      <c r="B20" t="str">
        <f t="shared" si="0"/>
        <v>06363391001</v>
      </c>
      <c r="C20" t="s">
        <v>15</v>
      </c>
      <c r="D20" t="s">
        <v>67</v>
      </c>
      <c r="E20" t="s">
        <v>24</v>
      </c>
      <c r="F20" s="1" t="s">
        <v>68</v>
      </c>
      <c r="G20" t="s">
        <v>69</v>
      </c>
      <c r="H20">
        <v>990</v>
      </c>
      <c r="I20" s="2">
        <v>42793</v>
      </c>
      <c r="J20" s="2">
        <v>42808</v>
      </c>
      <c r="K20">
        <v>990</v>
      </c>
    </row>
    <row r="21" spans="1:11" x14ac:dyDescent="0.25">
      <c r="A21" t="str">
        <f>"Z6F1D10BF6"</f>
        <v>Z6F1D10BF6</v>
      </c>
      <c r="B21" t="str">
        <f t="shared" si="0"/>
        <v>06363391001</v>
      </c>
      <c r="C21" t="s">
        <v>15</v>
      </c>
      <c r="D21" t="s">
        <v>70</v>
      </c>
      <c r="E21" t="s">
        <v>24</v>
      </c>
      <c r="F21" s="1" t="s">
        <v>71</v>
      </c>
      <c r="G21" t="s">
        <v>72</v>
      </c>
      <c r="H21">
        <v>800</v>
      </c>
      <c r="I21" s="2">
        <v>42780</v>
      </c>
      <c r="J21" s="2">
        <v>42794</v>
      </c>
      <c r="K21">
        <v>800</v>
      </c>
    </row>
    <row r="22" spans="1:11" x14ac:dyDescent="0.25">
      <c r="A22" t="str">
        <f>"ZE91D4CE54"</f>
        <v>ZE91D4CE54</v>
      </c>
      <c r="B22" t="str">
        <f t="shared" si="0"/>
        <v>06363391001</v>
      </c>
      <c r="C22" t="s">
        <v>15</v>
      </c>
      <c r="D22" t="s">
        <v>73</v>
      </c>
      <c r="E22" t="s">
        <v>24</v>
      </c>
      <c r="F22" s="1" t="s">
        <v>47</v>
      </c>
      <c r="G22" t="s">
        <v>22</v>
      </c>
      <c r="H22">
        <v>849</v>
      </c>
      <c r="I22" s="2">
        <v>42781</v>
      </c>
      <c r="J22" s="2">
        <v>42786</v>
      </c>
      <c r="K22">
        <v>849</v>
      </c>
    </row>
    <row r="23" spans="1:11" x14ac:dyDescent="0.25">
      <c r="A23" t="str">
        <f>"Z631D5D737"</f>
        <v>Z631D5D737</v>
      </c>
      <c r="B23" t="str">
        <f t="shared" si="0"/>
        <v>06363391001</v>
      </c>
      <c r="C23" t="s">
        <v>15</v>
      </c>
      <c r="D23" t="s">
        <v>74</v>
      </c>
      <c r="E23" t="s">
        <v>24</v>
      </c>
      <c r="F23" s="1" t="s">
        <v>75</v>
      </c>
      <c r="G23" t="s">
        <v>76</v>
      </c>
      <c r="H23">
        <v>499</v>
      </c>
      <c r="I23" s="2">
        <v>42786</v>
      </c>
      <c r="J23" s="2">
        <v>42811</v>
      </c>
      <c r="K23">
        <v>499</v>
      </c>
    </row>
    <row r="24" spans="1:11" x14ac:dyDescent="0.25">
      <c r="A24" t="str">
        <f>"696627934A"</f>
        <v>696627934A</v>
      </c>
      <c r="B24" t="str">
        <f t="shared" si="0"/>
        <v>06363391001</v>
      </c>
      <c r="C24" t="s">
        <v>15</v>
      </c>
      <c r="D24" t="s">
        <v>77</v>
      </c>
      <c r="E24" t="s">
        <v>31</v>
      </c>
      <c r="F24" s="1" t="s">
        <v>78</v>
      </c>
      <c r="G24" t="s">
        <v>79</v>
      </c>
      <c r="H24">
        <v>0</v>
      </c>
      <c r="I24" s="2">
        <v>42826</v>
      </c>
      <c r="J24" s="2">
        <v>43190</v>
      </c>
      <c r="K24">
        <v>1407407.14</v>
      </c>
    </row>
    <row r="25" spans="1:11" x14ac:dyDescent="0.25">
      <c r="A25" t="str">
        <f>"696639208B"</f>
        <v>696639208B</v>
      </c>
      <c r="B25" t="str">
        <f t="shared" si="0"/>
        <v>06363391001</v>
      </c>
      <c r="C25" t="s">
        <v>15</v>
      </c>
      <c r="D25" t="s">
        <v>80</v>
      </c>
      <c r="E25" t="s">
        <v>31</v>
      </c>
      <c r="F25" s="1" t="s">
        <v>81</v>
      </c>
      <c r="G25" t="s">
        <v>82</v>
      </c>
      <c r="H25">
        <v>0</v>
      </c>
      <c r="I25" s="2">
        <v>42795</v>
      </c>
      <c r="J25" s="2">
        <v>43159</v>
      </c>
      <c r="K25">
        <v>49454.79</v>
      </c>
    </row>
    <row r="26" spans="1:11" x14ac:dyDescent="0.25">
      <c r="A26" t="str">
        <f>"ZB51D64A76"</f>
        <v>ZB51D64A76</v>
      </c>
      <c r="B26" t="str">
        <f t="shared" si="0"/>
        <v>06363391001</v>
      </c>
      <c r="C26" t="s">
        <v>15</v>
      </c>
      <c r="D26" t="s">
        <v>83</v>
      </c>
      <c r="E26" t="s">
        <v>24</v>
      </c>
      <c r="F26" s="1" t="s">
        <v>84</v>
      </c>
      <c r="G26" t="s">
        <v>85</v>
      </c>
      <c r="H26">
        <v>103.61</v>
      </c>
      <c r="I26" s="2">
        <v>42782</v>
      </c>
      <c r="J26" s="2">
        <v>42789</v>
      </c>
      <c r="K26">
        <v>103.61</v>
      </c>
    </row>
    <row r="27" spans="1:11" x14ac:dyDescent="0.25">
      <c r="A27" t="str">
        <f>"Z341CF3329"</f>
        <v>Z341CF3329</v>
      </c>
      <c r="B27" t="str">
        <f t="shared" si="0"/>
        <v>06363391001</v>
      </c>
      <c r="C27" t="s">
        <v>15</v>
      </c>
      <c r="D27" t="s">
        <v>86</v>
      </c>
      <c r="E27" t="s">
        <v>17</v>
      </c>
      <c r="F27" s="1" t="s">
        <v>87</v>
      </c>
      <c r="G27" t="s">
        <v>88</v>
      </c>
      <c r="H27">
        <v>3760</v>
      </c>
      <c r="I27" s="2">
        <v>42781</v>
      </c>
      <c r="J27" s="2">
        <v>42774</v>
      </c>
      <c r="K27">
        <v>3760</v>
      </c>
    </row>
    <row r="28" spans="1:11" x14ac:dyDescent="0.25">
      <c r="A28" t="str">
        <f>"Z401D07CE4"</f>
        <v>Z401D07CE4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91</v>
      </c>
      <c r="H28">
        <v>537.6</v>
      </c>
      <c r="I28" s="2">
        <v>42768</v>
      </c>
      <c r="J28" s="2">
        <v>42797</v>
      </c>
      <c r="K28">
        <v>537.6</v>
      </c>
    </row>
    <row r="29" spans="1:11" x14ac:dyDescent="0.25">
      <c r="A29" t="str">
        <f>"ZED1CE2950"</f>
        <v>ZED1CE2950</v>
      </c>
      <c r="B29" t="str">
        <f t="shared" si="0"/>
        <v>06363391001</v>
      </c>
      <c r="C29" t="s">
        <v>15</v>
      </c>
      <c r="D29" t="s">
        <v>92</v>
      </c>
      <c r="E29" t="s">
        <v>17</v>
      </c>
      <c r="F29" s="1" t="s">
        <v>93</v>
      </c>
      <c r="G29" t="s">
        <v>36</v>
      </c>
      <c r="H29">
        <v>2480</v>
      </c>
      <c r="I29" s="2">
        <v>42767</v>
      </c>
      <c r="J29" s="2">
        <v>42782</v>
      </c>
      <c r="K29">
        <v>2480</v>
      </c>
    </row>
    <row r="30" spans="1:11" x14ac:dyDescent="0.25">
      <c r="A30" t="str">
        <f>"Z7D1D92E54"</f>
        <v>Z7D1D92E54</v>
      </c>
      <c r="B30" t="str">
        <f t="shared" si="0"/>
        <v>06363391001</v>
      </c>
      <c r="C30" t="s">
        <v>15</v>
      </c>
      <c r="D30" t="s">
        <v>94</v>
      </c>
      <c r="E30" t="s">
        <v>17</v>
      </c>
      <c r="F30" s="1" t="s">
        <v>95</v>
      </c>
      <c r="G30" t="s">
        <v>96</v>
      </c>
      <c r="H30">
        <v>3240</v>
      </c>
      <c r="I30" s="2">
        <v>42856</v>
      </c>
      <c r="J30" s="2">
        <v>43951</v>
      </c>
      <c r="K30">
        <v>0</v>
      </c>
    </row>
    <row r="31" spans="1:11" x14ac:dyDescent="0.25">
      <c r="A31" t="str">
        <f>"Z961D92F2F"</f>
        <v>Z961D92F2F</v>
      </c>
      <c r="B31" t="str">
        <f t="shared" si="0"/>
        <v>06363391001</v>
      </c>
      <c r="C31" t="s">
        <v>15</v>
      </c>
      <c r="D31" t="s">
        <v>97</v>
      </c>
      <c r="E31" t="s">
        <v>17</v>
      </c>
      <c r="F31" s="1" t="s">
        <v>98</v>
      </c>
      <c r="G31" t="s">
        <v>99</v>
      </c>
      <c r="H31">
        <v>13680</v>
      </c>
      <c r="I31" s="2">
        <v>42887</v>
      </c>
      <c r="J31" s="2">
        <v>43982</v>
      </c>
      <c r="K31">
        <v>6840</v>
      </c>
    </row>
    <row r="32" spans="1:11" x14ac:dyDescent="0.25">
      <c r="A32" t="str">
        <f>"Z181E04568"</f>
        <v>Z181E04568</v>
      </c>
      <c r="B32" t="str">
        <f t="shared" si="0"/>
        <v>06363391001</v>
      </c>
      <c r="C32" t="s">
        <v>15</v>
      </c>
      <c r="D32" t="s">
        <v>100</v>
      </c>
      <c r="E32" t="s">
        <v>24</v>
      </c>
      <c r="F32" s="1" t="s">
        <v>101</v>
      </c>
      <c r="G32" t="s">
        <v>102</v>
      </c>
      <c r="H32">
        <v>2500</v>
      </c>
      <c r="I32" s="2">
        <v>42828</v>
      </c>
      <c r="J32" s="2">
        <v>42831</v>
      </c>
      <c r="K32">
        <v>2500</v>
      </c>
    </row>
    <row r="33" spans="1:11" x14ac:dyDescent="0.25">
      <c r="A33" t="str">
        <f>"Z621DF839C"</f>
        <v>Z621DF839C</v>
      </c>
      <c r="B33" t="str">
        <f t="shared" si="0"/>
        <v>06363391001</v>
      </c>
      <c r="C33" t="s">
        <v>15</v>
      </c>
      <c r="D33" t="s">
        <v>103</v>
      </c>
      <c r="E33" t="s">
        <v>24</v>
      </c>
      <c r="F33" s="1" t="s">
        <v>104</v>
      </c>
      <c r="G33" t="s">
        <v>105</v>
      </c>
      <c r="H33">
        <v>170</v>
      </c>
      <c r="I33" s="2">
        <v>42829</v>
      </c>
      <c r="J33" s="2">
        <v>42835</v>
      </c>
      <c r="K33">
        <v>170</v>
      </c>
    </row>
    <row r="34" spans="1:11" x14ac:dyDescent="0.25">
      <c r="A34" t="str">
        <f>"ZD71DAE749"</f>
        <v>ZD71DAE749</v>
      </c>
      <c r="B34" t="str">
        <f t="shared" si="0"/>
        <v>06363391001</v>
      </c>
      <c r="C34" t="s">
        <v>15</v>
      </c>
      <c r="D34" t="s">
        <v>106</v>
      </c>
      <c r="E34" t="s">
        <v>24</v>
      </c>
      <c r="F34" s="1" t="s">
        <v>53</v>
      </c>
      <c r="G34" t="s">
        <v>54</v>
      </c>
      <c r="H34">
        <v>850</v>
      </c>
      <c r="I34" s="2">
        <v>42810</v>
      </c>
      <c r="J34" s="2">
        <v>42810</v>
      </c>
      <c r="K34">
        <v>850</v>
      </c>
    </row>
    <row r="35" spans="1:11" x14ac:dyDescent="0.25">
      <c r="A35" t="str">
        <f>"ZD91D4B181"</f>
        <v>ZD91D4B181</v>
      </c>
      <c r="B35" t="str">
        <f t="shared" si="0"/>
        <v>06363391001</v>
      </c>
      <c r="C35" t="s">
        <v>15</v>
      </c>
      <c r="D35" t="s">
        <v>107</v>
      </c>
      <c r="E35" t="s">
        <v>24</v>
      </c>
      <c r="F35" s="1" t="s">
        <v>108</v>
      </c>
      <c r="G35" t="s">
        <v>109</v>
      </c>
      <c r="H35">
        <v>250</v>
      </c>
      <c r="I35" s="2">
        <v>42768</v>
      </c>
      <c r="J35" s="2">
        <v>42768</v>
      </c>
      <c r="K35">
        <v>250</v>
      </c>
    </row>
    <row r="36" spans="1:11" x14ac:dyDescent="0.25">
      <c r="A36" t="str">
        <f>"Z1C1DED0ED"</f>
        <v>Z1C1DED0ED</v>
      </c>
      <c r="B36" t="str">
        <f t="shared" si="0"/>
        <v>06363391001</v>
      </c>
      <c r="C36" t="s">
        <v>15</v>
      </c>
      <c r="D36" t="s">
        <v>110</v>
      </c>
      <c r="E36" t="s">
        <v>24</v>
      </c>
      <c r="F36" s="1" t="s">
        <v>41</v>
      </c>
      <c r="G36" t="s">
        <v>42</v>
      </c>
      <c r="H36">
        <v>891</v>
      </c>
      <c r="I36" s="2">
        <v>42811</v>
      </c>
      <c r="J36" s="2">
        <v>42811</v>
      </c>
      <c r="K36">
        <v>891</v>
      </c>
    </row>
    <row r="37" spans="1:11" x14ac:dyDescent="0.25">
      <c r="A37" t="str">
        <f>"Z241D79CDC"</f>
        <v>Z241D79CDC</v>
      </c>
      <c r="B37" t="str">
        <f t="shared" si="0"/>
        <v>06363391001</v>
      </c>
      <c r="C37" t="s">
        <v>15</v>
      </c>
      <c r="D37" t="s">
        <v>111</v>
      </c>
      <c r="E37" t="s">
        <v>24</v>
      </c>
      <c r="F37" s="1" t="s">
        <v>112</v>
      </c>
      <c r="G37" t="s">
        <v>113</v>
      </c>
      <c r="H37">
        <v>245.9</v>
      </c>
      <c r="I37" s="2">
        <v>42782</v>
      </c>
      <c r="J37" s="2">
        <v>42782</v>
      </c>
      <c r="K37">
        <v>245.9</v>
      </c>
    </row>
    <row r="38" spans="1:11" x14ac:dyDescent="0.25">
      <c r="A38" t="str">
        <f>"Z631DD794A"</f>
        <v>Z631DD794A</v>
      </c>
      <c r="B38" t="str">
        <f t="shared" si="0"/>
        <v>06363391001</v>
      </c>
      <c r="C38" t="s">
        <v>15</v>
      </c>
      <c r="D38" t="s">
        <v>114</v>
      </c>
      <c r="E38" t="s">
        <v>24</v>
      </c>
      <c r="F38" s="1" t="s">
        <v>41</v>
      </c>
      <c r="G38" t="s">
        <v>42</v>
      </c>
      <c r="H38">
        <v>935</v>
      </c>
      <c r="I38" s="2">
        <v>42790</v>
      </c>
      <c r="J38" s="2">
        <v>42793</v>
      </c>
      <c r="K38">
        <v>935</v>
      </c>
    </row>
    <row r="39" spans="1:11" x14ac:dyDescent="0.25">
      <c r="A39" t="str">
        <f>"Z0B1DD791A"</f>
        <v>Z0B1DD791A</v>
      </c>
      <c r="B39" t="str">
        <f t="shared" si="0"/>
        <v>06363391001</v>
      </c>
      <c r="C39" t="s">
        <v>15</v>
      </c>
      <c r="D39" t="s">
        <v>115</v>
      </c>
      <c r="E39" t="s">
        <v>24</v>
      </c>
      <c r="F39" s="1" t="s">
        <v>41</v>
      </c>
      <c r="G39" t="s">
        <v>42</v>
      </c>
      <c r="H39">
        <v>1199</v>
      </c>
      <c r="I39" s="2">
        <v>42803</v>
      </c>
      <c r="J39" s="2">
        <v>42804</v>
      </c>
      <c r="K39">
        <v>1199</v>
      </c>
    </row>
    <row r="40" spans="1:11" x14ac:dyDescent="0.25">
      <c r="A40" t="str">
        <f>"ZE31D74EEB"</f>
        <v>ZE31D74EEB</v>
      </c>
      <c r="B40" t="str">
        <f t="shared" si="0"/>
        <v>06363391001</v>
      </c>
      <c r="C40" t="s">
        <v>15</v>
      </c>
      <c r="D40" t="s">
        <v>116</v>
      </c>
      <c r="E40" t="s">
        <v>24</v>
      </c>
      <c r="F40" s="1" t="s">
        <v>117</v>
      </c>
      <c r="G40" t="s">
        <v>118</v>
      </c>
      <c r="H40">
        <v>310</v>
      </c>
      <c r="I40" s="2">
        <v>42788</v>
      </c>
      <c r="J40" s="2">
        <v>42788</v>
      </c>
      <c r="K40">
        <v>310</v>
      </c>
    </row>
    <row r="41" spans="1:11" x14ac:dyDescent="0.25">
      <c r="A41" t="str">
        <f>"Z241DPPDA5"</f>
        <v>Z241DPPDA5</v>
      </c>
      <c r="B41" t="str">
        <f t="shared" si="0"/>
        <v>06363391001</v>
      </c>
      <c r="C41" t="s">
        <v>15</v>
      </c>
      <c r="D41" t="s">
        <v>119</v>
      </c>
      <c r="E41" t="s">
        <v>24</v>
      </c>
      <c r="F41" s="1" t="s">
        <v>120</v>
      </c>
      <c r="G41" t="s">
        <v>121</v>
      </c>
      <c r="H41">
        <v>400</v>
      </c>
      <c r="I41" s="2">
        <v>42802</v>
      </c>
      <c r="J41" s="2">
        <v>42825</v>
      </c>
      <c r="K41">
        <v>400</v>
      </c>
    </row>
    <row r="42" spans="1:11" x14ac:dyDescent="0.25">
      <c r="A42" t="str">
        <f>"Z6A1DD7937"</f>
        <v>Z6A1DD7937</v>
      </c>
      <c r="B42" t="str">
        <f t="shared" si="0"/>
        <v>06363391001</v>
      </c>
      <c r="C42" t="s">
        <v>15</v>
      </c>
      <c r="D42" t="s">
        <v>122</v>
      </c>
      <c r="E42" t="s">
        <v>24</v>
      </c>
      <c r="F42" s="1" t="s">
        <v>123</v>
      </c>
      <c r="G42" t="s">
        <v>124</v>
      </c>
      <c r="H42">
        <v>180</v>
      </c>
      <c r="I42" s="2">
        <v>42804</v>
      </c>
      <c r="J42" s="2">
        <v>42804</v>
      </c>
      <c r="K42">
        <v>180</v>
      </c>
    </row>
    <row r="43" spans="1:11" x14ac:dyDescent="0.25">
      <c r="A43" t="str">
        <f>"Z4B1DE0ACB"</f>
        <v>Z4B1DE0ACB</v>
      </c>
      <c r="B43" t="str">
        <f t="shared" si="0"/>
        <v>06363391001</v>
      </c>
      <c r="C43" t="s">
        <v>15</v>
      </c>
      <c r="D43" t="s">
        <v>125</v>
      </c>
      <c r="E43" t="s">
        <v>24</v>
      </c>
      <c r="F43" s="1" t="s">
        <v>47</v>
      </c>
      <c r="G43" t="s">
        <v>22</v>
      </c>
      <c r="H43">
        <v>539</v>
      </c>
      <c r="I43" s="2">
        <v>42817</v>
      </c>
      <c r="J43" s="2">
        <v>42818</v>
      </c>
      <c r="K43">
        <v>539</v>
      </c>
    </row>
    <row r="44" spans="1:11" x14ac:dyDescent="0.25">
      <c r="A44" t="str">
        <f>"Z8F1DD7962"</f>
        <v>Z8F1DD7962</v>
      </c>
      <c r="B44" t="str">
        <f t="shared" si="0"/>
        <v>06363391001</v>
      </c>
      <c r="C44" t="s">
        <v>15</v>
      </c>
      <c r="D44" t="s">
        <v>126</v>
      </c>
      <c r="E44" t="s">
        <v>24</v>
      </c>
      <c r="F44" s="1" t="s">
        <v>101</v>
      </c>
      <c r="G44" t="s">
        <v>102</v>
      </c>
      <c r="H44">
        <v>390</v>
      </c>
      <c r="I44" s="2">
        <v>42797</v>
      </c>
      <c r="J44" s="2">
        <v>42797</v>
      </c>
      <c r="K44">
        <v>390</v>
      </c>
    </row>
    <row r="45" spans="1:11" x14ac:dyDescent="0.25">
      <c r="A45" t="str">
        <f>"ZA91D52FCB"</f>
        <v>ZA91D52FCB</v>
      </c>
      <c r="B45" t="str">
        <f t="shared" si="0"/>
        <v>06363391001</v>
      </c>
      <c r="C45" t="s">
        <v>15</v>
      </c>
      <c r="D45" t="s">
        <v>127</v>
      </c>
      <c r="E45" t="s">
        <v>24</v>
      </c>
      <c r="F45" s="1" t="s">
        <v>128</v>
      </c>
      <c r="G45" t="s">
        <v>129</v>
      </c>
      <c r="H45">
        <v>1200</v>
      </c>
      <c r="I45" s="2">
        <v>42738</v>
      </c>
      <c r="J45" s="2">
        <v>42738</v>
      </c>
      <c r="K45">
        <v>1200</v>
      </c>
    </row>
    <row r="46" spans="1:11" x14ac:dyDescent="0.25">
      <c r="A46" t="str">
        <f>"Z5E1D19491"</f>
        <v>Z5E1D19491</v>
      </c>
      <c r="B46" t="str">
        <f t="shared" si="0"/>
        <v>06363391001</v>
      </c>
      <c r="C46" t="s">
        <v>15</v>
      </c>
      <c r="D46" t="s">
        <v>130</v>
      </c>
      <c r="E46" t="s">
        <v>24</v>
      </c>
      <c r="F46" s="1" t="s">
        <v>131</v>
      </c>
      <c r="G46" t="s">
        <v>132</v>
      </c>
      <c r="H46">
        <v>7790</v>
      </c>
      <c r="I46" s="2">
        <v>42766</v>
      </c>
      <c r="J46" s="2">
        <v>42786</v>
      </c>
      <c r="K46">
        <v>7790</v>
      </c>
    </row>
    <row r="47" spans="1:11" x14ac:dyDescent="0.25">
      <c r="A47" t="str">
        <f>"Z491D53064"</f>
        <v>Z491D53064</v>
      </c>
      <c r="B47" t="str">
        <f t="shared" si="0"/>
        <v>06363391001</v>
      </c>
      <c r="C47" t="s">
        <v>15</v>
      </c>
      <c r="D47" t="s">
        <v>133</v>
      </c>
      <c r="E47" t="s">
        <v>24</v>
      </c>
      <c r="F47" s="1" t="s">
        <v>134</v>
      </c>
      <c r="G47" t="s">
        <v>129</v>
      </c>
      <c r="H47">
        <v>1200</v>
      </c>
      <c r="I47" s="2">
        <v>42760</v>
      </c>
      <c r="J47" s="2">
        <v>42760</v>
      </c>
      <c r="K47">
        <v>1200</v>
      </c>
    </row>
    <row r="48" spans="1:11" x14ac:dyDescent="0.25">
      <c r="A48" t="str">
        <f>"Z471DAEC98"</f>
        <v>Z471DAEC98</v>
      </c>
      <c r="B48" t="str">
        <f t="shared" si="0"/>
        <v>06363391001</v>
      </c>
      <c r="C48" t="s">
        <v>15</v>
      </c>
      <c r="D48" t="s">
        <v>133</v>
      </c>
      <c r="E48" t="s">
        <v>24</v>
      </c>
      <c r="F48" s="1" t="s">
        <v>135</v>
      </c>
      <c r="G48" t="s">
        <v>136</v>
      </c>
      <c r="H48">
        <v>120</v>
      </c>
      <c r="I48" s="2">
        <v>42788</v>
      </c>
      <c r="J48" s="2">
        <v>42788</v>
      </c>
      <c r="K48">
        <v>120</v>
      </c>
    </row>
    <row r="49" spans="1:11" x14ac:dyDescent="0.25">
      <c r="A49" t="str">
        <f>"ZB61DAED19"</f>
        <v>ZB61DAED19</v>
      </c>
      <c r="B49" t="str">
        <f t="shared" si="0"/>
        <v>06363391001</v>
      </c>
      <c r="C49" t="s">
        <v>15</v>
      </c>
      <c r="D49" t="s">
        <v>137</v>
      </c>
      <c r="E49" t="s">
        <v>24</v>
      </c>
      <c r="F49" s="1" t="s">
        <v>128</v>
      </c>
      <c r="G49" t="s">
        <v>129</v>
      </c>
      <c r="H49">
        <v>2200</v>
      </c>
      <c r="I49" s="2">
        <v>42788</v>
      </c>
      <c r="J49" s="2">
        <v>42789</v>
      </c>
      <c r="K49">
        <v>2200</v>
      </c>
    </row>
    <row r="50" spans="1:11" x14ac:dyDescent="0.25">
      <c r="A50" t="str">
        <f>"ZD21D90196"</f>
        <v>ZD21D90196</v>
      </c>
      <c r="B50" t="str">
        <f t="shared" si="0"/>
        <v>06363391001</v>
      </c>
      <c r="C50" t="s">
        <v>15</v>
      </c>
      <c r="D50" t="s">
        <v>138</v>
      </c>
      <c r="E50" t="s">
        <v>24</v>
      </c>
      <c r="F50" s="1" t="s">
        <v>139</v>
      </c>
      <c r="G50" t="s">
        <v>140</v>
      </c>
      <c r="H50">
        <v>230</v>
      </c>
      <c r="I50" s="2">
        <v>42804</v>
      </c>
      <c r="J50" s="2">
        <v>42825</v>
      </c>
      <c r="K50">
        <v>230</v>
      </c>
    </row>
    <row r="51" spans="1:11" x14ac:dyDescent="0.25">
      <c r="A51" t="str">
        <f>"ZE71D4B15B"</f>
        <v>ZE71D4B15B</v>
      </c>
      <c r="B51" t="str">
        <f t="shared" si="0"/>
        <v>06363391001</v>
      </c>
      <c r="C51" t="s">
        <v>15</v>
      </c>
      <c r="D51" t="s">
        <v>30</v>
      </c>
      <c r="E51" t="s">
        <v>31</v>
      </c>
      <c r="F51" s="1" t="s">
        <v>32</v>
      </c>
      <c r="G51" t="s">
        <v>33</v>
      </c>
      <c r="H51">
        <v>0</v>
      </c>
      <c r="I51" s="2">
        <v>42786</v>
      </c>
      <c r="J51" s="2">
        <v>42786</v>
      </c>
      <c r="K51">
        <v>1730.04</v>
      </c>
    </row>
    <row r="52" spans="1:11" x14ac:dyDescent="0.25">
      <c r="A52" t="str">
        <f>"Z751D814BD"</f>
        <v>Z751D814BD</v>
      </c>
      <c r="B52" t="str">
        <f t="shared" si="0"/>
        <v>06363391001</v>
      </c>
      <c r="C52" t="s">
        <v>15</v>
      </c>
      <c r="D52" t="s">
        <v>141</v>
      </c>
      <c r="E52" t="s">
        <v>24</v>
      </c>
      <c r="F52" s="1" t="s">
        <v>142</v>
      </c>
      <c r="G52" t="s">
        <v>143</v>
      </c>
      <c r="H52">
        <v>340</v>
      </c>
      <c r="I52" s="2">
        <v>42790</v>
      </c>
      <c r="J52" s="2">
        <v>42796</v>
      </c>
      <c r="K52">
        <v>340</v>
      </c>
    </row>
    <row r="53" spans="1:11" x14ac:dyDescent="0.25">
      <c r="A53" t="str">
        <f>"Z131D54A09"</f>
        <v>Z131D54A09</v>
      </c>
      <c r="B53" t="str">
        <f t="shared" si="0"/>
        <v>06363391001</v>
      </c>
      <c r="C53" t="s">
        <v>15</v>
      </c>
      <c r="D53" t="s">
        <v>144</v>
      </c>
      <c r="E53" t="s">
        <v>17</v>
      </c>
      <c r="F53" s="1" t="s">
        <v>145</v>
      </c>
      <c r="G53" t="s">
        <v>146</v>
      </c>
      <c r="H53">
        <v>126</v>
      </c>
      <c r="I53" s="2">
        <v>42809</v>
      </c>
      <c r="J53" s="2">
        <v>42839</v>
      </c>
      <c r="K53">
        <v>103.28</v>
      </c>
    </row>
    <row r="54" spans="1:11" x14ac:dyDescent="0.25">
      <c r="A54" t="str">
        <f>"ZC31D5496E"</f>
        <v>ZC31D5496E</v>
      </c>
      <c r="B54" t="str">
        <f t="shared" si="0"/>
        <v>06363391001</v>
      </c>
      <c r="C54" t="s">
        <v>15</v>
      </c>
      <c r="D54" t="s">
        <v>147</v>
      </c>
      <c r="E54" t="s">
        <v>17</v>
      </c>
      <c r="F54" s="1" t="s">
        <v>148</v>
      </c>
      <c r="G54" t="s">
        <v>149</v>
      </c>
      <c r="H54">
        <v>222</v>
      </c>
      <c r="I54" s="2">
        <v>42794</v>
      </c>
      <c r="J54" s="2">
        <v>42811</v>
      </c>
      <c r="K54">
        <v>222</v>
      </c>
    </row>
    <row r="55" spans="1:11" x14ac:dyDescent="0.25">
      <c r="A55" t="str">
        <f>"ZF11D99DFE"</f>
        <v>ZF11D99DFE</v>
      </c>
      <c r="B55" t="str">
        <f t="shared" si="0"/>
        <v>06363391001</v>
      </c>
      <c r="C55" t="s">
        <v>15</v>
      </c>
      <c r="D55" t="s">
        <v>150</v>
      </c>
      <c r="E55" t="s">
        <v>17</v>
      </c>
      <c r="F55" s="1" t="s">
        <v>151</v>
      </c>
      <c r="G55" t="s">
        <v>105</v>
      </c>
      <c r="H55">
        <v>370</v>
      </c>
      <c r="I55" s="2">
        <v>42809</v>
      </c>
      <c r="J55" s="2">
        <v>42839</v>
      </c>
      <c r="K55">
        <v>370</v>
      </c>
    </row>
    <row r="56" spans="1:11" x14ac:dyDescent="0.25">
      <c r="A56" t="str">
        <f>"Z621DAF7CB"</f>
        <v>Z621DAF7CB</v>
      </c>
      <c r="B56" t="str">
        <f t="shared" si="0"/>
        <v>06363391001</v>
      </c>
      <c r="C56" t="s">
        <v>15</v>
      </c>
      <c r="D56" t="s">
        <v>152</v>
      </c>
      <c r="E56" t="s">
        <v>17</v>
      </c>
      <c r="F56" s="1" t="s">
        <v>153</v>
      </c>
      <c r="G56" t="s">
        <v>154</v>
      </c>
      <c r="H56">
        <v>200</v>
      </c>
      <c r="I56" s="2">
        <v>42810</v>
      </c>
      <c r="J56" s="2">
        <v>42821</v>
      </c>
      <c r="K56">
        <v>200</v>
      </c>
    </row>
    <row r="57" spans="1:11" x14ac:dyDescent="0.25">
      <c r="A57" t="str">
        <f>"Z051DB3502"</f>
        <v>Z051DB3502</v>
      </c>
      <c r="B57" t="str">
        <f t="shared" si="0"/>
        <v>06363391001</v>
      </c>
      <c r="C57" t="s">
        <v>15</v>
      </c>
      <c r="D57" t="s">
        <v>155</v>
      </c>
      <c r="E57" t="s">
        <v>17</v>
      </c>
      <c r="F57" s="1" t="s">
        <v>156</v>
      </c>
      <c r="G57" t="s">
        <v>157</v>
      </c>
      <c r="H57">
        <v>4929.5</v>
      </c>
      <c r="I57" s="2">
        <v>42843</v>
      </c>
      <c r="J57" s="2">
        <v>43938</v>
      </c>
      <c r="K57">
        <v>2073.5</v>
      </c>
    </row>
    <row r="58" spans="1:11" x14ac:dyDescent="0.25">
      <c r="A58" t="str">
        <f>"70307148BA"</f>
        <v>70307148BA</v>
      </c>
      <c r="B58" t="str">
        <f t="shared" si="0"/>
        <v>06363391001</v>
      </c>
      <c r="C58" t="s">
        <v>15</v>
      </c>
      <c r="D58" t="s">
        <v>158</v>
      </c>
      <c r="E58" t="s">
        <v>17</v>
      </c>
      <c r="F58" s="1" t="s">
        <v>159</v>
      </c>
      <c r="G58" t="s">
        <v>105</v>
      </c>
      <c r="H58">
        <v>37859.72</v>
      </c>
      <c r="I58" s="2">
        <v>42853</v>
      </c>
      <c r="J58" s="2">
        <v>43220</v>
      </c>
      <c r="K58">
        <v>28453.42</v>
      </c>
    </row>
    <row r="59" spans="1:11" x14ac:dyDescent="0.25">
      <c r="A59" t="str">
        <f>"ZA81E00640"</f>
        <v>ZA81E00640</v>
      </c>
      <c r="B59" t="str">
        <f t="shared" si="0"/>
        <v>06363391001</v>
      </c>
      <c r="C59" t="s">
        <v>15</v>
      </c>
      <c r="D59" t="s">
        <v>160</v>
      </c>
      <c r="E59" t="s">
        <v>24</v>
      </c>
      <c r="F59" s="1" t="s">
        <v>84</v>
      </c>
      <c r="G59" t="s">
        <v>85</v>
      </c>
      <c r="H59">
        <v>396</v>
      </c>
      <c r="I59" s="2">
        <v>42838</v>
      </c>
      <c r="J59" s="2">
        <v>42868</v>
      </c>
      <c r="K59">
        <v>396</v>
      </c>
    </row>
    <row r="60" spans="1:11" x14ac:dyDescent="0.25">
      <c r="A60" t="str">
        <f>"70651634F2"</f>
        <v>70651634F2</v>
      </c>
      <c r="B60" t="str">
        <f t="shared" si="0"/>
        <v>06363391001</v>
      </c>
      <c r="C60" t="s">
        <v>15</v>
      </c>
      <c r="D60" t="s">
        <v>161</v>
      </c>
      <c r="E60" t="s">
        <v>31</v>
      </c>
      <c r="F60" s="1" t="s">
        <v>162</v>
      </c>
      <c r="G60" t="s">
        <v>163</v>
      </c>
      <c r="H60">
        <v>166130.13</v>
      </c>
      <c r="I60" s="2">
        <v>42860</v>
      </c>
      <c r="J60" s="2">
        <v>43939</v>
      </c>
      <c r="K60">
        <v>109584.9</v>
      </c>
    </row>
    <row r="61" spans="1:11" x14ac:dyDescent="0.25">
      <c r="A61" t="str">
        <f>"Z401E6012A"</f>
        <v>Z401E6012A</v>
      </c>
      <c r="B61" t="str">
        <f t="shared" si="0"/>
        <v>06363391001</v>
      </c>
      <c r="C61" t="s">
        <v>15</v>
      </c>
      <c r="D61" t="s">
        <v>164</v>
      </c>
      <c r="E61" t="s">
        <v>24</v>
      </c>
      <c r="F61" s="1" t="s">
        <v>101</v>
      </c>
      <c r="G61" t="s">
        <v>102</v>
      </c>
      <c r="H61">
        <v>1139</v>
      </c>
      <c r="I61" s="2">
        <v>42860</v>
      </c>
      <c r="J61" s="2">
        <v>42860</v>
      </c>
      <c r="K61">
        <v>1139</v>
      </c>
    </row>
    <row r="62" spans="1:11" x14ac:dyDescent="0.25">
      <c r="A62" t="str">
        <f>"Z881E6FCF1"</f>
        <v>Z881E6FCF1</v>
      </c>
      <c r="B62" t="str">
        <f t="shared" si="0"/>
        <v>06363391001</v>
      </c>
      <c r="C62" t="s">
        <v>15</v>
      </c>
      <c r="D62" t="s">
        <v>165</v>
      </c>
      <c r="E62" t="s">
        <v>24</v>
      </c>
      <c r="F62" s="1" t="s">
        <v>166</v>
      </c>
      <c r="G62" t="s">
        <v>167</v>
      </c>
      <c r="H62">
        <v>234</v>
      </c>
      <c r="I62" s="2">
        <v>42858</v>
      </c>
      <c r="J62" s="2">
        <v>42873</v>
      </c>
      <c r="K62">
        <v>234</v>
      </c>
    </row>
    <row r="63" spans="1:11" x14ac:dyDescent="0.25">
      <c r="A63" t="str">
        <f>"ZA11E00653"</f>
        <v>ZA11E00653</v>
      </c>
      <c r="B63" t="str">
        <f t="shared" si="0"/>
        <v>06363391001</v>
      </c>
      <c r="C63" t="s">
        <v>15</v>
      </c>
      <c r="D63" t="s">
        <v>168</v>
      </c>
      <c r="E63" t="s">
        <v>24</v>
      </c>
      <c r="F63" s="1" t="s">
        <v>50</v>
      </c>
      <c r="G63" t="s">
        <v>51</v>
      </c>
      <c r="H63">
        <v>977.5</v>
      </c>
      <c r="I63" s="2">
        <v>42790</v>
      </c>
      <c r="J63" s="2">
        <v>42839</v>
      </c>
      <c r="K63">
        <v>977.5</v>
      </c>
    </row>
    <row r="64" spans="1:11" x14ac:dyDescent="0.25">
      <c r="A64" t="str">
        <f>"Z4B1C8CB27"</f>
        <v>Z4B1C8CB27</v>
      </c>
      <c r="B64" t="str">
        <f t="shared" si="0"/>
        <v>06363391001</v>
      </c>
      <c r="C64" t="s">
        <v>15</v>
      </c>
      <c r="D64" t="s">
        <v>169</v>
      </c>
      <c r="E64" t="s">
        <v>24</v>
      </c>
      <c r="F64" s="1" t="s">
        <v>170</v>
      </c>
      <c r="G64" t="s">
        <v>171</v>
      </c>
      <c r="H64">
        <v>835</v>
      </c>
      <c r="I64" s="2">
        <v>42720</v>
      </c>
      <c r="J64" s="2">
        <v>42723</v>
      </c>
      <c r="K64">
        <v>835</v>
      </c>
    </row>
    <row r="65" spans="1:11" x14ac:dyDescent="0.25">
      <c r="A65" t="str">
        <f>"ZF91E13675"</f>
        <v>ZF91E13675</v>
      </c>
      <c r="B65" t="str">
        <f t="shared" si="0"/>
        <v>06363391001</v>
      </c>
      <c r="C65" t="s">
        <v>15</v>
      </c>
      <c r="D65" t="s">
        <v>172</v>
      </c>
      <c r="E65" t="s">
        <v>24</v>
      </c>
      <c r="F65" s="1" t="s">
        <v>68</v>
      </c>
      <c r="G65" t="s">
        <v>69</v>
      </c>
      <c r="H65">
        <v>2515</v>
      </c>
      <c r="I65" s="2">
        <v>42839</v>
      </c>
      <c r="J65" s="2">
        <v>42871</v>
      </c>
      <c r="K65">
        <v>770</v>
      </c>
    </row>
    <row r="66" spans="1:11" x14ac:dyDescent="0.25">
      <c r="A66" t="str">
        <f>"ZED1EE9DCE"</f>
        <v>ZED1EE9DCE</v>
      </c>
      <c r="B66" t="str">
        <f t="shared" si="0"/>
        <v>06363391001</v>
      </c>
      <c r="C66" t="s">
        <v>15</v>
      </c>
      <c r="D66" t="s">
        <v>173</v>
      </c>
      <c r="E66" t="s">
        <v>24</v>
      </c>
      <c r="F66" s="1" t="s">
        <v>41</v>
      </c>
      <c r="G66" t="s">
        <v>42</v>
      </c>
      <c r="H66">
        <v>1188</v>
      </c>
      <c r="I66" s="2">
        <v>42879</v>
      </c>
      <c r="J66" s="2">
        <v>42879</v>
      </c>
      <c r="K66">
        <v>1188</v>
      </c>
    </row>
    <row r="67" spans="1:11" x14ac:dyDescent="0.25">
      <c r="A67" t="str">
        <f>"Z651E3DB4A"</f>
        <v>Z651E3DB4A</v>
      </c>
      <c r="B67" t="str">
        <f t="shared" ref="B67:B130" si="1">"06363391001"</f>
        <v>06363391001</v>
      </c>
      <c r="C67" t="s">
        <v>15</v>
      </c>
      <c r="D67" t="s">
        <v>174</v>
      </c>
      <c r="E67" t="s">
        <v>24</v>
      </c>
      <c r="F67" s="1" t="s">
        <v>104</v>
      </c>
      <c r="G67" t="s">
        <v>105</v>
      </c>
      <c r="H67">
        <v>245</v>
      </c>
      <c r="I67" s="2">
        <v>42879</v>
      </c>
      <c r="J67" s="2">
        <v>42881</v>
      </c>
      <c r="K67">
        <v>245</v>
      </c>
    </row>
    <row r="68" spans="1:11" x14ac:dyDescent="0.25">
      <c r="A68" t="str">
        <f>"Z4B1EE9E43"</f>
        <v>Z4B1EE9E43</v>
      </c>
      <c r="B68" t="str">
        <f t="shared" si="1"/>
        <v>06363391001</v>
      </c>
      <c r="C68" t="s">
        <v>15</v>
      </c>
      <c r="D68" t="s">
        <v>175</v>
      </c>
      <c r="E68" t="s">
        <v>24</v>
      </c>
      <c r="F68" s="1" t="s">
        <v>41</v>
      </c>
      <c r="G68" t="s">
        <v>42</v>
      </c>
      <c r="H68">
        <v>660</v>
      </c>
      <c r="I68" s="2">
        <v>42879</v>
      </c>
      <c r="J68" s="2">
        <v>42879</v>
      </c>
      <c r="K68">
        <v>660</v>
      </c>
    </row>
    <row r="69" spans="1:11" x14ac:dyDescent="0.25">
      <c r="A69" t="str">
        <f>"ZF41E8D72F"</f>
        <v>ZF41E8D72F</v>
      </c>
      <c r="B69" t="str">
        <f t="shared" si="1"/>
        <v>06363391001</v>
      </c>
      <c r="C69" t="s">
        <v>15</v>
      </c>
      <c r="D69" t="s">
        <v>176</v>
      </c>
      <c r="E69" t="s">
        <v>24</v>
      </c>
      <c r="F69" s="1" t="s">
        <v>177</v>
      </c>
      <c r="G69" t="s">
        <v>178</v>
      </c>
      <c r="H69">
        <v>500</v>
      </c>
      <c r="I69" s="2">
        <v>42867</v>
      </c>
      <c r="J69" s="2">
        <v>42937</v>
      </c>
      <c r="K69">
        <v>500</v>
      </c>
    </row>
    <row r="70" spans="1:11" x14ac:dyDescent="0.25">
      <c r="A70" t="str">
        <f>"Z271DE0AE5"</f>
        <v>Z271DE0AE5</v>
      </c>
      <c r="B70" t="str">
        <f t="shared" si="1"/>
        <v>06363391001</v>
      </c>
      <c r="C70" t="s">
        <v>15</v>
      </c>
      <c r="D70" t="s">
        <v>179</v>
      </c>
      <c r="E70" t="s">
        <v>24</v>
      </c>
      <c r="F70" s="1" t="s">
        <v>180</v>
      </c>
      <c r="G70" t="s">
        <v>181</v>
      </c>
      <c r="H70">
        <v>582</v>
      </c>
      <c r="I70" s="2">
        <v>42828</v>
      </c>
      <c r="J70" s="2">
        <v>42832</v>
      </c>
      <c r="K70">
        <v>582</v>
      </c>
    </row>
    <row r="71" spans="1:11" x14ac:dyDescent="0.25">
      <c r="A71" t="str">
        <f>"Z4B1E60035"</f>
        <v>Z4B1E60035</v>
      </c>
      <c r="B71" t="str">
        <f t="shared" si="1"/>
        <v>06363391001</v>
      </c>
      <c r="C71" t="s">
        <v>15</v>
      </c>
      <c r="D71" t="s">
        <v>182</v>
      </c>
      <c r="E71" t="s">
        <v>24</v>
      </c>
      <c r="F71" s="1" t="s">
        <v>47</v>
      </c>
      <c r="G71" t="s">
        <v>22</v>
      </c>
      <c r="H71">
        <v>2990</v>
      </c>
      <c r="I71" s="2">
        <v>42836</v>
      </c>
      <c r="J71" s="2">
        <v>42838</v>
      </c>
      <c r="K71">
        <v>2990</v>
      </c>
    </row>
    <row r="72" spans="1:11" x14ac:dyDescent="0.25">
      <c r="A72" t="str">
        <f>"Z001E60190"</f>
        <v>Z001E60190</v>
      </c>
      <c r="B72" t="str">
        <f t="shared" si="1"/>
        <v>06363391001</v>
      </c>
      <c r="C72" t="s">
        <v>15</v>
      </c>
      <c r="D72" t="s">
        <v>183</v>
      </c>
      <c r="E72" t="s">
        <v>24</v>
      </c>
      <c r="F72" s="1" t="s">
        <v>47</v>
      </c>
      <c r="G72" t="s">
        <v>22</v>
      </c>
      <c r="H72">
        <v>945</v>
      </c>
      <c r="I72" s="2">
        <v>42872</v>
      </c>
      <c r="J72" s="2">
        <v>42872</v>
      </c>
      <c r="K72">
        <v>945</v>
      </c>
    </row>
    <row r="73" spans="1:11" x14ac:dyDescent="0.25">
      <c r="A73" t="str">
        <f>"Z131E600CD"</f>
        <v>Z131E600CD</v>
      </c>
      <c r="B73" t="str">
        <f t="shared" si="1"/>
        <v>06363391001</v>
      </c>
      <c r="C73" t="s">
        <v>15</v>
      </c>
      <c r="D73" t="s">
        <v>184</v>
      </c>
      <c r="E73" t="s">
        <v>24</v>
      </c>
      <c r="F73" s="1" t="s">
        <v>38</v>
      </c>
      <c r="G73" t="s">
        <v>39</v>
      </c>
      <c r="H73">
        <v>130</v>
      </c>
      <c r="I73" s="2">
        <v>42789</v>
      </c>
      <c r="J73" s="2">
        <v>42789</v>
      </c>
      <c r="K73">
        <v>130</v>
      </c>
    </row>
    <row r="74" spans="1:11" x14ac:dyDescent="0.25">
      <c r="A74" t="str">
        <f>"Z0F1E40F9B"</f>
        <v>Z0F1E40F9B</v>
      </c>
      <c r="B74" t="str">
        <f t="shared" si="1"/>
        <v>06363391001</v>
      </c>
      <c r="C74" t="s">
        <v>15</v>
      </c>
      <c r="D74" t="s">
        <v>185</v>
      </c>
      <c r="E74" t="s">
        <v>24</v>
      </c>
      <c r="F74" s="1" t="s">
        <v>75</v>
      </c>
      <c r="G74" t="s">
        <v>76</v>
      </c>
      <c r="H74">
        <v>795</v>
      </c>
      <c r="I74" s="2">
        <v>42867</v>
      </c>
      <c r="J74" s="2">
        <v>42870</v>
      </c>
      <c r="K74">
        <v>795</v>
      </c>
    </row>
    <row r="75" spans="1:11" x14ac:dyDescent="0.25">
      <c r="A75" t="str">
        <f>"Z801DED06D"</f>
        <v>Z801DED06D</v>
      </c>
      <c r="B75" t="str">
        <f t="shared" si="1"/>
        <v>06363391001</v>
      </c>
      <c r="C75" t="s">
        <v>15</v>
      </c>
      <c r="D75" t="s">
        <v>30</v>
      </c>
      <c r="E75" t="s">
        <v>31</v>
      </c>
      <c r="F75" s="1" t="s">
        <v>32</v>
      </c>
      <c r="G75" t="s">
        <v>33</v>
      </c>
      <c r="H75">
        <v>0</v>
      </c>
      <c r="I75" s="2">
        <v>42824</v>
      </c>
      <c r="J75" s="2">
        <v>42824</v>
      </c>
      <c r="K75">
        <v>1222.7</v>
      </c>
    </row>
    <row r="76" spans="1:11" x14ac:dyDescent="0.25">
      <c r="A76" t="str">
        <f>"ZF41DB33BC"</f>
        <v>ZF41DB33BC</v>
      </c>
      <c r="B76" t="str">
        <f t="shared" si="1"/>
        <v>06363391001</v>
      </c>
      <c r="C76" t="s">
        <v>15</v>
      </c>
      <c r="D76" t="s">
        <v>186</v>
      </c>
      <c r="E76" t="s">
        <v>17</v>
      </c>
      <c r="F76" s="1" t="s">
        <v>187</v>
      </c>
      <c r="G76" t="s">
        <v>188</v>
      </c>
      <c r="H76">
        <v>1160</v>
      </c>
      <c r="I76" s="2">
        <v>42811</v>
      </c>
      <c r="J76" s="2">
        <v>42842</v>
      </c>
      <c r="K76">
        <v>1160</v>
      </c>
    </row>
    <row r="77" spans="1:11" x14ac:dyDescent="0.25">
      <c r="A77" t="str">
        <f>"70481941B0"</f>
        <v>70481941B0</v>
      </c>
      <c r="B77" t="str">
        <f t="shared" si="1"/>
        <v>06363391001</v>
      </c>
      <c r="C77" t="s">
        <v>15</v>
      </c>
      <c r="D77" t="s">
        <v>189</v>
      </c>
      <c r="E77" t="s">
        <v>17</v>
      </c>
      <c r="F77" s="1" t="s">
        <v>190</v>
      </c>
      <c r="G77" t="s">
        <v>191</v>
      </c>
      <c r="H77">
        <v>39000</v>
      </c>
      <c r="I77" s="2">
        <v>42877</v>
      </c>
      <c r="J77" s="2">
        <v>42947</v>
      </c>
      <c r="K77">
        <v>39000</v>
      </c>
    </row>
    <row r="78" spans="1:11" x14ac:dyDescent="0.25">
      <c r="A78" t="str">
        <f>"ZF51E71E3E"</f>
        <v>ZF51E71E3E</v>
      </c>
      <c r="B78" t="str">
        <f t="shared" si="1"/>
        <v>06363391001</v>
      </c>
      <c r="C78" t="s">
        <v>15</v>
      </c>
      <c r="D78" t="s">
        <v>192</v>
      </c>
      <c r="E78" t="s">
        <v>17</v>
      </c>
      <c r="F78" s="1" t="s">
        <v>193</v>
      </c>
      <c r="G78" t="s">
        <v>194</v>
      </c>
      <c r="H78">
        <v>192</v>
      </c>
      <c r="I78" s="2">
        <v>42866</v>
      </c>
      <c r="J78" s="2">
        <v>42895</v>
      </c>
      <c r="K78">
        <v>192</v>
      </c>
    </row>
    <row r="79" spans="1:11" x14ac:dyDescent="0.25">
      <c r="A79" t="str">
        <f>"ZB21E22143"</f>
        <v>ZB21E22143</v>
      </c>
      <c r="B79" t="str">
        <f t="shared" si="1"/>
        <v>06363391001</v>
      </c>
      <c r="C79" t="s">
        <v>15</v>
      </c>
      <c r="D79" t="s">
        <v>195</v>
      </c>
      <c r="E79" t="s">
        <v>17</v>
      </c>
      <c r="F79" s="1" t="s">
        <v>196</v>
      </c>
      <c r="G79" t="s">
        <v>129</v>
      </c>
      <c r="H79">
        <v>2300</v>
      </c>
      <c r="I79" s="2">
        <v>42858</v>
      </c>
      <c r="J79" s="2">
        <v>42878</v>
      </c>
      <c r="K79">
        <v>2300</v>
      </c>
    </row>
    <row r="80" spans="1:11" x14ac:dyDescent="0.25">
      <c r="A80" t="str">
        <f>"ZC01EB581F"</f>
        <v>ZC01EB581F</v>
      </c>
      <c r="B80" t="str">
        <f t="shared" si="1"/>
        <v>06363391001</v>
      </c>
      <c r="C80" t="s">
        <v>15</v>
      </c>
      <c r="D80" t="s">
        <v>197</v>
      </c>
      <c r="E80" t="s">
        <v>24</v>
      </c>
      <c r="F80" s="1" t="s">
        <v>56</v>
      </c>
      <c r="G80" t="s">
        <v>57</v>
      </c>
      <c r="H80">
        <v>1008</v>
      </c>
      <c r="I80" s="2">
        <v>42880</v>
      </c>
      <c r="J80" s="2">
        <v>42894</v>
      </c>
      <c r="K80">
        <v>1008</v>
      </c>
    </row>
    <row r="81" spans="1:11" x14ac:dyDescent="0.25">
      <c r="A81" t="str">
        <f>"ZC71EA8153"</f>
        <v>ZC71EA8153</v>
      </c>
      <c r="B81" t="str">
        <f t="shared" si="1"/>
        <v>06363391001</v>
      </c>
      <c r="C81" t="s">
        <v>15</v>
      </c>
      <c r="D81" t="s">
        <v>198</v>
      </c>
      <c r="E81" t="s">
        <v>24</v>
      </c>
      <c r="F81" s="1" t="s">
        <v>108</v>
      </c>
      <c r="G81" t="s">
        <v>109</v>
      </c>
      <c r="H81">
        <v>250</v>
      </c>
      <c r="I81" s="2">
        <v>42870</v>
      </c>
      <c r="J81" s="2">
        <v>42870</v>
      </c>
      <c r="K81">
        <v>250</v>
      </c>
    </row>
    <row r="82" spans="1:11" x14ac:dyDescent="0.25">
      <c r="A82" t="str">
        <f>"Z151F03840"</f>
        <v>Z151F03840</v>
      </c>
      <c r="B82" t="str">
        <f t="shared" si="1"/>
        <v>06363391001</v>
      </c>
      <c r="C82" t="s">
        <v>15</v>
      </c>
      <c r="D82" t="s">
        <v>199</v>
      </c>
      <c r="E82" t="s">
        <v>24</v>
      </c>
      <c r="F82" s="1" t="s">
        <v>200</v>
      </c>
      <c r="G82" t="s">
        <v>201</v>
      </c>
      <c r="H82">
        <v>950</v>
      </c>
      <c r="I82" s="2">
        <v>42900</v>
      </c>
      <c r="J82" s="2">
        <v>42900</v>
      </c>
      <c r="K82">
        <v>950</v>
      </c>
    </row>
    <row r="83" spans="1:11" x14ac:dyDescent="0.25">
      <c r="A83" t="str">
        <f>"0000000000"</f>
        <v>0000000000</v>
      </c>
      <c r="B83" t="str">
        <f t="shared" si="1"/>
        <v>06363391001</v>
      </c>
      <c r="C83" t="s">
        <v>15</v>
      </c>
      <c r="D83" t="s">
        <v>202</v>
      </c>
      <c r="E83" t="s">
        <v>24</v>
      </c>
      <c r="F83" s="1" t="s">
        <v>203</v>
      </c>
      <c r="G83" t="s">
        <v>204</v>
      </c>
      <c r="H83">
        <v>830</v>
      </c>
      <c r="I83" s="2">
        <v>42877</v>
      </c>
      <c r="J83" s="2">
        <v>42915</v>
      </c>
      <c r="K83">
        <v>830</v>
      </c>
    </row>
    <row r="84" spans="1:11" x14ac:dyDescent="0.25">
      <c r="A84" t="str">
        <f>"ZD51F017AE"</f>
        <v>ZD51F017AE</v>
      </c>
      <c r="B84" t="str">
        <f t="shared" si="1"/>
        <v>06363391001</v>
      </c>
      <c r="C84" t="s">
        <v>15</v>
      </c>
      <c r="D84" t="s">
        <v>205</v>
      </c>
      <c r="E84" t="s">
        <v>17</v>
      </c>
      <c r="F84" s="1" t="s">
        <v>206</v>
      </c>
      <c r="G84" t="s">
        <v>99</v>
      </c>
      <c r="H84">
        <v>960</v>
      </c>
      <c r="I84" s="2">
        <v>42948</v>
      </c>
      <c r="J84" s="2">
        <v>43312</v>
      </c>
      <c r="K84">
        <v>960</v>
      </c>
    </row>
    <row r="85" spans="1:11" x14ac:dyDescent="0.25">
      <c r="A85" t="str">
        <f>"ZAA1F247B4"</f>
        <v>ZAA1F247B4</v>
      </c>
      <c r="B85" t="str">
        <f t="shared" si="1"/>
        <v>06363391001</v>
      </c>
      <c r="C85" t="s">
        <v>15</v>
      </c>
      <c r="D85" t="s">
        <v>207</v>
      </c>
      <c r="E85" t="s">
        <v>24</v>
      </c>
      <c r="F85" s="1" t="s">
        <v>208</v>
      </c>
      <c r="G85" t="s">
        <v>209</v>
      </c>
      <c r="H85">
        <v>357</v>
      </c>
      <c r="I85" s="2">
        <v>42922</v>
      </c>
      <c r="J85" s="2">
        <v>43098</v>
      </c>
      <c r="K85">
        <v>357</v>
      </c>
    </row>
    <row r="86" spans="1:11" x14ac:dyDescent="0.25">
      <c r="A86" t="str">
        <f>"ZB71D0922E"</f>
        <v>ZB71D0922E</v>
      </c>
      <c r="B86" t="str">
        <f t="shared" si="1"/>
        <v>06363391001</v>
      </c>
      <c r="C86" t="s">
        <v>15</v>
      </c>
      <c r="D86" t="s">
        <v>210</v>
      </c>
      <c r="E86" t="s">
        <v>24</v>
      </c>
      <c r="F86" s="1" t="s">
        <v>211</v>
      </c>
      <c r="G86" t="s">
        <v>212</v>
      </c>
      <c r="H86">
        <v>340.68</v>
      </c>
      <c r="I86" s="2">
        <v>42762</v>
      </c>
      <c r="J86" s="2">
        <v>42762</v>
      </c>
      <c r="K86">
        <v>340.68</v>
      </c>
    </row>
    <row r="87" spans="1:11" x14ac:dyDescent="0.25">
      <c r="A87" t="str">
        <f>"Z521DBBB7F"</f>
        <v>Z521DBBB7F</v>
      </c>
      <c r="B87" t="str">
        <f t="shared" si="1"/>
        <v>06363391001</v>
      </c>
      <c r="C87" t="s">
        <v>15</v>
      </c>
      <c r="D87" t="s">
        <v>213</v>
      </c>
      <c r="E87" t="s">
        <v>17</v>
      </c>
      <c r="F87" s="1" t="s">
        <v>214</v>
      </c>
      <c r="G87" t="s">
        <v>215</v>
      </c>
      <c r="H87">
        <v>9838.33</v>
      </c>
      <c r="I87" s="2">
        <v>42822</v>
      </c>
      <c r="J87" s="2">
        <v>42853</v>
      </c>
      <c r="K87">
        <v>9838.33</v>
      </c>
    </row>
    <row r="88" spans="1:11" x14ac:dyDescent="0.25">
      <c r="A88" t="str">
        <f>"Z691F68B18"</f>
        <v>Z691F68B18</v>
      </c>
      <c r="B88" t="str">
        <f t="shared" si="1"/>
        <v>06363391001</v>
      </c>
      <c r="C88" t="s">
        <v>15</v>
      </c>
      <c r="D88" t="s">
        <v>216</v>
      </c>
      <c r="E88" t="s">
        <v>17</v>
      </c>
      <c r="F88" s="1" t="s">
        <v>217</v>
      </c>
      <c r="G88" t="s">
        <v>129</v>
      </c>
      <c r="H88">
        <v>7800</v>
      </c>
      <c r="I88" s="2">
        <v>42944</v>
      </c>
      <c r="J88" s="2">
        <v>42975</v>
      </c>
      <c r="K88">
        <v>7800</v>
      </c>
    </row>
    <row r="89" spans="1:11" x14ac:dyDescent="0.25">
      <c r="A89" t="str">
        <f>"Z0A1EA815E"</f>
        <v>Z0A1EA815E</v>
      </c>
      <c r="B89" t="str">
        <f t="shared" si="1"/>
        <v>06363391001</v>
      </c>
      <c r="C89" t="s">
        <v>15</v>
      </c>
      <c r="D89" t="s">
        <v>218</v>
      </c>
      <c r="E89" t="s">
        <v>24</v>
      </c>
      <c r="F89" s="1" t="s">
        <v>41</v>
      </c>
      <c r="G89" t="s">
        <v>42</v>
      </c>
      <c r="H89">
        <v>1166</v>
      </c>
      <c r="I89" s="2">
        <v>42852</v>
      </c>
      <c r="J89" s="2">
        <v>42857</v>
      </c>
      <c r="K89">
        <v>1166</v>
      </c>
    </row>
    <row r="90" spans="1:11" x14ac:dyDescent="0.25">
      <c r="A90" t="str">
        <f>"Z6F1EFC44D"</f>
        <v>Z6F1EFC44D</v>
      </c>
      <c r="B90" t="str">
        <f t="shared" si="1"/>
        <v>06363391001</v>
      </c>
      <c r="C90" t="s">
        <v>15</v>
      </c>
      <c r="D90" t="s">
        <v>219</v>
      </c>
      <c r="E90" t="s">
        <v>24</v>
      </c>
      <c r="F90" s="1" t="s">
        <v>128</v>
      </c>
      <c r="G90" t="s">
        <v>129</v>
      </c>
      <c r="H90">
        <v>1780</v>
      </c>
      <c r="I90" s="2">
        <v>42907</v>
      </c>
      <c r="J90" s="2">
        <v>42907</v>
      </c>
      <c r="K90">
        <v>1780</v>
      </c>
    </row>
    <row r="91" spans="1:11" x14ac:dyDescent="0.25">
      <c r="A91" t="str">
        <f>"ZE81EA8165"</f>
        <v>ZE81EA8165</v>
      </c>
      <c r="B91" t="str">
        <f t="shared" si="1"/>
        <v>06363391001</v>
      </c>
      <c r="C91" t="s">
        <v>15</v>
      </c>
      <c r="D91" t="s">
        <v>220</v>
      </c>
      <c r="E91" t="s">
        <v>24</v>
      </c>
      <c r="F91" s="1" t="s">
        <v>221</v>
      </c>
      <c r="G91" t="s">
        <v>222</v>
      </c>
      <c r="H91">
        <v>1912</v>
      </c>
      <c r="I91" s="2">
        <v>42838</v>
      </c>
      <c r="J91" s="2">
        <v>42870</v>
      </c>
      <c r="K91">
        <v>1912</v>
      </c>
    </row>
    <row r="92" spans="1:11" x14ac:dyDescent="0.25">
      <c r="A92" t="str">
        <f>"ZCB1EE9E72"</f>
        <v>ZCB1EE9E72</v>
      </c>
      <c r="B92" t="str">
        <f t="shared" si="1"/>
        <v>06363391001</v>
      </c>
      <c r="C92" t="s">
        <v>15</v>
      </c>
      <c r="D92" t="s">
        <v>223</v>
      </c>
      <c r="E92" t="s">
        <v>24</v>
      </c>
      <c r="F92" s="1" t="s">
        <v>224</v>
      </c>
      <c r="G92" t="s">
        <v>225</v>
      </c>
      <c r="H92">
        <v>270</v>
      </c>
      <c r="I92" s="2">
        <v>42885</v>
      </c>
      <c r="J92" s="2">
        <v>42885</v>
      </c>
      <c r="K92">
        <v>270</v>
      </c>
    </row>
    <row r="93" spans="1:11" x14ac:dyDescent="0.25">
      <c r="A93" t="str">
        <f>"ZEE1EE9C1D"</f>
        <v>ZEE1EE9C1D</v>
      </c>
      <c r="B93" t="str">
        <f t="shared" si="1"/>
        <v>06363391001</v>
      </c>
      <c r="C93" t="s">
        <v>15</v>
      </c>
      <c r="D93" t="s">
        <v>226</v>
      </c>
      <c r="E93" t="s">
        <v>24</v>
      </c>
      <c r="F93" s="1" t="s">
        <v>128</v>
      </c>
      <c r="G93" t="s">
        <v>129</v>
      </c>
      <c r="H93">
        <v>1500</v>
      </c>
      <c r="I93" s="2">
        <v>42901</v>
      </c>
      <c r="J93" s="2">
        <v>42901</v>
      </c>
      <c r="K93">
        <v>1500</v>
      </c>
    </row>
    <row r="94" spans="1:11" x14ac:dyDescent="0.25">
      <c r="A94" t="str">
        <f>"ZFA1EB61DF"</f>
        <v>ZFA1EB61DF</v>
      </c>
      <c r="B94" t="str">
        <f t="shared" si="1"/>
        <v>06363391001</v>
      </c>
      <c r="C94" t="s">
        <v>15</v>
      </c>
      <c r="D94" t="s">
        <v>227</v>
      </c>
      <c r="E94" t="s">
        <v>24</v>
      </c>
      <c r="F94" s="1" t="s">
        <v>68</v>
      </c>
      <c r="G94" t="s">
        <v>69</v>
      </c>
      <c r="H94">
        <v>4050</v>
      </c>
      <c r="I94" s="2">
        <v>42885</v>
      </c>
      <c r="J94" s="2">
        <v>42916</v>
      </c>
      <c r="K94">
        <v>4050</v>
      </c>
    </row>
    <row r="95" spans="1:11" x14ac:dyDescent="0.25">
      <c r="A95" t="str">
        <f>"Z651EBF7EC"</f>
        <v>Z651EBF7EC</v>
      </c>
      <c r="B95" t="str">
        <f t="shared" si="1"/>
        <v>06363391001</v>
      </c>
      <c r="C95" t="s">
        <v>15</v>
      </c>
      <c r="D95" t="s">
        <v>228</v>
      </c>
      <c r="E95" t="s">
        <v>24</v>
      </c>
      <c r="F95" s="1" t="s">
        <v>47</v>
      </c>
      <c r="G95" t="s">
        <v>22</v>
      </c>
      <c r="H95">
        <v>2599</v>
      </c>
      <c r="I95" s="2">
        <v>42886</v>
      </c>
      <c r="J95" s="2">
        <v>42886</v>
      </c>
      <c r="K95">
        <v>2599</v>
      </c>
    </row>
    <row r="96" spans="1:11" x14ac:dyDescent="0.25">
      <c r="A96" t="str">
        <f>"Z681EB61BD"</f>
        <v>Z681EB61BD</v>
      </c>
      <c r="B96" t="str">
        <f t="shared" si="1"/>
        <v>06363391001</v>
      </c>
      <c r="C96" t="s">
        <v>15</v>
      </c>
      <c r="D96" t="s">
        <v>229</v>
      </c>
      <c r="E96" t="s">
        <v>24</v>
      </c>
      <c r="F96" s="1" t="s">
        <v>68</v>
      </c>
      <c r="G96" t="s">
        <v>69</v>
      </c>
      <c r="H96">
        <v>2515</v>
      </c>
      <c r="I96" s="2">
        <v>42894</v>
      </c>
      <c r="J96" s="2">
        <v>42916</v>
      </c>
      <c r="K96">
        <v>770</v>
      </c>
    </row>
    <row r="97" spans="1:11" x14ac:dyDescent="0.25">
      <c r="A97" t="str">
        <f>"Z881E9B9FA"</f>
        <v>Z881E9B9FA</v>
      </c>
      <c r="B97" t="str">
        <f t="shared" si="1"/>
        <v>06363391001</v>
      </c>
      <c r="C97" t="s">
        <v>15</v>
      </c>
      <c r="D97" t="s">
        <v>230</v>
      </c>
      <c r="E97" t="s">
        <v>24</v>
      </c>
      <c r="F97" s="1" t="s">
        <v>75</v>
      </c>
      <c r="G97" t="s">
        <v>76</v>
      </c>
      <c r="H97">
        <v>200</v>
      </c>
      <c r="I97" s="2">
        <v>42879</v>
      </c>
      <c r="J97" s="2">
        <v>42879</v>
      </c>
      <c r="K97">
        <v>200</v>
      </c>
    </row>
    <row r="98" spans="1:11" x14ac:dyDescent="0.25">
      <c r="A98" t="str">
        <f>"7116653FD3"</f>
        <v>7116653FD3</v>
      </c>
      <c r="B98" t="str">
        <f t="shared" si="1"/>
        <v>06363391001</v>
      </c>
      <c r="C98" t="s">
        <v>15</v>
      </c>
      <c r="D98" t="s">
        <v>231</v>
      </c>
      <c r="E98" t="s">
        <v>31</v>
      </c>
      <c r="F98" s="1" t="s">
        <v>232</v>
      </c>
      <c r="G98" t="s">
        <v>233</v>
      </c>
      <c r="H98">
        <v>986100.13</v>
      </c>
      <c r="I98" s="2">
        <v>42908</v>
      </c>
      <c r="J98" s="2">
        <v>43122</v>
      </c>
      <c r="K98">
        <v>983459.64</v>
      </c>
    </row>
    <row r="99" spans="1:11" x14ac:dyDescent="0.25">
      <c r="A99" t="str">
        <f>"71166659BC"</f>
        <v>71166659BC</v>
      </c>
      <c r="B99" t="str">
        <f t="shared" si="1"/>
        <v>06363391001</v>
      </c>
      <c r="C99" t="s">
        <v>15</v>
      </c>
      <c r="D99" t="s">
        <v>234</v>
      </c>
      <c r="E99" t="s">
        <v>31</v>
      </c>
      <c r="F99" s="1" t="s">
        <v>232</v>
      </c>
      <c r="G99" t="s">
        <v>233</v>
      </c>
      <c r="H99">
        <v>7031.87</v>
      </c>
      <c r="I99" s="2">
        <v>42908</v>
      </c>
      <c r="J99" s="2">
        <v>43122</v>
      </c>
      <c r="K99">
        <v>6558.95</v>
      </c>
    </row>
    <row r="100" spans="1:11" x14ac:dyDescent="0.25">
      <c r="A100" t="str">
        <f>"ZCF1F2CC3C"</f>
        <v>ZCF1F2CC3C</v>
      </c>
      <c r="B100" t="str">
        <f t="shared" si="1"/>
        <v>06363391001</v>
      </c>
      <c r="C100" t="s">
        <v>15</v>
      </c>
      <c r="D100" t="s">
        <v>235</v>
      </c>
      <c r="E100" t="s">
        <v>17</v>
      </c>
      <c r="F100" s="1" t="s">
        <v>236</v>
      </c>
      <c r="G100" t="s">
        <v>237</v>
      </c>
      <c r="H100">
        <v>20625</v>
      </c>
      <c r="I100" s="2">
        <v>42943</v>
      </c>
      <c r="J100" s="2">
        <v>42972</v>
      </c>
      <c r="K100">
        <v>20625</v>
      </c>
    </row>
    <row r="101" spans="1:11" x14ac:dyDescent="0.25">
      <c r="A101" t="str">
        <f>"Z1D1F4E88A"</f>
        <v>Z1D1F4E88A</v>
      </c>
      <c r="B101" t="str">
        <f t="shared" si="1"/>
        <v>06363391001</v>
      </c>
      <c r="C101" t="s">
        <v>15</v>
      </c>
      <c r="D101" t="s">
        <v>238</v>
      </c>
      <c r="E101" t="s">
        <v>24</v>
      </c>
      <c r="F101" s="1" t="s">
        <v>239</v>
      </c>
      <c r="G101" t="s">
        <v>240</v>
      </c>
      <c r="H101">
        <v>12000</v>
      </c>
      <c r="I101" s="2">
        <v>42955</v>
      </c>
      <c r="J101" s="2">
        <v>42978</v>
      </c>
      <c r="K101">
        <v>12000</v>
      </c>
    </row>
    <row r="102" spans="1:11" x14ac:dyDescent="0.25">
      <c r="A102" t="str">
        <f>"ZB01F9FFFC"</f>
        <v>ZB01F9FFFC</v>
      </c>
      <c r="B102" t="str">
        <f t="shared" si="1"/>
        <v>06363391001</v>
      </c>
      <c r="C102" t="s">
        <v>15</v>
      </c>
      <c r="D102" t="s">
        <v>241</v>
      </c>
      <c r="E102" t="s">
        <v>24</v>
      </c>
      <c r="F102" s="1" t="s">
        <v>242</v>
      </c>
      <c r="G102" t="s">
        <v>243</v>
      </c>
      <c r="H102">
        <v>80</v>
      </c>
      <c r="I102" s="2">
        <v>42920</v>
      </c>
      <c r="J102" s="2">
        <v>42920</v>
      </c>
      <c r="K102">
        <v>80</v>
      </c>
    </row>
    <row r="103" spans="1:11" x14ac:dyDescent="0.25">
      <c r="A103" t="str">
        <f>"ZE11F4E86C"</f>
        <v>ZE11F4E86C</v>
      </c>
      <c r="B103" t="str">
        <f t="shared" si="1"/>
        <v>06363391001</v>
      </c>
      <c r="C103" t="s">
        <v>15</v>
      </c>
      <c r="D103" t="s">
        <v>244</v>
      </c>
      <c r="E103" t="s">
        <v>24</v>
      </c>
      <c r="F103" s="1" t="s">
        <v>47</v>
      </c>
      <c r="G103" t="s">
        <v>22</v>
      </c>
      <c r="H103">
        <v>450</v>
      </c>
      <c r="I103" s="2">
        <v>42928</v>
      </c>
      <c r="J103" s="2">
        <v>42947</v>
      </c>
      <c r="K103">
        <v>450</v>
      </c>
    </row>
    <row r="104" spans="1:11" x14ac:dyDescent="0.25">
      <c r="A104" t="str">
        <f>"Z611F4E83D"</f>
        <v>Z611F4E83D</v>
      </c>
      <c r="B104" t="str">
        <f t="shared" si="1"/>
        <v>06363391001</v>
      </c>
      <c r="C104" t="s">
        <v>15</v>
      </c>
      <c r="D104" t="s">
        <v>245</v>
      </c>
      <c r="E104" t="s">
        <v>24</v>
      </c>
      <c r="F104" s="1" t="s">
        <v>50</v>
      </c>
      <c r="G104" t="s">
        <v>51</v>
      </c>
      <c r="H104">
        <v>342.5</v>
      </c>
      <c r="I104" s="2">
        <v>42928</v>
      </c>
      <c r="J104" s="2">
        <v>42928</v>
      </c>
      <c r="K104">
        <v>342.5</v>
      </c>
    </row>
    <row r="105" spans="1:11" x14ac:dyDescent="0.25">
      <c r="A105" t="str">
        <f>"Z901F4E829"</f>
        <v>Z901F4E829</v>
      </c>
      <c r="B105" t="str">
        <f t="shared" si="1"/>
        <v>06363391001</v>
      </c>
      <c r="C105" t="s">
        <v>15</v>
      </c>
      <c r="D105" t="s">
        <v>246</v>
      </c>
      <c r="E105" t="s">
        <v>24</v>
      </c>
      <c r="F105" s="1" t="s">
        <v>50</v>
      </c>
      <c r="G105" t="s">
        <v>51</v>
      </c>
      <c r="H105">
        <v>1230</v>
      </c>
      <c r="I105" s="2">
        <v>42922</v>
      </c>
      <c r="J105" s="2">
        <v>42928</v>
      </c>
      <c r="K105">
        <v>1230</v>
      </c>
    </row>
    <row r="106" spans="1:11" x14ac:dyDescent="0.25">
      <c r="A106" t="str">
        <f>"Z131F5DCEC"</f>
        <v>Z131F5DCEC</v>
      </c>
      <c r="B106" t="str">
        <f t="shared" si="1"/>
        <v>06363391001</v>
      </c>
      <c r="C106" t="s">
        <v>15</v>
      </c>
      <c r="D106" t="s">
        <v>247</v>
      </c>
      <c r="E106" t="s">
        <v>24</v>
      </c>
      <c r="F106" s="1" t="s">
        <v>224</v>
      </c>
      <c r="G106" t="s">
        <v>225</v>
      </c>
      <c r="H106">
        <v>2350</v>
      </c>
      <c r="I106" s="2">
        <v>42933</v>
      </c>
      <c r="J106" s="2">
        <v>42947</v>
      </c>
      <c r="K106">
        <v>2350</v>
      </c>
    </row>
    <row r="107" spans="1:11" x14ac:dyDescent="0.25">
      <c r="A107" t="str">
        <f>"Z131F66D0D"</f>
        <v>Z131F66D0D</v>
      </c>
      <c r="B107" t="str">
        <f t="shared" si="1"/>
        <v>06363391001</v>
      </c>
      <c r="C107" t="s">
        <v>15</v>
      </c>
      <c r="D107" t="s">
        <v>248</v>
      </c>
      <c r="E107" t="s">
        <v>24</v>
      </c>
      <c r="F107" s="1" t="s">
        <v>249</v>
      </c>
      <c r="G107" t="s">
        <v>250</v>
      </c>
      <c r="H107">
        <v>130</v>
      </c>
      <c r="I107" s="2">
        <v>42935</v>
      </c>
      <c r="J107" s="2">
        <v>42935</v>
      </c>
      <c r="K107">
        <v>130</v>
      </c>
    </row>
    <row r="108" spans="1:11" x14ac:dyDescent="0.25">
      <c r="A108" t="str">
        <f>"Z721F66F20"</f>
        <v>Z721F66F20</v>
      </c>
      <c r="B108" t="str">
        <f t="shared" si="1"/>
        <v>06363391001</v>
      </c>
      <c r="C108" t="s">
        <v>15</v>
      </c>
      <c r="D108" t="s">
        <v>251</v>
      </c>
      <c r="E108" t="s">
        <v>24</v>
      </c>
      <c r="F108" s="1" t="s">
        <v>47</v>
      </c>
      <c r="G108" t="s">
        <v>22</v>
      </c>
      <c r="H108">
        <v>2990</v>
      </c>
      <c r="I108" s="2">
        <v>42941</v>
      </c>
      <c r="J108" s="2">
        <v>42972</v>
      </c>
      <c r="K108">
        <v>2990</v>
      </c>
    </row>
    <row r="109" spans="1:11" x14ac:dyDescent="0.25">
      <c r="A109" t="str">
        <f>"Z6A1F24333"</f>
        <v>Z6A1F24333</v>
      </c>
      <c r="B109" t="str">
        <f t="shared" si="1"/>
        <v>06363391001</v>
      </c>
      <c r="C109" t="s">
        <v>15</v>
      </c>
      <c r="D109" t="s">
        <v>252</v>
      </c>
      <c r="E109" t="s">
        <v>17</v>
      </c>
      <c r="F109" s="1" t="s">
        <v>253</v>
      </c>
      <c r="G109" t="s">
        <v>22</v>
      </c>
      <c r="H109">
        <v>10780</v>
      </c>
      <c r="I109" s="2">
        <v>42921</v>
      </c>
      <c r="J109" s="2">
        <v>42947</v>
      </c>
      <c r="K109">
        <v>10780</v>
      </c>
    </row>
    <row r="110" spans="1:11" x14ac:dyDescent="0.25">
      <c r="A110" t="str">
        <f>"ZBC1EF84BC"</f>
        <v>ZBC1EF84BC</v>
      </c>
      <c r="B110" t="str">
        <f t="shared" si="1"/>
        <v>06363391001</v>
      </c>
      <c r="C110" t="s">
        <v>15</v>
      </c>
      <c r="D110" t="s">
        <v>254</v>
      </c>
      <c r="E110" t="s">
        <v>17</v>
      </c>
      <c r="F110" s="1" t="s">
        <v>255</v>
      </c>
      <c r="G110" t="s">
        <v>215</v>
      </c>
      <c r="H110">
        <v>3415.36</v>
      </c>
      <c r="I110" s="2">
        <v>42913</v>
      </c>
      <c r="J110" s="2">
        <v>42943</v>
      </c>
      <c r="K110">
        <v>3415.36</v>
      </c>
    </row>
    <row r="111" spans="1:11" x14ac:dyDescent="0.25">
      <c r="A111" t="str">
        <f>"ZC21FED353"</f>
        <v>ZC21FED353</v>
      </c>
      <c r="B111" t="str">
        <f t="shared" si="1"/>
        <v>06363391001</v>
      </c>
      <c r="C111" t="s">
        <v>15</v>
      </c>
      <c r="D111" t="s">
        <v>256</v>
      </c>
      <c r="E111" t="s">
        <v>24</v>
      </c>
      <c r="F111" s="1" t="s">
        <v>257</v>
      </c>
      <c r="G111" t="s">
        <v>29</v>
      </c>
      <c r="H111">
        <v>450</v>
      </c>
      <c r="I111" s="2">
        <v>42996</v>
      </c>
      <c r="J111" s="2">
        <v>42998</v>
      </c>
      <c r="K111">
        <v>450</v>
      </c>
    </row>
    <row r="112" spans="1:11" x14ac:dyDescent="0.25">
      <c r="A112" t="str">
        <f>"Z791F4F39C"</f>
        <v>Z791F4F39C</v>
      </c>
      <c r="B112" t="str">
        <f t="shared" si="1"/>
        <v>06363391001</v>
      </c>
      <c r="C112" t="s">
        <v>15</v>
      </c>
      <c r="D112" t="s">
        <v>258</v>
      </c>
      <c r="E112" t="s">
        <v>24</v>
      </c>
      <c r="F112" s="1" t="s">
        <v>50</v>
      </c>
      <c r="G112" t="s">
        <v>51</v>
      </c>
      <c r="H112">
        <v>781.88</v>
      </c>
      <c r="I112" s="2">
        <v>42798</v>
      </c>
      <c r="J112" s="2">
        <v>42928</v>
      </c>
      <c r="K112">
        <v>781.88</v>
      </c>
    </row>
    <row r="113" spans="1:11" x14ac:dyDescent="0.25">
      <c r="A113" t="str">
        <f>"Z931F4E607"</f>
        <v>Z931F4E607</v>
      </c>
      <c r="B113" t="str">
        <f t="shared" si="1"/>
        <v>06363391001</v>
      </c>
      <c r="C113" t="s">
        <v>15</v>
      </c>
      <c r="D113" t="s">
        <v>259</v>
      </c>
      <c r="E113" t="s">
        <v>24</v>
      </c>
      <c r="F113" s="1" t="s">
        <v>260</v>
      </c>
      <c r="G113" t="s">
        <v>261</v>
      </c>
      <c r="H113">
        <v>750</v>
      </c>
      <c r="I113" s="2">
        <v>42931</v>
      </c>
      <c r="J113" s="2">
        <v>42932</v>
      </c>
      <c r="K113">
        <v>750</v>
      </c>
    </row>
    <row r="114" spans="1:11" x14ac:dyDescent="0.25">
      <c r="A114" t="str">
        <f>"Z6F1F4E817"</f>
        <v>Z6F1F4E817</v>
      </c>
      <c r="B114" t="str">
        <f t="shared" si="1"/>
        <v>06363391001</v>
      </c>
      <c r="C114" t="s">
        <v>15</v>
      </c>
      <c r="D114" t="s">
        <v>262</v>
      </c>
      <c r="E114" t="s">
        <v>24</v>
      </c>
      <c r="F114" s="1" t="s">
        <v>263</v>
      </c>
      <c r="G114" t="s">
        <v>264</v>
      </c>
      <c r="H114">
        <v>3550</v>
      </c>
      <c r="I114" s="2">
        <v>42934</v>
      </c>
      <c r="J114" s="2">
        <v>42947</v>
      </c>
      <c r="K114">
        <v>3550</v>
      </c>
    </row>
    <row r="115" spans="1:11" x14ac:dyDescent="0.25">
      <c r="A115" t="str">
        <f>"ZDB1F9FFCF"</f>
        <v>ZDB1F9FFCF</v>
      </c>
      <c r="B115" t="str">
        <f t="shared" si="1"/>
        <v>06363391001</v>
      </c>
      <c r="C115" t="s">
        <v>15</v>
      </c>
      <c r="D115" t="s">
        <v>265</v>
      </c>
      <c r="E115" t="s">
        <v>24</v>
      </c>
      <c r="F115" s="1" t="s">
        <v>242</v>
      </c>
      <c r="G115" t="s">
        <v>243</v>
      </c>
      <c r="H115">
        <v>80</v>
      </c>
      <c r="I115" s="2">
        <v>42920</v>
      </c>
      <c r="J115" s="2">
        <v>42920</v>
      </c>
      <c r="K115">
        <v>80</v>
      </c>
    </row>
    <row r="116" spans="1:11" x14ac:dyDescent="0.25">
      <c r="A116" t="str">
        <f>"Z961F73EE2"</f>
        <v>Z961F73EE2</v>
      </c>
      <c r="B116" t="str">
        <f t="shared" si="1"/>
        <v>06363391001</v>
      </c>
      <c r="C116" t="s">
        <v>15</v>
      </c>
      <c r="D116" t="s">
        <v>266</v>
      </c>
      <c r="E116" t="s">
        <v>24</v>
      </c>
      <c r="F116" s="1" t="s">
        <v>59</v>
      </c>
      <c r="G116" t="s">
        <v>60</v>
      </c>
      <c r="H116">
        <v>661</v>
      </c>
      <c r="I116" s="2">
        <v>42943</v>
      </c>
      <c r="J116" s="2">
        <v>42944</v>
      </c>
      <c r="K116">
        <v>661</v>
      </c>
    </row>
    <row r="117" spans="1:11" x14ac:dyDescent="0.25">
      <c r="A117" t="str">
        <f>"Z241F6D0BD"</f>
        <v>Z241F6D0BD</v>
      </c>
      <c r="B117" t="str">
        <f t="shared" si="1"/>
        <v>06363391001</v>
      </c>
      <c r="C117" t="s">
        <v>15</v>
      </c>
      <c r="D117" t="s">
        <v>267</v>
      </c>
      <c r="E117" t="s">
        <v>24</v>
      </c>
      <c r="F117" s="1" t="s">
        <v>75</v>
      </c>
      <c r="G117" t="s">
        <v>76</v>
      </c>
      <c r="H117">
        <v>870</v>
      </c>
      <c r="I117" s="2">
        <v>42930</v>
      </c>
      <c r="J117" s="2">
        <v>42930</v>
      </c>
      <c r="K117">
        <v>870</v>
      </c>
    </row>
    <row r="118" spans="1:11" x14ac:dyDescent="0.25">
      <c r="A118" t="str">
        <f>"Z161F69DE7"</f>
        <v>Z161F69DE7</v>
      </c>
      <c r="B118" t="str">
        <f t="shared" si="1"/>
        <v>06363391001</v>
      </c>
      <c r="C118" t="s">
        <v>15</v>
      </c>
      <c r="D118" t="s">
        <v>268</v>
      </c>
      <c r="E118" t="s">
        <v>17</v>
      </c>
      <c r="F118" s="1" t="s">
        <v>269</v>
      </c>
      <c r="G118" t="s">
        <v>270</v>
      </c>
      <c r="H118">
        <v>323</v>
      </c>
      <c r="I118" s="2">
        <v>42942</v>
      </c>
      <c r="J118" s="2">
        <v>42975</v>
      </c>
      <c r="K118">
        <v>323</v>
      </c>
    </row>
    <row r="119" spans="1:11" x14ac:dyDescent="0.25">
      <c r="A119" t="str">
        <f>"Z661F7D4B4"</f>
        <v>Z661F7D4B4</v>
      </c>
      <c r="B119" t="str">
        <f t="shared" si="1"/>
        <v>06363391001</v>
      </c>
      <c r="C119" t="s">
        <v>15</v>
      </c>
      <c r="D119" t="s">
        <v>271</v>
      </c>
      <c r="E119" t="s">
        <v>17</v>
      </c>
      <c r="F119" s="1" t="s">
        <v>272</v>
      </c>
      <c r="G119" t="s">
        <v>273</v>
      </c>
      <c r="H119">
        <v>10857</v>
      </c>
      <c r="I119" s="2">
        <v>43045</v>
      </c>
      <c r="J119" s="2">
        <v>43069</v>
      </c>
      <c r="K119">
        <v>10622</v>
      </c>
    </row>
    <row r="120" spans="1:11" x14ac:dyDescent="0.25">
      <c r="A120" t="str">
        <f>"Z962006052"</f>
        <v>Z962006052</v>
      </c>
      <c r="B120" t="str">
        <f t="shared" si="1"/>
        <v>06363391001</v>
      </c>
      <c r="C120" t="s">
        <v>15</v>
      </c>
      <c r="D120" t="s">
        <v>274</v>
      </c>
      <c r="E120" t="s">
        <v>24</v>
      </c>
      <c r="F120" s="1" t="s">
        <v>180</v>
      </c>
      <c r="G120" t="s">
        <v>181</v>
      </c>
      <c r="H120">
        <v>200</v>
      </c>
      <c r="I120" s="2">
        <v>42997</v>
      </c>
      <c r="J120" s="2">
        <v>42997</v>
      </c>
      <c r="K120">
        <v>200</v>
      </c>
    </row>
    <row r="121" spans="1:11" x14ac:dyDescent="0.25">
      <c r="A121" t="str">
        <f>"ZA620060B6"</f>
        <v>ZA620060B6</v>
      </c>
      <c r="B121" t="str">
        <f t="shared" si="1"/>
        <v>06363391001</v>
      </c>
      <c r="C121" t="s">
        <v>15</v>
      </c>
      <c r="D121" t="s">
        <v>275</v>
      </c>
      <c r="E121" t="s">
        <v>24</v>
      </c>
      <c r="F121" s="1" t="s">
        <v>50</v>
      </c>
      <c r="G121" t="s">
        <v>51</v>
      </c>
      <c r="H121">
        <v>705</v>
      </c>
      <c r="I121" s="2">
        <v>42986</v>
      </c>
      <c r="J121" s="2">
        <v>42986</v>
      </c>
      <c r="K121">
        <v>705</v>
      </c>
    </row>
    <row r="122" spans="1:11" x14ac:dyDescent="0.25">
      <c r="A122" t="str">
        <f>"Z08205ECFC"</f>
        <v>Z08205ECFC</v>
      </c>
      <c r="B122" t="str">
        <f t="shared" si="1"/>
        <v>06363391001</v>
      </c>
      <c r="C122" t="s">
        <v>15</v>
      </c>
      <c r="D122" t="s">
        <v>276</v>
      </c>
      <c r="E122" t="s">
        <v>24</v>
      </c>
      <c r="F122" s="1" t="s">
        <v>120</v>
      </c>
      <c r="G122" t="s">
        <v>121</v>
      </c>
      <c r="H122">
        <v>163.94</v>
      </c>
      <c r="I122" s="2">
        <v>43018</v>
      </c>
      <c r="J122" s="2">
        <v>43018</v>
      </c>
      <c r="K122">
        <v>163.93</v>
      </c>
    </row>
    <row r="123" spans="1:11" x14ac:dyDescent="0.25">
      <c r="A123" t="str">
        <f>"Z131FBB80F"</f>
        <v>Z131FBB80F</v>
      </c>
      <c r="B123" t="str">
        <f t="shared" si="1"/>
        <v>06363391001</v>
      </c>
      <c r="C123" t="s">
        <v>15</v>
      </c>
      <c r="D123" t="s">
        <v>277</v>
      </c>
      <c r="E123" t="s">
        <v>24</v>
      </c>
      <c r="F123" s="1" t="s">
        <v>65</v>
      </c>
      <c r="G123" t="s">
        <v>66</v>
      </c>
      <c r="H123">
        <v>800</v>
      </c>
      <c r="I123" s="2">
        <v>42985</v>
      </c>
      <c r="J123" s="2">
        <v>43008</v>
      </c>
      <c r="K123">
        <v>800</v>
      </c>
    </row>
    <row r="124" spans="1:11" x14ac:dyDescent="0.25">
      <c r="A124" t="str">
        <f>"ZAC1FA9ACD"</f>
        <v>ZAC1FA9ACD</v>
      </c>
      <c r="B124" t="str">
        <f t="shared" si="1"/>
        <v>06363391001</v>
      </c>
      <c r="C124" t="s">
        <v>15</v>
      </c>
      <c r="D124" t="s">
        <v>278</v>
      </c>
      <c r="E124" t="s">
        <v>24</v>
      </c>
      <c r="F124" s="1" t="s">
        <v>75</v>
      </c>
      <c r="G124" t="s">
        <v>76</v>
      </c>
      <c r="H124">
        <v>650</v>
      </c>
      <c r="I124" s="2">
        <v>42945</v>
      </c>
      <c r="J124" s="2">
        <v>42945</v>
      </c>
      <c r="K124">
        <v>650</v>
      </c>
    </row>
    <row r="125" spans="1:11" x14ac:dyDescent="0.25">
      <c r="A125" t="str">
        <f>"Z491FA9A97"</f>
        <v>Z491FA9A97</v>
      </c>
      <c r="B125" t="str">
        <f t="shared" si="1"/>
        <v>06363391001</v>
      </c>
      <c r="C125" t="s">
        <v>15</v>
      </c>
      <c r="D125" t="s">
        <v>279</v>
      </c>
      <c r="E125" t="s">
        <v>24</v>
      </c>
      <c r="F125" s="1" t="s">
        <v>208</v>
      </c>
      <c r="G125" t="s">
        <v>209</v>
      </c>
      <c r="H125">
        <v>365</v>
      </c>
      <c r="I125" s="2">
        <v>42935</v>
      </c>
      <c r="J125" s="2">
        <v>43039</v>
      </c>
      <c r="K125">
        <v>365</v>
      </c>
    </row>
    <row r="126" spans="1:11" x14ac:dyDescent="0.25">
      <c r="A126" t="str">
        <f>"Z451FAD748"</f>
        <v>Z451FAD748</v>
      </c>
      <c r="B126" t="str">
        <f t="shared" si="1"/>
        <v>06363391001</v>
      </c>
      <c r="C126" t="s">
        <v>15</v>
      </c>
      <c r="D126" t="s">
        <v>280</v>
      </c>
      <c r="E126" t="s">
        <v>17</v>
      </c>
      <c r="F126" s="1" t="s">
        <v>281</v>
      </c>
      <c r="G126" t="s">
        <v>215</v>
      </c>
      <c r="H126">
        <v>840.6</v>
      </c>
      <c r="I126" s="2">
        <v>43004</v>
      </c>
      <c r="J126" s="2">
        <v>43035</v>
      </c>
      <c r="K126">
        <v>840.59</v>
      </c>
    </row>
    <row r="127" spans="1:11" x14ac:dyDescent="0.25">
      <c r="A127" t="str">
        <f>"Z151F73E6E"</f>
        <v>Z151F73E6E</v>
      </c>
      <c r="B127" t="str">
        <f t="shared" si="1"/>
        <v>06363391001</v>
      </c>
      <c r="C127" t="s">
        <v>15</v>
      </c>
      <c r="D127" t="s">
        <v>282</v>
      </c>
      <c r="E127" t="s">
        <v>17</v>
      </c>
      <c r="F127" s="1" t="s">
        <v>283</v>
      </c>
      <c r="G127" t="s">
        <v>209</v>
      </c>
      <c r="H127">
        <v>1485</v>
      </c>
      <c r="I127" s="2">
        <v>42986</v>
      </c>
      <c r="J127" s="2">
        <v>43372</v>
      </c>
      <c r="K127">
        <v>1485</v>
      </c>
    </row>
    <row r="128" spans="1:11" x14ac:dyDescent="0.25">
      <c r="A128" t="str">
        <f>"Z6C205A7DA"</f>
        <v>Z6C205A7DA</v>
      </c>
      <c r="B128" t="str">
        <f t="shared" si="1"/>
        <v>06363391001</v>
      </c>
      <c r="C128" t="s">
        <v>15</v>
      </c>
      <c r="D128" t="s">
        <v>284</v>
      </c>
      <c r="E128" t="s">
        <v>24</v>
      </c>
      <c r="F128" s="1" t="s">
        <v>128</v>
      </c>
      <c r="G128" t="s">
        <v>129</v>
      </c>
      <c r="H128">
        <v>850</v>
      </c>
      <c r="I128" s="2">
        <v>42927</v>
      </c>
      <c r="J128" s="2">
        <v>42927</v>
      </c>
      <c r="K128">
        <v>850</v>
      </c>
    </row>
    <row r="129" spans="1:11" x14ac:dyDescent="0.25">
      <c r="A129" t="str">
        <f>"ZAB20BF6FF"</f>
        <v>ZAB20BF6FF</v>
      </c>
      <c r="B129" t="str">
        <f t="shared" si="1"/>
        <v>06363391001</v>
      </c>
      <c r="C129" t="s">
        <v>15</v>
      </c>
      <c r="D129" t="s">
        <v>285</v>
      </c>
      <c r="E129" t="s">
        <v>24</v>
      </c>
      <c r="F129" s="1" t="s">
        <v>41</v>
      </c>
      <c r="G129" t="s">
        <v>42</v>
      </c>
      <c r="H129">
        <v>627</v>
      </c>
      <c r="I129" s="2">
        <v>43032</v>
      </c>
      <c r="J129" s="2">
        <v>43032</v>
      </c>
      <c r="K129">
        <v>627</v>
      </c>
    </row>
    <row r="130" spans="1:11" x14ac:dyDescent="0.25">
      <c r="A130" t="str">
        <f>"Z49207655B"</f>
        <v>Z49207655B</v>
      </c>
      <c r="B130" t="str">
        <f t="shared" si="1"/>
        <v>06363391001</v>
      </c>
      <c r="C130" t="s">
        <v>15</v>
      </c>
      <c r="D130" t="s">
        <v>286</v>
      </c>
      <c r="E130" t="s">
        <v>24</v>
      </c>
      <c r="F130" s="1" t="s">
        <v>208</v>
      </c>
      <c r="G130" t="s">
        <v>209</v>
      </c>
      <c r="H130">
        <v>160</v>
      </c>
      <c r="I130" s="2">
        <v>42952</v>
      </c>
      <c r="J130" s="2">
        <v>43029</v>
      </c>
      <c r="K130">
        <v>160</v>
      </c>
    </row>
    <row r="131" spans="1:11" x14ac:dyDescent="0.25">
      <c r="A131" t="str">
        <f>"Z69205AEE3"</f>
        <v>Z69205AEE3</v>
      </c>
      <c r="B131" t="str">
        <f t="shared" ref="B131:B191" si="2">"06363391001"</f>
        <v>06363391001</v>
      </c>
      <c r="C131" t="s">
        <v>15</v>
      </c>
      <c r="D131" t="s">
        <v>287</v>
      </c>
      <c r="E131" t="s">
        <v>24</v>
      </c>
      <c r="F131" s="1" t="s">
        <v>128</v>
      </c>
      <c r="G131" t="s">
        <v>129</v>
      </c>
      <c r="H131">
        <v>850</v>
      </c>
      <c r="I131" s="2">
        <v>42993</v>
      </c>
      <c r="J131" s="2">
        <v>43003</v>
      </c>
      <c r="K131">
        <v>850</v>
      </c>
    </row>
    <row r="132" spans="1:11" x14ac:dyDescent="0.25">
      <c r="A132" t="str">
        <f>"Z2A205AE93"</f>
        <v>Z2A205AE93</v>
      </c>
      <c r="B132" t="str">
        <f t="shared" si="2"/>
        <v>06363391001</v>
      </c>
      <c r="C132" t="s">
        <v>15</v>
      </c>
      <c r="D132" t="s">
        <v>288</v>
      </c>
      <c r="E132" t="s">
        <v>24</v>
      </c>
      <c r="F132" s="1" t="s">
        <v>128</v>
      </c>
      <c r="G132" t="s">
        <v>129</v>
      </c>
      <c r="H132">
        <v>950</v>
      </c>
      <c r="I132" s="2">
        <v>42790</v>
      </c>
      <c r="J132" s="2">
        <v>42790</v>
      </c>
      <c r="K132">
        <v>950</v>
      </c>
    </row>
    <row r="133" spans="1:11" x14ac:dyDescent="0.25">
      <c r="A133" t="str">
        <f>"ZE0205ADA0"</f>
        <v>ZE0205ADA0</v>
      </c>
      <c r="B133" t="str">
        <f t="shared" si="2"/>
        <v>06363391001</v>
      </c>
      <c r="C133" t="s">
        <v>15</v>
      </c>
      <c r="D133" t="s">
        <v>289</v>
      </c>
      <c r="E133" t="s">
        <v>24</v>
      </c>
      <c r="F133" s="1" t="s">
        <v>128</v>
      </c>
      <c r="G133" t="s">
        <v>129</v>
      </c>
      <c r="H133">
        <v>1690</v>
      </c>
      <c r="I133" s="2">
        <v>42998</v>
      </c>
      <c r="J133" s="2">
        <v>43006</v>
      </c>
      <c r="K133">
        <v>1690</v>
      </c>
    </row>
    <row r="134" spans="1:11" x14ac:dyDescent="0.25">
      <c r="A134" t="str">
        <f>"ZD3206702D"</f>
        <v>ZD3206702D</v>
      </c>
      <c r="B134" t="str">
        <f t="shared" si="2"/>
        <v>06363391001</v>
      </c>
      <c r="C134" t="s">
        <v>15</v>
      </c>
      <c r="D134" t="s">
        <v>290</v>
      </c>
      <c r="E134" t="s">
        <v>24</v>
      </c>
      <c r="F134" s="1" t="s">
        <v>291</v>
      </c>
      <c r="G134" t="s">
        <v>292</v>
      </c>
      <c r="H134">
        <v>1290</v>
      </c>
      <c r="I134" s="2">
        <v>43040</v>
      </c>
      <c r="J134" s="2">
        <v>43434</v>
      </c>
      <c r="K134">
        <v>1290</v>
      </c>
    </row>
    <row r="135" spans="1:11" x14ac:dyDescent="0.25">
      <c r="A135" t="str">
        <f>"Z3F1FF064C"</f>
        <v>Z3F1FF064C</v>
      </c>
      <c r="B135" t="str">
        <f t="shared" si="2"/>
        <v>06363391001</v>
      </c>
      <c r="C135" t="s">
        <v>15</v>
      </c>
      <c r="D135" t="s">
        <v>293</v>
      </c>
      <c r="E135" t="s">
        <v>17</v>
      </c>
      <c r="F135" s="1" t="s">
        <v>294</v>
      </c>
      <c r="G135" t="s">
        <v>295</v>
      </c>
      <c r="H135">
        <v>20228.18</v>
      </c>
      <c r="I135" s="2">
        <v>43048</v>
      </c>
      <c r="J135" s="2">
        <v>43091</v>
      </c>
      <c r="K135">
        <v>20228.18</v>
      </c>
    </row>
    <row r="136" spans="1:11" x14ac:dyDescent="0.25">
      <c r="A136" t="str">
        <f>"Z91205ABF1"</f>
        <v>Z91205ABF1</v>
      </c>
      <c r="B136" t="str">
        <f t="shared" si="2"/>
        <v>06363391001</v>
      </c>
      <c r="C136" t="s">
        <v>15</v>
      </c>
      <c r="D136" t="s">
        <v>296</v>
      </c>
      <c r="E136" t="s">
        <v>24</v>
      </c>
      <c r="F136" s="1" t="s">
        <v>128</v>
      </c>
      <c r="G136" t="s">
        <v>129</v>
      </c>
      <c r="H136">
        <v>1440</v>
      </c>
      <c r="I136" s="2">
        <v>43020</v>
      </c>
      <c r="J136" s="2">
        <v>43020</v>
      </c>
      <c r="K136">
        <v>1440</v>
      </c>
    </row>
    <row r="137" spans="1:11" x14ac:dyDescent="0.25">
      <c r="A137" t="str">
        <f>"Z3A204B7E3"</f>
        <v>Z3A204B7E3</v>
      </c>
      <c r="B137" t="str">
        <f t="shared" si="2"/>
        <v>06363391001</v>
      </c>
      <c r="C137" t="s">
        <v>15</v>
      </c>
      <c r="D137" t="s">
        <v>297</v>
      </c>
      <c r="E137" t="s">
        <v>24</v>
      </c>
      <c r="F137" s="1" t="s">
        <v>50</v>
      </c>
      <c r="G137" t="s">
        <v>51</v>
      </c>
      <c r="H137">
        <v>1140</v>
      </c>
      <c r="I137" s="2">
        <v>43017</v>
      </c>
      <c r="J137" s="2">
        <v>43025</v>
      </c>
      <c r="K137">
        <v>1140</v>
      </c>
    </row>
    <row r="138" spans="1:11" x14ac:dyDescent="0.25">
      <c r="A138" t="str">
        <f>"ZD81FE82F9"</f>
        <v>ZD81FE82F9</v>
      </c>
      <c r="B138" t="str">
        <f t="shared" si="2"/>
        <v>06363391001</v>
      </c>
      <c r="C138" t="s">
        <v>15</v>
      </c>
      <c r="D138" t="s">
        <v>298</v>
      </c>
      <c r="E138" t="s">
        <v>24</v>
      </c>
      <c r="F138" s="1" t="s">
        <v>101</v>
      </c>
      <c r="G138" t="s">
        <v>102</v>
      </c>
      <c r="H138">
        <v>3200</v>
      </c>
      <c r="I138" s="2">
        <v>42978</v>
      </c>
      <c r="J138" s="2">
        <v>42983</v>
      </c>
      <c r="K138">
        <v>3200</v>
      </c>
    </row>
    <row r="139" spans="1:11" x14ac:dyDescent="0.25">
      <c r="A139" t="str">
        <f>"Z7C1FE82B0"</f>
        <v>Z7C1FE82B0</v>
      </c>
      <c r="B139" t="str">
        <f t="shared" si="2"/>
        <v>06363391001</v>
      </c>
      <c r="C139" t="s">
        <v>15</v>
      </c>
      <c r="D139" t="s">
        <v>299</v>
      </c>
      <c r="E139" t="s">
        <v>24</v>
      </c>
      <c r="F139" s="1" t="s">
        <v>50</v>
      </c>
      <c r="G139" t="s">
        <v>51</v>
      </c>
      <c r="H139">
        <v>987.5</v>
      </c>
      <c r="I139" s="2">
        <v>42975</v>
      </c>
      <c r="J139" s="2">
        <v>42975</v>
      </c>
      <c r="K139">
        <v>987.5</v>
      </c>
    </row>
    <row r="140" spans="1:11" x14ac:dyDescent="0.25">
      <c r="A140" t="str">
        <f>"Z2C2032DE3"</f>
        <v>Z2C2032DE3</v>
      </c>
      <c r="B140" t="str">
        <f t="shared" si="2"/>
        <v>06363391001</v>
      </c>
      <c r="C140" t="s">
        <v>15</v>
      </c>
      <c r="D140" t="s">
        <v>300</v>
      </c>
      <c r="E140" t="s">
        <v>24</v>
      </c>
      <c r="F140" s="1" t="s">
        <v>50</v>
      </c>
      <c r="G140" t="s">
        <v>51</v>
      </c>
      <c r="H140">
        <v>675</v>
      </c>
      <c r="I140" s="2">
        <v>43020</v>
      </c>
      <c r="J140" s="2">
        <v>43021</v>
      </c>
      <c r="K140">
        <v>675</v>
      </c>
    </row>
    <row r="141" spans="1:11" x14ac:dyDescent="0.25">
      <c r="A141" t="str">
        <f>"ZB12032D75"</f>
        <v>ZB12032D75</v>
      </c>
      <c r="B141" t="str">
        <f t="shared" si="2"/>
        <v>06363391001</v>
      </c>
      <c r="C141" t="s">
        <v>15</v>
      </c>
      <c r="D141" t="s">
        <v>301</v>
      </c>
      <c r="E141" t="s">
        <v>24</v>
      </c>
      <c r="F141" s="1" t="s">
        <v>41</v>
      </c>
      <c r="G141" t="s">
        <v>42</v>
      </c>
      <c r="H141">
        <v>891</v>
      </c>
      <c r="I141" s="2">
        <v>43005</v>
      </c>
      <c r="J141" s="2">
        <v>43005</v>
      </c>
      <c r="K141">
        <v>891</v>
      </c>
    </row>
    <row r="142" spans="1:11" x14ac:dyDescent="0.25">
      <c r="A142" t="str">
        <f>"Z6E2032E07"</f>
        <v>Z6E2032E07</v>
      </c>
      <c r="B142" t="str">
        <f t="shared" si="2"/>
        <v>06363391001</v>
      </c>
      <c r="C142" t="s">
        <v>15</v>
      </c>
      <c r="D142" t="s">
        <v>302</v>
      </c>
      <c r="E142" t="s">
        <v>24</v>
      </c>
      <c r="F142" s="1" t="s">
        <v>108</v>
      </c>
      <c r="G142" t="s">
        <v>109</v>
      </c>
      <c r="H142">
        <v>250</v>
      </c>
      <c r="I142" s="2">
        <v>43005</v>
      </c>
      <c r="J142" s="2">
        <v>43005</v>
      </c>
      <c r="K142">
        <v>250</v>
      </c>
    </row>
    <row r="143" spans="1:11" x14ac:dyDescent="0.25">
      <c r="A143" t="str">
        <f>"Z0E2032DA5"</f>
        <v>Z0E2032DA5</v>
      </c>
      <c r="B143" t="str">
        <f t="shared" si="2"/>
        <v>06363391001</v>
      </c>
      <c r="C143" t="s">
        <v>15</v>
      </c>
      <c r="D143" t="s">
        <v>303</v>
      </c>
      <c r="E143" t="s">
        <v>24</v>
      </c>
      <c r="F143" s="1" t="s">
        <v>47</v>
      </c>
      <c r="G143" t="s">
        <v>22</v>
      </c>
      <c r="H143">
        <v>1848</v>
      </c>
      <c r="I143" s="2">
        <v>43019</v>
      </c>
      <c r="J143" s="2">
        <v>43019</v>
      </c>
      <c r="K143">
        <v>1848</v>
      </c>
    </row>
    <row r="144" spans="1:11" x14ac:dyDescent="0.25">
      <c r="A144" t="str">
        <f>"ZF31FE8363"</f>
        <v>ZF31FE8363</v>
      </c>
      <c r="B144" t="str">
        <f t="shared" si="2"/>
        <v>06363391001</v>
      </c>
      <c r="C144" t="s">
        <v>15</v>
      </c>
      <c r="D144" t="s">
        <v>304</v>
      </c>
      <c r="E144" t="s">
        <v>24</v>
      </c>
      <c r="F144" s="1" t="s">
        <v>170</v>
      </c>
      <c r="G144" t="s">
        <v>171</v>
      </c>
      <c r="H144">
        <v>1270</v>
      </c>
      <c r="I144" s="2">
        <v>43003</v>
      </c>
      <c r="J144" s="2">
        <v>43024</v>
      </c>
      <c r="K144">
        <v>1270</v>
      </c>
    </row>
    <row r="145" spans="1:11" x14ac:dyDescent="0.25">
      <c r="A145" t="str">
        <f>"ZF720060F9"</f>
        <v>ZF720060F9</v>
      </c>
      <c r="B145" t="str">
        <f t="shared" si="2"/>
        <v>06363391001</v>
      </c>
      <c r="C145" t="s">
        <v>15</v>
      </c>
      <c r="D145" t="s">
        <v>305</v>
      </c>
      <c r="E145" t="s">
        <v>24</v>
      </c>
      <c r="F145" s="1" t="s">
        <v>224</v>
      </c>
      <c r="G145" t="s">
        <v>225</v>
      </c>
      <c r="H145">
        <v>350</v>
      </c>
      <c r="I145" s="2">
        <v>43004</v>
      </c>
      <c r="J145" s="2">
        <v>43004</v>
      </c>
      <c r="K145">
        <v>350</v>
      </c>
    </row>
    <row r="146" spans="1:11" x14ac:dyDescent="0.25">
      <c r="A146" t="str">
        <f>"Z76204CCF6"</f>
        <v>Z76204CCF6</v>
      </c>
      <c r="B146" t="str">
        <f t="shared" si="2"/>
        <v>06363391001</v>
      </c>
      <c r="C146" t="s">
        <v>15</v>
      </c>
      <c r="D146" t="s">
        <v>306</v>
      </c>
      <c r="E146" t="s">
        <v>24</v>
      </c>
      <c r="F146" s="1" t="s">
        <v>307</v>
      </c>
      <c r="G146" t="s">
        <v>308</v>
      </c>
      <c r="H146">
        <v>1000</v>
      </c>
      <c r="I146" s="2">
        <v>43024</v>
      </c>
      <c r="J146" s="2">
        <v>43027</v>
      </c>
      <c r="K146">
        <v>1000</v>
      </c>
    </row>
    <row r="147" spans="1:11" x14ac:dyDescent="0.25">
      <c r="A147" t="str">
        <f>"Z2B1FEAD91"</f>
        <v>Z2B1FEAD91</v>
      </c>
      <c r="B147" t="str">
        <f t="shared" si="2"/>
        <v>06363391001</v>
      </c>
      <c r="C147" t="s">
        <v>15</v>
      </c>
      <c r="D147" t="s">
        <v>309</v>
      </c>
      <c r="E147" t="s">
        <v>24</v>
      </c>
      <c r="F147" s="1" t="s">
        <v>59</v>
      </c>
      <c r="G147" t="s">
        <v>60</v>
      </c>
      <c r="H147">
        <v>282.79000000000002</v>
      </c>
      <c r="I147" s="2">
        <v>43006</v>
      </c>
      <c r="J147" s="2">
        <v>43038</v>
      </c>
      <c r="K147">
        <v>282.79000000000002</v>
      </c>
    </row>
    <row r="148" spans="1:11" x14ac:dyDescent="0.25">
      <c r="A148" t="str">
        <f>"ZBB1FD7F2D"</f>
        <v>ZBB1FD7F2D</v>
      </c>
      <c r="B148" t="str">
        <f t="shared" si="2"/>
        <v>06363391001</v>
      </c>
      <c r="C148" t="s">
        <v>15</v>
      </c>
      <c r="D148" t="s">
        <v>310</v>
      </c>
      <c r="E148" t="s">
        <v>24</v>
      </c>
      <c r="F148" s="1" t="s">
        <v>311</v>
      </c>
      <c r="G148" t="s">
        <v>312</v>
      </c>
      <c r="H148">
        <v>200</v>
      </c>
      <c r="I148" s="2">
        <v>43005</v>
      </c>
      <c r="J148" s="2">
        <v>43017</v>
      </c>
      <c r="K148">
        <v>200</v>
      </c>
    </row>
    <row r="149" spans="1:11" x14ac:dyDescent="0.25">
      <c r="A149" t="str">
        <f>"Z2C1FF0614"</f>
        <v>Z2C1FF0614</v>
      </c>
      <c r="B149" t="str">
        <f t="shared" si="2"/>
        <v>06363391001</v>
      </c>
      <c r="C149" t="s">
        <v>15</v>
      </c>
      <c r="D149" t="s">
        <v>313</v>
      </c>
      <c r="E149" t="s">
        <v>17</v>
      </c>
      <c r="F149" s="1" t="s">
        <v>314</v>
      </c>
      <c r="G149" t="s">
        <v>66</v>
      </c>
      <c r="H149">
        <v>5450</v>
      </c>
      <c r="I149" s="2">
        <v>43011</v>
      </c>
      <c r="J149" s="2">
        <v>43100</v>
      </c>
      <c r="K149">
        <v>5450</v>
      </c>
    </row>
    <row r="150" spans="1:11" x14ac:dyDescent="0.25">
      <c r="A150" t="str">
        <f>"Z051FF065A"</f>
        <v>Z051FF065A</v>
      </c>
      <c r="B150" t="str">
        <f t="shared" si="2"/>
        <v>06363391001</v>
      </c>
      <c r="C150" t="s">
        <v>15</v>
      </c>
      <c r="D150" t="s">
        <v>315</v>
      </c>
      <c r="E150" t="s">
        <v>17</v>
      </c>
      <c r="F150" s="1" t="s">
        <v>316</v>
      </c>
      <c r="G150" t="s">
        <v>317</v>
      </c>
      <c r="H150">
        <v>1968</v>
      </c>
      <c r="I150" s="2">
        <v>43018</v>
      </c>
      <c r="J150" s="2">
        <v>43049</v>
      </c>
      <c r="K150">
        <v>1968</v>
      </c>
    </row>
    <row r="151" spans="1:11" x14ac:dyDescent="0.25">
      <c r="A151" t="str">
        <f>"ZF32052F5D"</f>
        <v>ZF32052F5D</v>
      </c>
      <c r="B151" t="str">
        <f t="shared" si="2"/>
        <v>06363391001</v>
      </c>
      <c r="C151" t="s">
        <v>15</v>
      </c>
      <c r="D151" t="s">
        <v>318</v>
      </c>
      <c r="E151" t="s">
        <v>17</v>
      </c>
      <c r="F151" s="1" t="s">
        <v>319</v>
      </c>
      <c r="G151" t="s">
        <v>320</v>
      </c>
      <c r="H151">
        <v>555</v>
      </c>
      <c r="I151" s="2">
        <v>43059</v>
      </c>
      <c r="J151" s="2">
        <v>43073</v>
      </c>
      <c r="K151">
        <v>555</v>
      </c>
    </row>
    <row r="152" spans="1:11" x14ac:dyDescent="0.25">
      <c r="A152" t="str">
        <f>"70701253B8"</f>
        <v>70701253B8</v>
      </c>
      <c r="B152" t="str">
        <f t="shared" si="2"/>
        <v>06363391001</v>
      </c>
      <c r="C152" t="s">
        <v>15</v>
      </c>
      <c r="D152" t="s">
        <v>321</v>
      </c>
      <c r="E152" t="s">
        <v>17</v>
      </c>
      <c r="F152" s="1" t="s">
        <v>322</v>
      </c>
      <c r="G152" t="s">
        <v>323</v>
      </c>
      <c r="H152">
        <v>67486.09</v>
      </c>
      <c r="I152" s="2">
        <v>43070</v>
      </c>
      <c r="J152" s="2">
        <v>43434</v>
      </c>
      <c r="K152">
        <v>52285.02</v>
      </c>
    </row>
    <row r="153" spans="1:11" x14ac:dyDescent="0.25">
      <c r="A153" t="str">
        <f>"7070117D1B"</f>
        <v>7070117D1B</v>
      </c>
      <c r="B153" t="str">
        <f t="shared" si="2"/>
        <v>06363391001</v>
      </c>
      <c r="C153" t="s">
        <v>15</v>
      </c>
      <c r="D153" t="s">
        <v>324</v>
      </c>
      <c r="E153" t="s">
        <v>17</v>
      </c>
      <c r="F153" s="1" t="s">
        <v>325</v>
      </c>
      <c r="G153" t="s">
        <v>191</v>
      </c>
      <c r="H153">
        <v>132593.68</v>
      </c>
      <c r="I153" s="2">
        <v>43070</v>
      </c>
      <c r="J153" s="2">
        <v>43434</v>
      </c>
      <c r="K153">
        <v>68805.899999999994</v>
      </c>
    </row>
    <row r="154" spans="1:11" x14ac:dyDescent="0.25">
      <c r="A154" t="str">
        <f>"7070128631"</f>
        <v>7070128631</v>
      </c>
      <c r="B154" t="str">
        <f t="shared" si="2"/>
        <v>06363391001</v>
      </c>
      <c r="C154" t="s">
        <v>15</v>
      </c>
      <c r="D154" t="s">
        <v>326</v>
      </c>
      <c r="E154" t="s">
        <v>17</v>
      </c>
      <c r="F154" s="1" t="s">
        <v>327</v>
      </c>
      <c r="G154" t="s">
        <v>191</v>
      </c>
      <c r="H154">
        <v>83535.320000000007</v>
      </c>
      <c r="I154" s="2">
        <v>43070</v>
      </c>
      <c r="J154" s="2">
        <v>43434</v>
      </c>
      <c r="K154">
        <v>0</v>
      </c>
    </row>
    <row r="155" spans="1:11" x14ac:dyDescent="0.25">
      <c r="A155" t="str">
        <f>"707013297D"</f>
        <v>707013297D</v>
      </c>
      <c r="B155" t="str">
        <f t="shared" si="2"/>
        <v>06363391001</v>
      </c>
      <c r="C155" t="s">
        <v>15</v>
      </c>
      <c r="D155" t="s">
        <v>328</v>
      </c>
      <c r="E155" t="s">
        <v>17</v>
      </c>
      <c r="F155" s="1" t="s">
        <v>329</v>
      </c>
      <c r="G155" t="s">
        <v>191</v>
      </c>
      <c r="H155">
        <v>206072.05</v>
      </c>
      <c r="I155" s="2">
        <v>43070</v>
      </c>
      <c r="J155" s="2">
        <v>43434</v>
      </c>
      <c r="K155">
        <v>97152.6</v>
      </c>
    </row>
    <row r="156" spans="1:11" x14ac:dyDescent="0.25">
      <c r="A156" t="str">
        <f>"Z0020A00FD"</f>
        <v>Z0020A00FD</v>
      </c>
      <c r="B156" t="str">
        <f t="shared" si="2"/>
        <v>06363391001</v>
      </c>
      <c r="C156" t="s">
        <v>15</v>
      </c>
      <c r="D156" t="s">
        <v>330</v>
      </c>
      <c r="E156" t="s">
        <v>24</v>
      </c>
      <c r="F156" s="1" t="s">
        <v>50</v>
      </c>
      <c r="G156" t="s">
        <v>51</v>
      </c>
      <c r="H156">
        <v>360</v>
      </c>
      <c r="I156" s="2">
        <v>43047</v>
      </c>
      <c r="J156" s="2">
        <v>43047</v>
      </c>
      <c r="K156">
        <v>360</v>
      </c>
    </row>
    <row r="157" spans="1:11" x14ac:dyDescent="0.25">
      <c r="A157" t="str">
        <f>"Z54205AE21"</f>
        <v>Z54205AE21</v>
      </c>
      <c r="B157" t="str">
        <f t="shared" si="2"/>
        <v>06363391001</v>
      </c>
      <c r="C157" t="s">
        <v>15</v>
      </c>
      <c r="D157" t="s">
        <v>331</v>
      </c>
      <c r="E157" t="s">
        <v>24</v>
      </c>
      <c r="F157" s="1" t="s">
        <v>332</v>
      </c>
      <c r="G157" t="s">
        <v>240</v>
      </c>
      <c r="H157">
        <v>1800</v>
      </c>
      <c r="I157" s="2">
        <v>43028</v>
      </c>
      <c r="J157" s="2">
        <v>43028</v>
      </c>
      <c r="K157">
        <v>1800</v>
      </c>
    </row>
    <row r="158" spans="1:11" x14ac:dyDescent="0.25">
      <c r="A158" t="str">
        <f>"Z2420BF5E8"</f>
        <v>Z2420BF5E8</v>
      </c>
      <c r="B158" t="str">
        <f t="shared" si="2"/>
        <v>06363391001</v>
      </c>
      <c r="C158" t="s">
        <v>15</v>
      </c>
      <c r="D158" t="s">
        <v>333</v>
      </c>
      <c r="E158" t="s">
        <v>24</v>
      </c>
      <c r="F158" s="1" t="s">
        <v>47</v>
      </c>
      <c r="G158" t="s">
        <v>22</v>
      </c>
      <c r="H158">
        <v>2890</v>
      </c>
      <c r="I158" s="2">
        <v>43028</v>
      </c>
      <c r="J158" s="2">
        <v>43031</v>
      </c>
      <c r="K158">
        <v>2890</v>
      </c>
    </row>
    <row r="159" spans="1:11" x14ac:dyDescent="0.25">
      <c r="A159" t="str">
        <f>"ZA5205A97D"</f>
        <v>ZA5205A97D</v>
      </c>
      <c r="B159" t="str">
        <f t="shared" si="2"/>
        <v>06363391001</v>
      </c>
      <c r="C159" t="s">
        <v>15</v>
      </c>
      <c r="D159" t="s">
        <v>334</v>
      </c>
      <c r="E159" t="s">
        <v>24</v>
      </c>
      <c r="F159" s="1" t="s">
        <v>35</v>
      </c>
      <c r="G159" t="s">
        <v>36</v>
      </c>
      <c r="H159">
        <v>180</v>
      </c>
      <c r="I159" s="2">
        <v>43014</v>
      </c>
      <c r="J159" s="2">
        <v>43014</v>
      </c>
      <c r="K159">
        <v>180</v>
      </c>
    </row>
    <row r="160" spans="1:11" x14ac:dyDescent="0.25">
      <c r="A160" t="str">
        <f>"ZC5205A754"</f>
        <v>ZC5205A754</v>
      </c>
      <c r="B160" t="str">
        <f t="shared" si="2"/>
        <v>06363391001</v>
      </c>
      <c r="C160" t="s">
        <v>15</v>
      </c>
      <c r="D160" t="s">
        <v>335</v>
      </c>
      <c r="E160" t="s">
        <v>24</v>
      </c>
      <c r="F160" s="1" t="s">
        <v>260</v>
      </c>
      <c r="G160" t="s">
        <v>261</v>
      </c>
      <c r="H160">
        <v>4200</v>
      </c>
      <c r="I160" s="2">
        <v>43038</v>
      </c>
      <c r="J160" s="2">
        <v>43042</v>
      </c>
      <c r="K160">
        <v>4200</v>
      </c>
    </row>
    <row r="161" spans="1:11" x14ac:dyDescent="0.25">
      <c r="A161" t="str">
        <f>"Z3420A0147"</f>
        <v>Z3420A0147</v>
      </c>
      <c r="B161" t="str">
        <f t="shared" si="2"/>
        <v>06363391001</v>
      </c>
      <c r="C161" t="s">
        <v>15</v>
      </c>
      <c r="D161" t="s">
        <v>336</v>
      </c>
      <c r="E161" t="s">
        <v>24</v>
      </c>
      <c r="F161" s="1" t="s">
        <v>50</v>
      </c>
      <c r="G161" t="s">
        <v>51</v>
      </c>
      <c r="H161">
        <v>627.5</v>
      </c>
      <c r="I161" s="2">
        <v>43057</v>
      </c>
      <c r="J161" s="2">
        <v>43057</v>
      </c>
      <c r="K161">
        <v>627.5</v>
      </c>
    </row>
    <row r="162" spans="1:11" x14ac:dyDescent="0.25">
      <c r="A162" t="str">
        <f>"ZBB20DD9C7"</f>
        <v>ZBB20DD9C7</v>
      </c>
      <c r="B162" t="str">
        <f t="shared" si="2"/>
        <v>06363391001</v>
      </c>
      <c r="C162" t="s">
        <v>15</v>
      </c>
      <c r="D162" t="s">
        <v>337</v>
      </c>
      <c r="E162" t="s">
        <v>17</v>
      </c>
      <c r="F162" s="1" t="s">
        <v>338</v>
      </c>
      <c r="G162" t="s">
        <v>339</v>
      </c>
      <c r="H162">
        <v>950</v>
      </c>
      <c r="I162" s="2">
        <v>43087</v>
      </c>
      <c r="J162" s="2">
        <v>43111</v>
      </c>
      <c r="K162">
        <v>950</v>
      </c>
    </row>
    <row r="163" spans="1:11" x14ac:dyDescent="0.25">
      <c r="A163" t="str">
        <f>"ZD82108814"</f>
        <v>ZD82108814</v>
      </c>
      <c r="B163" t="str">
        <f t="shared" si="2"/>
        <v>06363391001</v>
      </c>
      <c r="C163" t="s">
        <v>15</v>
      </c>
      <c r="D163" t="s">
        <v>340</v>
      </c>
      <c r="E163" t="s">
        <v>17</v>
      </c>
      <c r="F163" s="1" t="s">
        <v>341</v>
      </c>
      <c r="G163" t="s">
        <v>129</v>
      </c>
      <c r="H163">
        <v>3387.87</v>
      </c>
      <c r="I163" s="2">
        <v>43087</v>
      </c>
      <c r="J163" s="2">
        <v>43104</v>
      </c>
      <c r="K163">
        <v>3387.87</v>
      </c>
    </row>
    <row r="164" spans="1:11" x14ac:dyDescent="0.25">
      <c r="A164" t="str">
        <f>"ZA92081152"</f>
        <v>ZA92081152</v>
      </c>
      <c r="B164" t="str">
        <f t="shared" si="2"/>
        <v>06363391001</v>
      </c>
      <c r="C164" t="s">
        <v>15</v>
      </c>
      <c r="D164" t="s">
        <v>342</v>
      </c>
      <c r="E164" t="s">
        <v>24</v>
      </c>
      <c r="F164" s="1" t="s">
        <v>101</v>
      </c>
      <c r="G164" t="s">
        <v>102</v>
      </c>
      <c r="H164">
        <v>10900</v>
      </c>
      <c r="I164" s="2">
        <v>43034</v>
      </c>
      <c r="J164" s="2">
        <v>43042</v>
      </c>
      <c r="K164">
        <v>10900</v>
      </c>
    </row>
    <row r="165" spans="1:11" x14ac:dyDescent="0.25">
      <c r="A165" t="str">
        <f>"Z8C2032D4A"</f>
        <v>Z8C2032D4A</v>
      </c>
      <c r="B165" t="str">
        <f t="shared" si="2"/>
        <v>06363391001</v>
      </c>
      <c r="C165" t="s">
        <v>15</v>
      </c>
      <c r="D165" t="s">
        <v>343</v>
      </c>
      <c r="E165" t="s">
        <v>24</v>
      </c>
      <c r="F165" s="1" t="s">
        <v>128</v>
      </c>
      <c r="G165" t="s">
        <v>129</v>
      </c>
      <c r="H165">
        <v>2200</v>
      </c>
      <c r="I165" s="2">
        <v>43029</v>
      </c>
      <c r="J165" s="2">
        <v>43029</v>
      </c>
      <c r="K165">
        <v>2200</v>
      </c>
    </row>
    <row r="166" spans="1:11" x14ac:dyDescent="0.25">
      <c r="A166" t="str">
        <f>"Z1920D28C5"</f>
        <v>Z1920D28C5</v>
      </c>
      <c r="B166" t="str">
        <f t="shared" si="2"/>
        <v>06363391001</v>
      </c>
      <c r="C166" t="s">
        <v>15</v>
      </c>
      <c r="D166" t="s">
        <v>344</v>
      </c>
      <c r="E166" t="s">
        <v>24</v>
      </c>
      <c r="F166" s="1" t="s">
        <v>75</v>
      </c>
      <c r="G166" t="s">
        <v>76</v>
      </c>
      <c r="H166">
        <v>845</v>
      </c>
      <c r="I166" s="2">
        <v>43066</v>
      </c>
      <c r="J166" s="2">
        <v>43070</v>
      </c>
      <c r="K166">
        <v>0</v>
      </c>
    </row>
    <row r="167" spans="1:11" x14ac:dyDescent="0.25">
      <c r="A167" t="str">
        <f>"ZB820D2B6D"</f>
        <v>ZB820D2B6D</v>
      </c>
      <c r="B167" t="str">
        <f t="shared" si="2"/>
        <v>06363391001</v>
      </c>
      <c r="C167" t="s">
        <v>15</v>
      </c>
      <c r="D167" t="s">
        <v>345</v>
      </c>
      <c r="E167" t="s">
        <v>24</v>
      </c>
      <c r="F167" s="1" t="s">
        <v>75</v>
      </c>
      <c r="G167" t="s">
        <v>76</v>
      </c>
      <c r="H167">
        <v>365</v>
      </c>
      <c r="I167" s="2">
        <v>43067</v>
      </c>
      <c r="J167" s="2">
        <v>43070</v>
      </c>
      <c r="K167">
        <v>0</v>
      </c>
    </row>
    <row r="168" spans="1:11" x14ac:dyDescent="0.25">
      <c r="A168" t="str">
        <f>"Z6E20205ED"</f>
        <v>Z6E20205ED</v>
      </c>
      <c r="B168" t="str">
        <f t="shared" si="2"/>
        <v>06363391001</v>
      </c>
      <c r="C168" t="s">
        <v>15</v>
      </c>
      <c r="D168" t="s">
        <v>346</v>
      </c>
      <c r="E168" t="s">
        <v>17</v>
      </c>
      <c r="F168" s="1" t="s">
        <v>347</v>
      </c>
      <c r="G168" t="s">
        <v>348</v>
      </c>
      <c r="H168">
        <v>435.02</v>
      </c>
      <c r="I168" s="2">
        <v>43024</v>
      </c>
      <c r="J168" s="2">
        <v>43055</v>
      </c>
      <c r="K168">
        <v>435.02</v>
      </c>
    </row>
    <row r="169" spans="1:11" x14ac:dyDescent="0.25">
      <c r="A169" t="str">
        <f>"Z28206F96F"</f>
        <v>Z28206F96F</v>
      </c>
      <c r="B169" t="str">
        <f t="shared" si="2"/>
        <v>06363391001</v>
      </c>
      <c r="C169" t="s">
        <v>15</v>
      </c>
      <c r="D169" t="s">
        <v>349</v>
      </c>
      <c r="E169" t="s">
        <v>17</v>
      </c>
      <c r="F169" s="1" t="s">
        <v>350</v>
      </c>
      <c r="G169" t="s">
        <v>351</v>
      </c>
      <c r="H169">
        <v>7180</v>
      </c>
      <c r="I169" s="2">
        <v>43060</v>
      </c>
      <c r="J169" s="2">
        <v>43090</v>
      </c>
      <c r="K169">
        <v>7180</v>
      </c>
    </row>
    <row r="170" spans="1:11" x14ac:dyDescent="0.25">
      <c r="A170" t="str">
        <f>"ZF920DA2EA"</f>
        <v>ZF920DA2EA</v>
      </c>
      <c r="B170" t="str">
        <f t="shared" si="2"/>
        <v>06363391001</v>
      </c>
      <c r="C170" t="s">
        <v>15</v>
      </c>
      <c r="D170" t="s">
        <v>352</v>
      </c>
      <c r="E170" t="s">
        <v>24</v>
      </c>
      <c r="F170" s="1" t="s">
        <v>353</v>
      </c>
      <c r="G170" t="s">
        <v>354</v>
      </c>
      <c r="H170">
        <v>7640</v>
      </c>
      <c r="I170" s="2">
        <v>43066</v>
      </c>
      <c r="J170" s="2">
        <v>43100</v>
      </c>
      <c r="K170">
        <v>0</v>
      </c>
    </row>
    <row r="171" spans="1:11" x14ac:dyDescent="0.25">
      <c r="A171" t="str">
        <f>"Z2F2164A41"</f>
        <v>Z2F2164A41</v>
      </c>
      <c r="B171" t="str">
        <f t="shared" si="2"/>
        <v>06363391001</v>
      </c>
      <c r="C171" t="s">
        <v>15</v>
      </c>
      <c r="D171" t="s">
        <v>355</v>
      </c>
      <c r="E171" t="s">
        <v>24</v>
      </c>
      <c r="F171" s="1" t="s">
        <v>356</v>
      </c>
      <c r="G171" t="s">
        <v>129</v>
      </c>
      <c r="H171">
        <v>18850</v>
      </c>
      <c r="I171" s="2">
        <v>42906</v>
      </c>
      <c r="J171" s="2">
        <v>43068</v>
      </c>
      <c r="K171">
        <v>18850</v>
      </c>
    </row>
    <row r="172" spans="1:11" x14ac:dyDescent="0.25">
      <c r="A172" t="str">
        <f>"Z44215348F"</f>
        <v>Z44215348F</v>
      </c>
      <c r="B172" t="str">
        <f t="shared" si="2"/>
        <v>06363391001</v>
      </c>
      <c r="C172" t="s">
        <v>15</v>
      </c>
      <c r="D172" t="s">
        <v>357</v>
      </c>
      <c r="E172" t="s">
        <v>24</v>
      </c>
      <c r="F172" s="1" t="s">
        <v>358</v>
      </c>
      <c r="G172" t="s">
        <v>359</v>
      </c>
      <c r="H172">
        <v>506.6</v>
      </c>
      <c r="I172" s="2">
        <v>43089</v>
      </c>
      <c r="J172" s="2">
        <v>43100</v>
      </c>
      <c r="K172">
        <v>506.6</v>
      </c>
    </row>
    <row r="173" spans="1:11" x14ac:dyDescent="0.25">
      <c r="A173" t="str">
        <f>"Z7720FF360"</f>
        <v>Z7720FF360</v>
      </c>
      <c r="B173" t="str">
        <f t="shared" si="2"/>
        <v>06363391001</v>
      </c>
      <c r="C173" t="s">
        <v>15</v>
      </c>
      <c r="D173" t="s">
        <v>360</v>
      </c>
      <c r="E173" t="s">
        <v>24</v>
      </c>
      <c r="F173" s="1" t="s">
        <v>361</v>
      </c>
      <c r="G173" t="s">
        <v>362</v>
      </c>
      <c r="H173">
        <v>10634.5</v>
      </c>
      <c r="I173" s="2">
        <v>43069</v>
      </c>
      <c r="J173" s="2">
        <v>43189</v>
      </c>
      <c r="K173">
        <v>0</v>
      </c>
    </row>
    <row r="174" spans="1:11" x14ac:dyDescent="0.25">
      <c r="A174" t="str">
        <f>"ZD520D46DA"</f>
        <v>ZD520D46DA</v>
      </c>
      <c r="B174" t="str">
        <f t="shared" si="2"/>
        <v>06363391001</v>
      </c>
      <c r="C174" t="s">
        <v>15</v>
      </c>
      <c r="D174" t="s">
        <v>363</v>
      </c>
      <c r="E174" t="s">
        <v>24</v>
      </c>
      <c r="F174" s="1" t="s">
        <v>260</v>
      </c>
      <c r="G174" t="s">
        <v>261</v>
      </c>
      <c r="H174">
        <v>600</v>
      </c>
      <c r="I174" s="2">
        <v>43059</v>
      </c>
      <c r="J174" s="2">
        <v>43059</v>
      </c>
      <c r="K174">
        <v>600</v>
      </c>
    </row>
    <row r="175" spans="1:11" x14ac:dyDescent="0.25">
      <c r="A175" t="str">
        <f>"Z1420BF67E"</f>
        <v>Z1420BF67E</v>
      </c>
      <c r="B175" t="str">
        <f t="shared" si="2"/>
        <v>06363391001</v>
      </c>
      <c r="C175" t="s">
        <v>15</v>
      </c>
      <c r="D175" t="s">
        <v>364</v>
      </c>
      <c r="E175" t="s">
        <v>24</v>
      </c>
      <c r="F175" s="1" t="s">
        <v>50</v>
      </c>
      <c r="G175" t="s">
        <v>51</v>
      </c>
      <c r="H175">
        <v>605</v>
      </c>
      <c r="I175" s="2">
        <v>43035</v>
      </c>
      <c r="J175" s="2">
        <v>43035</v>
      </c>
      <c r="K175">
        <v>605</v>
      </c>
    </row>
    <row r="176" spans="1:11" x14ac:dyDescent="0.25">
      <c r="A176" t="str">
        <f>"Z9D2149F01"</f>
        <v>Z9D2149F01</v>
      </c>
      <c r="B176" t="str">
        <f t="shared" si="2"/>
        <v>06363391001</v>
      </c>
      <c r="C176" t="s">
        <v>15</v>
      </c>
      <c r="D176" t="s">
        <v>365</v>
      </c>
      <c r="E176" t="s">
        <v>24</v>
      </c>
      <c r="F176" s="1" t="s">
        <v>47</v>
      </c>
      <c r="G176" t="s">
        <v>22</v>
      </c>
      <c r="H176">
        <v>590</v>
      </c>
      <c r="I176" s="2">
        <v>43089</v>
      </c>
      <c r="J176" s="2">
        <v>43089</v>
      </c>
      <c r="K176">
        <v>590</v>
      </c>
    </row>
    <row r="177" spans="1:11" x14ac:dyDescent="0.25">
      <c r="A177" t="str">
        <f>"ZE32149E43"</f>
        <v>ZE32149E43</v>
      </c>
      <c r="B177" t="str">
        <f t="shared" si="2"/>
        <v>06363391001</v>
      </c>
      <c r="C177" t="s">
        <v>15</v>
      </c>
      <c r="D177" t="s">
        <v>366</v>
      </c>
      <c r="E177" t="s">
        <v>24</v>
      </c>
      <c r="F177" s="1" t="s">
        <v>224</v>
      </c>
      <c r="G177" t="s">
        <v>225</v>
      </c>
      <c r="H177">
        <v>350</v>
      </c>
      <c r="I177" s="2">
        <v>43081</v>
      </c>
      <c r="J177" s="2">
        <v>43081</v>
      </c>
      <c r="K177">
        <v>350</v>
      </c>
    </row>
    <row r="178" spans="1:11" x14ac:dyDescent="0.25">
      <c r="A178" t="str">
        <f>"Z372149DFC"</f>
        <v>Z372149DFC</v>
      </c>
      <c r="B178" t="str">
        <f t="shared" si="2"/>
        <v>06363391001</v>
      </c>
      <c r="C178" t="s">
        <v>15</v>
      </c>
      <c r="D178" t="s">
        <v>367</v>
      </c>
      <c r="E178" t="s">
        <v>24</v>
      </c>
      <c r="F178" s="1" t="s">
        <v>224</v>
      </c>
      <c r="G178" t="s">
        <v>225</v>
      </c>
      <c r="H178">
        <v>400</v>
      </c>
      <c r="I178" s="2">
        <v>43076</v>
      </c>
      <c r="J178" s="2">
        <v>43076</v>
      </c>
      <c r="K178">
        <v>400</v>
      </c>
    </row>
    <row r="179" spans="1:11" x14ac:dyDescent="0.25">
      <c r="A179" t="str">
        <f>"ZB92149DBA"</f>
        <v>ZB92149DBA</v>
      </c>
      <c r="B179" t="str">
        <f t="shared" si="2"/>
        <v>06363391001</v>
      </c>
      <c r="C179" t="s">
        <v>15</v>
      </c>
      <c r="D179" t="s">
        <v>368</v>
      </c>
      <c r="E179" t="s">
        <v>24</v>
      </c>
      <c r="F179" s="1" t="s">
        <v>369</v>
      </c>
      <c r="G179" t="s">
        <v>370</v>
      </c>
      <c r="H179">
        <v>3190</v>
      </c>
      <c r="I179" s="2">
        <v>43091</v>
      </c>
      <c r="J179" s="2">
        <v>43091</v>
      </c>
      <c r="K179">
        <v>3190</v>
      </c>
    </row>
    <row r="180" spans="1:11" x14ac:dyDescent="0.25">
      <c r="A180" t="str">
        <f>"ZCD211DC47"</f>
        <v>ZCD211DC47</v>
      </c>
      <c r="B180" t="str">
        <f t="shared" si="2"/>
        <v>06363391001</v>
      </c>
      <c r="C180" t="s">
        <v>15</v>
      </c>
      <c r="D180" t="s">
        <v>371</v>
      </c>
      <c r="E180" t="s">
        <v>24</v>
      </c>
      <c r="F180" s="1" t="s">
        <v>101</v>
      </c>
      <c r="G180" t="s">
        <v>102</v>
      </c>
      <c r="H180">
        <v>5376</v>
      </c>
      <c r="I180" s="2">
        <v>43074</v>
      </c>
      <c r="J180" s="2">
        <v>43077</v>
      </c>
      <c r="K180">
        <v>5376</v>
      </c>
    </row>
    <row r="181" spans="1:11" x14ac:dyDescent="0.25">
      <c r="A181" t="str">
        <f>"Z7020F82B2"</f>
        <v>Z7020F82B2</v>
      </c>
      <c r="B181" t="str">
        <f t="shared" si="2"/>
        <v>06363391001</v>
      </c>
      <c r="C181" t="s">
        <v>15</v>
      </c>
      <c r="D181" t="s">
        <v>372</v>
      </c>
      <c r="E181" t="s">
        <v>24</v>
      </c>
      <c r="F181" s="1" t="s">
        <v>373</v>
      </c>
      <c r="G181" t="s">
        <v>102</v>
      </c>
      <c r="H181">
        <v>1350</v>
      </c>
      <c r="I181" s="2">
        <v>43097</v>
      </c>
      <c r="J181" s="2">
        <v>43097</v>
      </c>
      <c r="K181">
        <v>1350</v>
      </c>
    </row>
    <row r="182" spans="1:11" x14ac:dyDescent="0.25">
      <c r="A182" t="str">
        <f>"ZF32149EA7"</f>
        <v>ZF32149EA7</v>
      </c>
      <c r="B182" t="str">
        <f t="shared" si="2"/>
        <v>06363391001</v>
      </c>
      <c r="C182" t="s">
        <v>15</v>
      </c>
      <c r="D182" t="s">
        <v>374</v>
      </c>
      <c r="E182" t="s">
        <v>24</v>
      </c>
      <c r="F182" s="1" t="s">
        <v>224</v>
      </c>
      <c r="G182" t="s">
        <v>225</v>
      </c>
      <c r="H182">
        <v>450</v>
      </c>
      <c r="I182" s="2">
        <v>43074</v>
      </c>
      <c r="J182" s="2">
        <v>43074</v>
      </c>
      <c r="K182">
        <v>450</v>
      </c>
    </row>
    <row r="183" spans="1:11" x14ac:dyDescent="0.25">
      <c r="A183" t="str">
        <f>"Z702106FF8"</f>
        <v>Z702106FF8</v>
      </c>
      <c r="B183" t="str">
        <f t="shared" si="2"/>
        <v>06363391001</v>
      </c>
      <c r="C183" t="s">
        <v>15</v>
      </c>
      <c r="D183" t="s">
        <v>375</v>
      </c>
      <c r="E183" t="s">
        <v>24</v>
      </c>
      <c r="F183" s="1" t="s">
        <v>101</v>
      </c>
      <c r="G183" t="s">
        <v>102</v>
      </c>
      <c r="H183">
        <v>11450</v>
      </c>
      <c r="I183" s="2">
        <v>43069</v>
      </c>
      <c r="J183" s="2">
        <v>43075</v>
      </c>
      <c r="K183">
        <v>11450</v>
      </c>
    </row>
    <row r="184" spans="1:11" x14ac:dyDescent="0.25">
      <c r="A184" t="str">
        <f>"ZDC20FAE83"</f>
        <v>ZDC20FAE83</v>
      </c>
      <c r="B184" t="str">
        <f t="shared" si="2"/>
        <v>06363391001</v>
      </c>
      <c r="C184" t="s">
        <v>15</v>
      </c>
      <c r="D184" t="s">
        <v>376</v>
      </c>
      <c r="E184" t="s">
        <v>24</v>
      </c>
      <c r="F184" s="1" t="s">
        <v>377</v>
      </c>
      <c r="G184" t="s">
        <v>378</v>
      </c>
      <c r="H184">
        <v>220</v>
      </c>
      <c r="I184" s="2">
        <v>43069</v>
      </c>
      <c r="J184" s="2">
        <v>43131</v>
      </c>
      <c r="K184">
        <v>0</v>
      </c>
    </row>
    <row r="185" spans="1:11" x14ac:dyDescent="0.25">
      <c r="A185" t="str">
        <f>"Z0D2109CDC"</f>
        <v>Z0D2109CDC</v>
      </c>
      <c r="B185" t="str">
        <f t="shared" si="2"/>
        <v>06363391001</v>
      </c>
      <c r="C185" t="s">
        <v>15</v>
      </c>
      <c r="D185" t="s">
        <v>379</v>
      </c>
      <c r="E185" t="s">
        <v>24</v>
      </c>
      <c r="F185" s="1" t="s">
        <v>380</v>
      </c>
      <c r="G185" t="s">
        <v>237</v>
      </c>
      <c r="H185">
        <v>840</v>
      </c>
      <c r="I185" s="2">
        <v>43074</v>
      </c>
      <c r="J185" s="2">
        <v>43084</v>
      </c>
      <c r="K185">
        <v>840</v>
      </c>
    </row>
    <row r="186" spans="1:11" x14ac:dyDescent="0.25">
      <c r="A186" t="str">
        <f>"ZBE211DD23"</f>
        <v>ZBE211DD23</v>
      </c>
      <c r="B186" t="str">
        <f t="shared" si="2"/>
        <v>06363391001</v>
      </c>
      <c r="C186" t="s">
        <v>15</v>
      </c>
      <c r="D186" t="s">
        <v>381</v>
      </c>
      <c r="E186" t="s">
        <v>31</v>
      </c>
      <c r="F186" s="1" t="s">
        <v>32</v>
      </c>
      <c r="G186" t="s">
        <v>33</v>
      </c>
      <c r="H186">
        <v>0</v>
      </c>
      <c r="I186" s="2">
        <v>43080</v>
      </c>
      <c r="J186" s="2">
        <v>43080</v>
      </c>
      <c r="K186">
        <v>1743.58</v>
      </c>
    </row>
    <row r="187" spans="1:11" x14ac:dyDescent="0.25">
      <c r="A187" t="str">
        <f>"Z5320DA24B"</f>
        <v>Z5320DA24B</v>
      </c>
      <c r="B187" t="str">
        <f t="shared" si="2"/>
        <v>06363391001</v>
      </c>
      <c r="C187" t="s">
        <v>15</v>
      </c>
      <c r="D187" t="s">
        <v>382</v>
      </c>
      <c r="E187" t="s">
        <v>24</v>
      </c>
      <c r="F187" s="1" t="s">
        <v>59</v>
      </c>
      <c r="G187" t="s">
        <v>60</v>
      </c>
      <c r="H187">
        <v>610.98</v>
      </c>
      <c r="I187" s="2">
        <v>43074</v>
      </c>
      <c r="J187" s="2">
        <v>43100</v>
      </c>
      <c r="K187">
        <v>610.98</v>
      </c>
    </row>
    <row r="188" spans="1:11" x14ac:dyDescent="0.25">
      <c r="A188" t="str">
        <f>"Z782109D44"</f>
        <v>Z782109D44</v>
      </c>
      <c r="B188" t="str">
        <f t="shared" si="2"/>
        <v>06363391001</v>
      </c>
      <c r="C188" t="s">
        <v>15</v>
      </c>
      <c r="D188" t="s">
        <v>383</v>
      </c>
      <c r="E188" t="s">
        <v>17</v>
      </c>
      <c r="F188" s="1" t="s">
        <v>384</v>
      </c>
      <c r="G188" t="s">
        <v>385</v>
      </c>
      <c r="H188">
        <v>496</v>
      </c>
      <c r="I188" s="2">
        <v>43082</v>
      </c>
      <c r="J188" s="2">
        <v>43115</v>
      </c>
      <c r="K188">
        <v>496</v>
      </c>
    </row>
    <row r="189" spans="1:11" x14ac:dyDescent="0.25">
      <c r="A189" t="str">
        <f>"Z3E2164F47"</f>
        <v>Z3E2164F47</v>
      </c>
      <c r="B189" t="str">
        <f t="shared" si="2"/>
        <v>06363391001</v>
      </c>
      <c r="C189" t="s">
        <v>15</v>
      </c>
      <c r="D189" t="s">
        <v>386</v>
      </c>
      <c r="E189" t="s">
        <v>24</v>
      </c>
      <c r="F189" s="1" t="s">
        <v>47</v>
      </c>
      <c r="G189" t="s">
        <v>22</v>
      </c>
      <c r="H189">
        <v>3500</v>
      </c>
      <c r="I189" s="2">
        <v>43081</v>
      </c>
      <c r="J189" s="2">
        <v>43081</v>
      </c>
      <c r="K189">
        <v>3500</v>
      </c>
    </row>
    <row r="190" spans="1:11" x14ac:dyDescent="0.25">
      <c r="A190" t="str">
        <f>"ZAF21607C4"</f>
        <v>ZAF21607C4</v>
      </c>
      <c r="B190" t="str">
        <f t="shared" si="2"/>
        <v>06363391001</v>
      </c>
      <c r="C190" t="s">
        <v>15</v>
      </c>
      <c r="D190" t="s">
        <v>387</v>
      </c>
      <c r="E190" t="s">
        <v>24</v>
      </c>
      <c r="F190" s="1" t="s">
        <v>128</v>
      </c>
      <c r="G190" t="s">
        <v>129</v>
      </c>
      <c r="H190">
        <v>150</v>
      </c>
      <c r="I190" s="2">
        <v>43066</v>
      </c>
      <c r="J190" s="2">
        <v>43066</v>
      </c>
      <c r="K190">
        <v>150</v>
      </c>
    </row>
    <row r="191" spans="1:11" x14ac:dyDescent="0.25">
      <c r="A191" t="str">
        <f>"ZD421607EF"</f>
        <v>ZD421607EF</v>
      </c>
      <c r="B191" t="str">
        <f t="shared" si="2"/>
        <v>06363391001</v>
      </c>
      <c r="C191" t="s">
        <v>15</v>
      </c>
      <c r="D191" t="s">
        <v>388</v>
      </c>
      <c r="E191" t="s">
        <v>24</v>
      </c>
      <c r="F191" s="1" t="s">
        <v>47</v>
      </c>
      <c r="G191" t="s">
        <v>22</v>
      </c>
      <c r="H191">
        <v>1189</v>
      </c>
      <c r="I191" s="2">
        <v>43112</v>
      </c>
      <c r="J191" s="2">
        <v>43112</v>
      </c>
      <c r="K191">
        <v>1189</v>
      </c>
    </row>
    <row r="192" spans="1:11" x14ac:dyDescent="0.25">
      <c r="A192" t="str">
        <f>"6969421426"</f>
        <v>6969421426</v>
      </c>
      <c r="B192" t="str">
        <f t="shared" ref="B192:B219" si="3">"06363391001"</f>
        <v>06363391001</v>
      </c>
      <c r="C192" t="s">
        <v>15</v>
      </c>
      <c r="D192" t="s">
        <v>389</v>
      </c>
      <c r="E192" t="s">
        <v>17</v>
      </c>
      <c r="F192" s="1" t="s">
        <v>390</v>
      </c>
      <c r="G192" t="s">
        <v>391</v>
      </c>
      <c r="H192">
        <v>74963</v>
      </c>
      <c r="I192" s="2">
        <v>42927</v>
      </c>
      <c r="J192" s="2">
        <v>43019</v>
      </c>
      <c r="K192">
        <v>74963</v>
      </c>
    </row>
    <row r="193" spans="1:11" x14ac:dyDescent="0.25">
      <c r="A193" t="str">
        <f>"7090702864"</f>
        <v>7090702864</v>
      </c>
      <c r="B193" t="str">
        <f t="shared" si="3"/>
        <v>06363391001</v>
      </c>
      <c r="C193" t="s">
        <v>15</v>
      </c>
      <c r="D193" t="s">
        <v>392</v>
      </c>
      <c r="E193" t="s">
        <v>17</v>
      </c>
      <c r="F193" s="1" t="s">
        <v>393</v>
      </c>
      <c r="G193" t="s">
        <v>391</v>
      </c>
      <c r="H193">
        <v>27341.200000000001</v>
      </c>
      <c r="I193" s="2">
        <v>43008</v>
      </c>
      <c r="J193" s="2">
        <v>43039</v>
      </c>
      <c r="K193">
        <v>27341.200000000001</v>
      </c>
    </row>
    <row r="194" spans="1:11" x14ac:dyDescent="0.25">
      <c r="A194" t="str">
        <f>"Z8E1FF3CED"</f>
        <v>Z8E1FF3CED</v>
      </c>
      <c r="B194" t="str">
        <f t="shared" si="3"/>
        <v>06363391001</v>
      </c>
      <c r="C194" t="s">
        <v>15</v>
      </c>
      <c r="D194" t="s">
        <v>394</v>
      </c>
      <c r="E194" t="s">
        <v>17</v>
      </c>
      <c r="F194" s="1" t="s">
        <v>395</v>
      </c>
      <c r="G194" t="s">
        <v>391</v>
      </c>
      <c r="H194">
        <v>9493</v>
      </c>
      <c r="I194" s="2">
        <v>43004</v>
      </c>
      <c r="J194" s="2">
        <v>43053</v>
      </c>
      <c r="K194">
        <v>9493</v>
      </c>
    </row>
    <row r="195" spans="1:11" x14ac:dyDescent="0.25">
      <c r="A195" t="str">
        <f>"7237457A72"</f>
        <v>7237457A72</v>
      </c>
      <c r="B195" t="str">
        <f t="shared" si="3"/>
        <v>06363391001</v>
      </c>
      <c r="C195" t="s">
        <v>15</v>
      </c>
      <c r="D195" t="s">
        <v>396</v>
      </c>
      <c r="E195" t="s">
        <v>31</v>
      </c>
      <c r="F195" s="1" t="s">
        <v>397</v>
      </c>
      <c r="G195" t="s">
        <v>398</v>
      </c>
      <c r="H195">
        <v>98968.43</v>
      </c>
      <c r="I195" s="2">
        <v>43038</v>
      </c>
      <c r="J195" s="2">
        <v>43131</v>
      </c>
      <c r="K195">
        <v>98968.43</v>
      </c>
    </row>
    <row r="196" spans="1:11" x14ac:dyDescent="0.25">
      <c r="A196" t="str">
        <f>"Z071ECB068"</f>
        <v>Z071ECB068</v>
      </c>
      <c r="B196" t="str">
        <f t="shared" si="3"/>
        <v>06363391001</v>
      </c>
      <c r="C196" t="s">
        <v>15</v>
      </c>
      <c r="D196" t="s">
        <v>399</v>
      </c>
      <c r="E196" t="s">
        <v>24</v>
      </c>
      <c r="F196" s="1" t="s">
        <v>47</v>
      </c>
      <c r="G196" t="s">
        <v>22</v>
      </c>
      <c r="H196">
        <v>1990</v>
      </c>
      <c r="I196" s="2">
        <v>42860</v>
      </c>
      <c r="J196" s="2">
        <v>42860</v>
      </c>
      <c r="K196">
        <v>1990</v>
      </c>
    </row>
    <row r="197" spans="1:11" x14ac:dyDescent="0.25">
      <c r="A197" t="str">
        <f>"Z191EE9D88"</f>
        <v>Z191EE9D88</v>
      </c>
      <c r="B197" t="str">
        <f t="shared" si="3"/>
        <v>06363391001</v>
      </c>
      <c r="C197" t="s">
        <v>15</v>
      </c>
      <c r="D197" t="s">
        <v>400</v>
      </c>
      <c r="E197" t="s">
        <v>24</v>
      </c>
      <c r="F197" s="1" t="s">
        <v>108</v>
      </c>
      <c r="G197" t="s">
        <v>109</v>
      </c>
      <c r="H197">
        <v>250</v>
      </c>
      <c r="I197" s="2">
        <v>42865</v>
      </c>
      <c r="J197" s="2">
        <v>42865</v>
      </c>
      <c r="K197">
        <v>250</v>
      </c>
    </row>
    <row r="198" spans="1:11" x14ac:dyDescent="0.25">
      <c r="A198" t="str">
        <f>"Z3D203AB11"</f>
        <v>Z3D203AB11</v>
      </c>
      <c r="B198" t="str">
        <f t="shared" si="3"/>
        <v>06363391001</v>
      </c>
      <c r="C198" t="s">
        <v>15</v>
      </c>
      <c r="D198" t="s">
        <v>401</v>
      </c>
      <c r="E198" t="s">
        <v>402</v>
      </c>
      <c r="F198" s="1" t="s">
        <v>403</v>
      </c>
      <c r="G198" t="s">
        <v>404</v>
      </c>
      <c r="H198">
        <v>4600</v>
      </c>
      <c r="I198" s="2">
        <v>43042</v>
      </c>
      <c r="J198" s="2">
        <v>43084</v>
      </c>
      <c r="K198">
        <v>4238.6000000000004</v>
      </c>
    </row>
    <row r="199" spans="1:11" x14ac:dyDescent="0.25">
      <c r="A199" t="str">
        <f>"Z3E20DA37F"</f>
        <v>Z3E20DA37F</v>
      </c>
      <c r="B199" t="str">
        <f t="shared" si="3"/>
        <v>06363391001</v>
      </c>
      <c r="C199" t="s">
        <v>15</v>
      </c>
      <c r="D199" t="s">
        <v>405</v>
      </c>
      <c r="E199" t="s">
        <v>17</v>
      </c>
      <c r="F199" s="1" t="s">
        <v>406</v>
      </c>
      <c r="G199" t="s">
        <v>105</v>
      </c>
      <c r="H199">
        <v>725</v>
      </c>
      <c r="I199" s="2">
        <v>43074</v>
      </c>
      <c r="J199" s="2">
        <v>43108</v>
      </c>
      <c r="K199">
        <v>0</v>
      </c>
    </row>
    <row r="200" spans="1:11" x14ac:dyDescent="0.25">
      <c r="A200" t="str">
        <f>"ZDD1F4E853"</f>
        <v>ZDD1F4E853</v>
      </c>
      <c r="B200" t="str">
        <f t="shared" si="3"/>
        <v>06363391001</v>
      </c>
      <c r="C200" t="s">
        <v>15</v>
      </c>
      <c r="D200" t="s">
        <v>407</v>
      </c>
      <c r="E200" t="s">
        <v>24</v>
      </c>
      <c r="F200" s="1" t="s">
        <v>408</v>
      </c>
      <c r="G200" t="s">
        <v>409</v>
      </c>
      <c r="H200">
        <v>1100</v>
      </c>
      <c r="I200" s="2">
        <v>42928</v>
      </c>
      <c r="J200" s="2">
        <v>42928</v>
      </c>
      <c r="K200">
        <v>1100</v>
      </c>
    </row>
    <row r="201" spans="1:11" x14ac:dyDescent="0.25">
      <c r="A201" t="str">
        <f>"ZB621607B1"</f>
        <v>ZB621607B1</v>
      </c>
      <c r="B201" t="str">
        <f t="shared" si="3"/>
        <v>06363391001</v>
      </c>
      <c r="C201" t="s">
        <v>15</v>
      </c>
      <c r="D201" t="s">
        <v>410</v>
      </c>
      <c r="E201" t="s">
        <v>24</v>
      </c>
      <c r="F201" s="1" t="s">
        <v>128</v>
      </c>
      <c r="G201" t="s">
        <v>129</v>
      </c>
      <c r="H201">
        <v>400</v>
      </c>
      <c r="I201" s="2">
        <v>43047</v>
      </c>
      <c r="J201" s="2">
        <v>43047</v>
      </c>
      <c r="K201">
        <v>0</v>
      </c>
    </row>
    <row r="202" spans="1:11" x14ac:dyDescent="0.25">
      <c r="A202" t="str">
        <f>"Z111FBEE6D"</f>
        <v>Z111FBEE6D</v>
      </c>
      <c r="B202" t="str">
        <f t="shared" si="3"/>
        <v>06363391001</v>
      </c>
      <c r="C202" t="s">
        <v>15</v>
      </c>
      <c r="D202" t="s">
        <v>411</v>
      </c>
      <c r="E202" t="s">
        <v>17</v>
      </c>
      <c r="F202" s="1" t="s">
        <v>412</v>
      </c>
      <c r="G202" t="s">
        <v>209</v>
      </c>
      <c r="H202">
        <v>1305</v>
      </c>
      <c r="I202" s="2">
        <v>43012</v>
      </c>
      <c r="J202" s="2">
        <v>43391</v>
      </c>
      <c r="K202">
        <v>1305</v>
      </c>
    </row>
    <row r="203" spans="1:11" x14ac:dyDescent="0.25">
      <c r="A203" t="str">
        <f>"Z341DBCFD8"</f>
        <v>Z341DBCFD8</v>
      </c>
      <c r="B203" t="str">
        <f t="shared" si="3"/>
        <v>06363391001</v>
      </c>
      <c r="C203" t="s">
        <v>15</v>
      </c>
      <c r="D203" t="s">
        <v>413</v>
      </c>
      <c r="E203" t="s">
        <v>31</v>
      </c>
      <c r="F203" s="1" t="s">
        <v>414</v>
      </c>
      <c r="G203" s="1" t="s">
        <v>414</v>
      </c>
      <c r="H203">
        <v>3427.59</v>
      </c>
      <c r="I203" s="2">
        <v>42809</v>
      </c>
      <c r="J203" s="2">
        <v>42886</v>
      </c>
      <c r="K203">
        <v>3427.59</v>
      </c>
    </row>
    <row r="204" spans="1:11" x14ac:dyDescent="0.25">
      <c r="A204" t="str">
        <f>"Z701DBCF59"</f>
        <v>Z701DBCF59</v>
      </c>
      <c r="B204" t="str">
        <f t="shared" si="3"/>
        <v>06363391001</v>
      </c>
      <c r="C204" t="s">
        <v>15</v>
      </c>
      <c r="D204" t="s">
        <v>415</v>
      </c>
      <c r="E204" t="s">
        <v>31</v>
      </c>
      <c r="F204" s="1" t="s">
        <v>414</v>
      </c>
      <c r="G204" s="1" t="s">
        <v>414</v>
      </c>
      <c r="H204">
        <v>2490.86</v>
      </c>
      <c r="I204" s="2">
        <v>42810</v>
      </c>
      <c r="J204" s="2">
        <v>42874</v>
      </c>
      <c r="K204">
        <v>2490.86</v>
      </c>
    </row>
    <row r="205" spans="1:11" x14ac:dyDescent="0.25">
      <c r="A205" t="str">
        <f>"ZAF1DBCFA9"</f>
        <v>ZAF1DBCFA9</v>
      </c>
      <c r="B205" t="str">
        <f t="shared" si="3"/>
        <v>06363391001</v>
      </c>
      <c r="C205" t="s">
        <v>15</v>
      </c>
      <c r="D205" t="s">
        <v>416</v>
      </c>
      <c r="E205" t="s">
        <v>31</v>
      </c>
      <c r="F205" s="1" t="s">
        <v>417</v>
      </c>
      <c r="G205" s="1" t="s">
        <v>417</v>
      </c>
      <c r="H205">
        <v>1080</v>
      </c>
      <c r="I205" s="2">
        <v>42810</v>
      </c>
      <c r="J205" s="2">
        <v>42874</v>
      </c>
      <c r="K205">
        <v>1080</v>
      </c>
    </row>
    <row r="206" spans="1:11" x14ac:dyDescent="0.25">
      <c r="A206" t="str">
        <f>"Z1C1EEC58F"</f>
        <v>Z1C1EEC58F</v>
      </c>
      <c r="B206" t="str">
        <f t="shared" si="3"/>
        <v>06363391001</v>
      </c>
      <c r="C206" t="s">
        <v>15</v>
      </c>
      <c r="D206" t="s">
        <v>418</v>
      </c>
      <c r="E206" t="s">
        <v>31</v>
      </c>
      <c r="F206" s="1" t="s">
        <v>419</v>
      </c>
      <c r="G206" s="1" t="s">
        <v>419</v>
      </c>
      <c r="H206">
        <v>1759.85</v>
      </c>
      <c r="I206" s="2">
        <v>42896</v>
      </c>
      <c r="J206" s="2">
        <v>42957</v>
      </c>
      <c r="K206">
        <v>1759.85</v>
      </c>
    </row>
    <row r="207" spans="1:11" x14ac:dyDescent="0.25">
      <c r="A207" t="str">
        <f>"Z951EEC4D6"</f>
        <v>Z951EEC4D6</v>
      </c>
      <c r="B207" t="str">
        <f t="shared" si="3"/>
        <v>06363391001</v>
      </c>
      <c r="C207" t="s">
        <v>15</v>
      </c>
      <c r="D207" t="s">
        <v>420</v>
      </c>
      <c r="E207" t="s">
        <v>31</v>
      </c>
      <c r="F207" s="1" t="s">
        <v>414</v>
      </c>
      <c r="G207" s="1" t="s">
        <v>414</v>
      </c>
      <c r="H207">
        <v>2220.27</v>
      </c>
      <c r="I207" s="2">
        <v>42896</v>
      </c>
      <c r="J207" s="2">
        <v>42957</v>
      </c>
      <c r="K207">
        <v>2220.27</v>
      </c>
    </row>
    <row r="208" spans="1:11" x14ac:dyDescent="0.25">
      <c r="A208" t="str">
        <f>"ZB320309B8"</f>
        <v>ZB320309B8</v>
      </c>
      <c r="B208" t="str">
        <f t="shared" si="3"/>
        <v>06363391001</v>
      </c>
      <c r="C208" t="s">
        <v>15</v>
      </c>
      <c r="D208" t="s">
        <v>421</v>
      </c>
      <c r="E208" t="s">
        <v>31</v>
      </c>
      <c r="F208" s="1" t="s">
        <v>419</v>
      </c>
      <c r="G208" s="1" t="s">
        <v>419</v>
      </c>
      <c r="H208">
        <v>1685.53</v>
      </c>
      <c r="I208" s="2">
        <v>43025</v>
      </c>
      <c r="J208" s="2">
        <v>43056</v>
      </c>
      <c r="K208">
        <v>1685.53</v>
      </c>
    </row>
    <row r="209" spans="1:11" x14ac:dyDescent="0.25">
      <c r="A209" t="str">
        <f>"ZCE2030A22"</f>
        <v>ZCE2030A22</v>
      </c>
      <c r="B209" t="str">
        <f t="shared" si="3"/>
        <v>06363391001</v>
      </c>
      <c r="C209" t="s">
        <v>15</v>
      </c>
      <c r="D209" t="s">
        <v>416</v>
      </c>
      <c r="E209" t="s">
        <v>31</v>
      </c>
      <c r="F209" s="1" t="s">
        <v>422</v>
      </c>
      <c r="G209" s="1" t="s">
        <v>422</v>
      </c>
      <c r="H209">
        <v>2025</v>
      </c>
      <c r="I209" s="2">
        <v>43025</v>
      </c>
      <c r="J209" s="2">
        <v>43087</v>
      </c>
      <c r="K209">
        <v>2025</v>
      </c>
    </row>
    <row r="210" spans="1:11" x14ac:dyDescent="0.25">
      <c r="A210" t="str">
        <f>"Z6020308EB"</f>
        <v>Z6020308EB</v>
      </c>
      <c r="B210" t="str">
        <f t="shared" si="3"/>
        <v>06363391001</v>
      </c>
      <c r="C210" t="s">
        <v>15</v>
      </c>
      <c r="D210" t="s">
        <v>423</v>
      </c>
      <c r="E210" t="s">
        <v>31</v>
      </c>
      <c r="F210" s="1" t="s">
        <v>419</v>
      </c>
      <c r="G210" s="1" t="s">
        <v>419</v>
      </c>
      <c r="H210">
        <v>1366.59</v>
      </c>
      <c r="I210" s="2">
        <v>43025</v>
      </c>
      <c r="J210" s="2">
        <v>43056</v>
      </c>
      <c r="K210">
        <v>1366.59</v>
      </c>
    </row>
    <row r="211" spans="1:11" x14ac:dyDescent="0.25">
      <c r="A211" t="str">
        <f>"Z1420F07DA"</f>
        <v>Z1420F07DA</v>
      </c>
      <c r="B211" t="str">
        <f t="shared" si="3"/>
        <v>06363391001</v>
      </c>
      <c r="C211" t="s">
        <v>15</v>
      </c>
      <c r="D211" t="s">
        <v>424</v>
      </c>
      <c r="E211" t="s">
        <v>31</v>
      </c>
      <c r="F211" s="1" t="s">
        <v>419</v>
      </c>
      <c r="G211" s="1" t="s">
        <v>419</v>
      </c>
      <c r="H211">
        <v>1736.88</v>
      </c>
      <c r="I211" s="2">
        <v>43067</v>
      </c>
      <c r="J211" s="2">
        <v>43097</v>
      </c>
      <c r="K211">
        <v>1736.88</v>
      </c>
    </row>
    <row r="212" spans="1:11" x14ac:dyDescent="0.25">
      <c r="A212" t="str">
        <f>"6989461DAB"</f>
        <v>6989461DAB</v>
      </c>
      <c r="B212" t="str">
        <f t="shared" si="3"/>
        <v>06363391001</v>
      </c>
      <c r="C212" t="s">
        <v>15</v>
      </c>
      <c r="D212" t="s">
        <v>425</v>
      </c>
      <c r="E212" t="s">
        <v>17</v>
      </c>
      <c r="F212" s="1" t="s">
        <v>426</v>
      </c>
      <c r="G212" t="s">
        <v>427</v>
      </c>
      <c r="H212">
        <v>90637</v>
      </c>
      <c r="I212" s="2">
        <v>42825</v>
      </c>
      <c r="J212" s="2">
        <v>43069</v>
      </c>
      <c r="K212">
        <v>86524.44</v>
      </c>
    </row>
    <row r="213" spans="1:11" x14ac:dyDescent="0.25">
      <c r="A213" t="str">
        <f>"Z21208898A"</f>
        <v>Z21208898A</v>
      </c>
      <c r="B213" t="str">
        <f t="shared" si="3"/>
        <v>06363391001</v>
      </c>
      <c r="C213" t="s">
        <v>15</v>
      </c>
      <c r="D213" t="s">
        <v>428</v>
      </c>
      <c r="E213" t="s">
        <v>17</v>
      </c>
      <c r="F213" s="1" t="s">
        <v>429</v>
      </c>
      <c r="G213" t="s">
        <v>215</v>
      </c>
      <c r="H213">
        <v>3273.96</v>
      </c>
      <c r="I213" s="2">
        <v>43053</v>
      </c>
      <c r="J213" s="2">
        <v>43083</v>
      </c>
      <c r="K213">
        <v>3273.95</v>
      </c>
    </row>
    <row r="214" spans="1:11" x14ac:dyDescent="0.25">
      <c r="A214" t="str">
        <f>"68558889BF"</f>
        <v>68558889BF</v>
      </c>
      <c r="B214" t="str">
        <f t="shared" si="3"/>
        <v>06363391001</v>
      </c>
      <c r="C214" t="s">
        <v>15</v>
      </c>
      <c r="D214" t="s">
        <v>430</v>
      </c>
      <c r="E214" t="s">
        <v>17</v>
      </c>
      <c r="F214" s="1" t="s">
        <v>431</v>
      </c>
      <c r="G214" t="s">
        <v>76</v>
      </c>
      <c r="H214">
        <v>21453.9</v>
      </c>
      <c r="I214" s="2">
        <v>42767</v>
      </c>
      <c r="J214" s="2">
        <v>43496</v>
      </c>
      <c r="K214">
        <v>18772.11</v>
      </c>
    </row>
    <row r="215" spans="1:11" x14ac:dyDescent="0.25">
      <c r="A215" t="str">
        <f>"7125318E69"</f>
        <v>7125318E69</v>
      </c>
      <c r="B215" t="str">
        <f t="shared" si="3"/>
        <v>06363391001</v>
      </c>
      <c r="C215" t="s">
        <v>15</v>
      </c>
      <c r="D215" t="s">
        <v>432</v>
      </c>
      <c r="E215" t="s">
        <v>17</v>
      </c>
      <c r="F215" s="1" t="s">
        <v>433</v>
      </c>
      <c r="G215" t="s">
        <v>76</v>
      </c>
      <c r="H215">
        <v>55196</v>
      </c>
      <c r="I215" s="2">
        <v>43040</v>
      </c>
      <c r="J215" s="2">
        <v>43769</v>
      </c>
      <c r="K215">
        <v>16594.48</v>
      </c>
    </row>
    <row r="216" spans="1:11" x14ac:dyDescent="0.25">
      <c r="A216" t="str">
        <f>"ZBF216BD8B"</f>
        <v>ZBF216BD8B</v>
      </c>
      <c r="B216" t="str">
        <f t="shared" si="3"/>
        <v>06363391001</v>
      </c>
      <c r="C216" t="s">
        <v>15</v>
      </c>
      <c r="D216" t="s">
        <v>434</v>
      </c>
      <c r="E216" t="s">
        <v>24</v>
      </c>
      <c r="F216" s="1" t="s">
        <v>435</v>
      </c>
      <c r="G216" t="s">
        <v>436</v>
      </c>
      <c r="H216">
        <v>9250</v>
      </c>
      <c r="I216" s="2">
        <v>43103</v>
      </c>
      <c r="J216" s="2">
        <v>43118</v>
      </c>
      <c r="K216">
        <v>9250</v>
      </c>
    </row>
    <row r="217" spans="1:11" x14ac:dyDescent="0.25">
      <c r="A217" t="str">
        <f>"Z2E1F7A63C"</f>
        <v>Z2E1F7A63C</v>
      </c>
      <c r="B217" t="str">
        <f t="shared" si="3"/>
        <v>06363391001</v>
      </c>
      <c r="C217" t="s">
        <v>15</v>
      </c>
      <c r="D217" t="s">
        <v>437</v>
      </c>
      <c r="E217" t="s">
        <v>24</v>
      </c>
      <c r="F217" s="1" t="s">
        <v>438</v>
      </c>
      <c r="G217" t="s">
        <v>439</v>
      </c>
      <c r="H217">
        <v>1140</v>
      </c>
      <c r="I217" s="2">
        <v>42978</v>
      </c>
      <c r="J217" s="2">
        <v>42978</v>
      </c>
      <c r="K217">
        <v>1140</v>
      </c>
    </row>
    <row r="218" spans="1:11" x14ac:dyDescent="0.25">
      <c r="A218" t="str">
        <f>"ZD020DA2A6"</f>
        <v>ZD020DA2A6</v>
      </c>
      <c r="B218" t="str">
        <f t="shared" si="3"/>
        <v>06363391001</v>
      </c>
      <c r="C218" t="s">
        <v>15</v>
      </c>
      <c r="D218" t="s">
        <v>440</v>
      </c>
      <c r="E218" t="s">
        <v>24</v>
      </c>
      <c r="F218" s="1" t="s">
        <v>441</v>
      </c>
      <c r="G218" t="s">
        <v>442</v>
      </c>
      <c r="H218">
        <v>1700</v>
      </c>
      <c r="I218" s="2">
        <v>43064</v>
      </c>
      <c r="J218" s="2">
        <v>43080</v>
      </c>
      <c r="K218">
        <v>1700</v>
      </c>
    </row>
    <row r="219" spans="1:11" x14ac:dyDescent="0.25">
      <c r="A219" t="str">
        <f>"Z911DAE9FD"</f>
        <v>Z911DAE9FD</v>
      </c>
      <c r="B219" t="str">
        <f t="shared" si="3"/>
        <v>06363391001</v>
      </c>
      <c r="C219" t="s">
        <v>15</v>
      </c>
      <c r="D219" t="s">
        <v>443</v>
      </c>
      <c r="E219" t="s">
        <v>31</v>
      </c>
      <c r="F219" s="1" t="s">
        <v>444</v>
      </c>
      <c r="G219" t="s">
        <v>445</v>
      </c>
      <c r="H219">
        <v>0</v>
      </c>
      <c r="I219" s="2">
        <v>42830</v>
      </c>
      <c r="J219" s="2">
        <v>43925</v>
      </c>
      <c r="K219">
        <v>493.61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2019-01-29T15:55:07Z</dcterms:created>
  <dcterms:modified xsi:type="dcterms:W3CDTF">2019-01-29T15:55:07Z</dcterms:modified>
</cp:coreProperties>
</file>