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ardeg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</calcChain>
</file>

<file path=xl/sharedStrings.xml><?xml version="1.0" encoding="utf-8"?>
<sst xmlns="http://schemas.openxmlformats.org/spreadsheetml/2006/main" count="351" uniqueCount="187">
  <si>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</si>
  <si>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</si>
  <si>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</si>
  <si>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</si>
  <si>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</si>
  <si>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</si>
  <si>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</si>
  <si>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</si>
  <si>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</si>
  <si>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</si>
  <si>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</si>
  <si>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</si>
  <si>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</si>
  <si>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</si>
  <si>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</si>
  <si>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Sardegna</t>
  </si>
  <si>
    <t>ALLESTIMENTO FIORIERE</t>
  </si>
  <si>
    <t>23-AFFIDAMENTO IN ECONOMIA - AFFIDAMENTO DIRETTO</t>
  </si>
  <si>
    <t xml:space="preserve">CANNAVERA AZIENDA AGRICOLA (CF: 01165590926)
LA SERRA FIORITA (CF: 03091070924)
LINEA VERDE SRL (CF: 02541430928)
PRIMO FIORE (CF: 02967890928)
</t>
  </si>
  <si>
    <t>LA SERRA FIORITA (CF: 03091070924)</t>
  </si>
  <si>
    <t>gasolio per COP e CAM</t>
  </si>
  <si>
    <t>26-AFFIDAMENTO DIRETTO IN ADESIONE AD ACCORDO QUADRO/CONVENZIONE</t>
  </si>
  <si>
    <t xml:space="preserve">TRANSPORT SAS di Taula V. &amp; C. (CF: 00446110066)
</t>
  </si>
  <si>
    <t>TRANSPORT SAS di Taula V. &amp; C. (CF: 00446110066)</t>
  </si>
  <si>
    <t>FORNITURA FIORIERE</t>
  </si>
  <si>
    <t xml:space="preserve">COUNTRY SERVICE SARDINIA S.R.L. (CF: 02689980924)
</t>
  </si>
  <si>
    <t>COUNTRY SERVICE SARDINIA S.R.L. (CF: 02689980924)</t>
  </si>
  <si>
    <t>Acquisto fornitura gasolio per UT Tempio</t>
  </si>
  <si>
    <t>acquisto gasolio per UT Tempio</t>
  </si>
  <si>
    <t>SERVIZIO DI SMALTIMENTO/RICICLO DI ARREDI, MATERIALI E ATTREZZATURE VARIE FUORI USO PRESSO LA SEDE DELLA DRE</t>
  </si>
  <si>
    <t xml:space="preserve">IP IMPRESA SERVIZI SRL (CF: 01174050953)
S.E. TRAND S.R.L. (CF: 00629500927)
</t>
  </si>
  <si>
    <t>S.E. TRAND S.R.L. (CF: 00629500927)</t>
  </si>
  <si>
    <t>SERVIZI RELATIVI ALLA GESTIONE INTEGRATA DELLA SALUTE E SICUREZZA SUI LUOGHI DI LAVORO PRESSO LE PUBBLICHE AMMINISTRAZIONI - LOTTO 3</t>
  </si>
  <si>
    <t xml:space="preserve">IGEAMED S.R.L. (CF: 05111821004)
</t>
  </si>
  <si>
    <t>IGEAMED S.R.L. (CF: 05111821004)</t>
  </si>
  <si>
    <t>C. E. per fornitura di toner lotto 4 Sardegna</t>
  </si>
  <si>
    <t xml:space="preserve">R.C.M. ITALIA s.r.l. (CF: 06736060630)
</t>
  </si>
  <si>
    <t>R.C.M. ITALIA s.r.l. (CF: 06736060630)</t>
  </si>
  <si>
    <t>Fornitura upgrade software controllo accessi e varchi presso la DR Sardegna</t>
  </si>
  <si>
    <t xml:space="preserve">ITM Telematica Srl (CF: 01560530907)
</t>
  </si>
  <si>
    <t>ITM Telematica Srl (CF: 01560530907)</t>
  </si>
  <si>
    <t>Riparazione armadi compattabili</t>
  </si>
  <si>
    <t xml:space="preserve">addicalco soc. r.l. (CF: 09534370151)
</t>
  </si>
  <si>
    <t>addicalco soc. r.l. (CF: 09534370151)</t>
  </si>
  <si>
    <t>SMALTIMENTO CARTA</t>
  </si>
  <si>
    <t xml:space="preserve">ARISTEO SocietÃ  Coop. Sociale (CF: 11217331005)
COSIR S.R.L. (CF: 02447920923)
ECO TRAVEL SRL (CF: 02299270922)
ECO.GE.M.M.A SRL (CF: 02352370924)
S.E. TRAND S.R.L. (CF: 00629500927)
</t>
  </si>
  <si>
    <t>COSIR S.R.L. (CF: 02447920923)</t>
  </si>
  <si>
    <t>DIAGNOSI E RISOLUZIONE MALFUNZIONAMENTO SOFTWARE CONTROLLO ACCESSI PRESSO L'EX CDS DI CAGLIARI</t>
  </si>
  <si>
    <t xml:space="preserve">Service &amp; Impianti tecnologici di Antonio Manca (CF: MNCNTN66C29G113J)
</t>
  </si>
  <si>
    <t>Service &amp; Impianti tecnologici di Antonio Manca (CF: MNCNTN66C29G113J)</t>
  </si>
  <si>
    <t>RIPARAZIONE INFILTRAZIONI ACQUA PIOVANA SOMMA URGENZA</t>
  </si>
  <si>
    <t xml:space="preserve">IMPRESA EDILE DEIAS SSEBASTIANO (CF: DSESST58T24F979B)
</t>
  </si>
  <si>
    <t>IMPRESA EDILE DEIAS SSEBASTIANO (CF: DSESST58T24F979B)</t>
  </si>
  <si>
    <t>AFFIDAMENTO DELLA FORNITURA IN COMODATO D'USO DELLE SIM CARD NECESSARIE PER IL FUNZIONAMENTO DEL SERVIZIO DI COMUNICAZIONE BIDIREZIONALE TRA LA CABINA DELL'IMPIANTO ELEVATORE ED IL SERVIZIO ASSISTENZA KONE</t>
  </si>
  <si>
    <t xml:space="preserve">KONE SPA (CF: 05069070158)
</t>
  </si>
  <si>
    <t>KONE SPA (CF: 05069070158)</t>
  </si>
  <si>
    <t>RIPARAZIONE DUE STAZIONI GPS</t>
  </si>
  <si>
    <t xml:space="preserve">Leica Geosystems SpA (CF: 12090330155)
</t>
  </si>
  <si>
    <t>Leica Geosystems SpA (CF: 12090330155)</t>
  </si>
  <si>
    <t>Fornitura di condizionatori portatili per l'UT di Nuoro - Sportello di Isili</t>
  </si>
  <si>
    <t xml:space="preserve">Colonna Saverio srl (CF: 02881810721)
EUROTECNO SRL (CF: 04585871009)
</t>
  </si>
  <si>
    <t>Colonna Saverio srl (CF: 02881810721)</t>
  </si>
  <si>
    <t>Fornitura segnaletica interna ed esterna per le sede degli sportelli decentrati diIsili ed Alghero</t>
  </si>
  <si>
    <t xml:space="preserve">IKON SEGNALI (CF: 01519180200)
</t>
  </si>
  <si>
    <t>IKON SEGNALI (CF: 01519180200)</t>
  </si>
  <si>
    <t>ACQUISTO LIBRI DI TESTO</t>
  </si>
  <si>
    <t xml:space="preserve">NUOVA F.LLI DESSI'  (CF: 01518210925)
</t>
  </si>
  <si>
    <t>NUOVA F.LLI DESSI'  (CF: 01518210925)</t>
  </si>
  <si>
    <t xml:space="preserve">Fornitura foratura e posa in opera di vetri per la DP NU sportello di Isili </t>
  </si>
  <si>
    <t xml:space="preserve">Vetreria San Giorgio (CF: 02409350929)
</t>
  </si>
  <si>
    <t>Vetreria San Giorgio (CF: 02409350929)</t>
  </si>
  <si>
    <t>Risoluzione criticitÃ  software controllo accessi DP CA</t>
  </si>
  <si>
    <t>Intervento di taglio erba e pulizia aree a verde dell'immobile demaniale sito in via Simeto - Cagliari</t>
  </si>
  <si>
    <t xml:space="preserve">TRATTO VERDE di Romina Corona (CF: CRNRMN72H70E903K)
</t>
  </si>
  <si>
    <t>TRATTO VERDE di Romina Corona (CF: CRNRMN72H70E903K)</t>
  </si>
  <si>
    <t>PUBBLICITA' ISTITUZIONALE</t>
  </si>
  <si>
    <t xml:space="preserve">A. MANZONI &amp; C. S.p.a. (CF: 04705810150)
PBM PubblicitÃ  Multimediale SRL (CF: 01959730928)
</t>
  </si>
  <si>
    <t>A. MANZONI &amp; C. S.p.a. (CF: 04705810150)</t>
  </si>
  <si>
    <t>FORNITURA BUONI PASTO PER LA DIREZIONE REGIONALE SARDEGNA</t>
  </si>
  <si>
    <t xml:space="preserve">SODEXO MOTIVATION SOLUTION ITALIA SRL (CF: 05892970152)
</t>
  </si>
  <si>
    <t>SODEXO MOTIVATION SOLUTION ITALIA SRL (CF: 05892970152)</t>
  </si>
  <si>
    <t>Carta eliminacode</t>
  </si>
  <si>
    <t xml:space="preserve">SIGMA S.P.A. (CF: 01590580443)
</t>
  </si>
  <si>
    <t>SIGMA S.P.A. (CF: 01590580443)</t>
  </si>
  <si>
    <t>FORNITURA ARCHIVI COMPATTATI (MODULO D) DA INSTALLARE PRESSO LA DP SASSARI.</t>
  </si>
  <si>
    <t>22-PROCEDURA NEGOZIATA DERIVANTE DA AVVISI CON CUI SI INDICE LA GARA</t>
  </si>
  <si>
    <t xml:space="preserve">CYBER ENGINEERING SRL (CF: 00807770383)
EDA SYSTEM (CF: 10735840018)
ICAM Srl (CF: 03685780722)
LO GIUDICE MERFORI SRL (CF: 03705240822)
MAKROS DI LUISE MASSIMO (CF: LSUMSM60L10I953G)
MAKROS PROJECT S.R.L (CF: 01944000387)
Prodoc Srl (CF: 02744680303)
SORGE SRL (CF: 00707360152)
TECHNARREDI SRL (CF: 10316580157)
TECNOSISTEM SNC (CF: 01579671205)
</t>
  </si>
  <si>
    <t>LO GIUDICE MERFORI SRL (CF: 03705240822)</t>
  </si>
  <si>
    <t>Pulizia delle vetrate esterne: immobile sede Direzione regionale</t>
  </si>
  <si>
    <t xml:space="preserve">CRISTAL SERVICE SRL (CF: 03278650928)
INTERSERVICE S.R.L. (CF: 02195220922)
LECCA MARIA ELISABETTA (CF: LCCMLS69M48B354C)
Roma Integral Systems srl (CF: 12830361007)
SARDICA LOGISTICA MULTISERVICE SOCIETA' COOPERATIVA (CF: 03416410920)
</t>
  </si>
  <si>
    <t>INTERSERVICE S.R.L. (CF: 02195220922)</t>
  </si>
  <si>
    <t>Pulizia vetrate esterne immobile CAM e COP</t>
  </si>
  <si>
    <t>Fornitura buste intestate</t>
  </si>
  <si>
    <t xml:space="preserve">TIPOGRAFIA CARTOLERIA DOTT TULLIO MULAS SRL (CF: 02134930920)
Tipografia Cella di Paolo &amp; C. S.n.c. (CF: 01379140922)
TIPOGRAFIA PERGAMENA SRL (CF: 01256290915)
TIPOLITOGRAFIA ATZEI DI ATZEI (CF: 00091380956)
WALTALE SRL (CF: 02173570926)
</t>
  </si>
  <si>
    <t>WALTALE SRL (CF: 02173570926)</t>
  </si>
  <si>
    <t>FORNITURA VETROFANIE</t>
  </si>
  <si>
    <t xml:space="preserve">GRAFICHE PILIA S.R.L. (CF: 00970440913)
OLIO WRAP GRAPHICS DI LUCA OLIVIERI (CF: LVRLCU94B21E441J)
</t>
  </si>
  <si>
    <t>GRAFICHE PILIA S.R.L. (CF: 00970440913)</t>
  </si>
  <si>
    <t>Servizio di pulizia dei tappeti c/o Direzione regionale</t>
  </si>
  <si>
    <t xml:space="preserve">CRISTAL SERVICE SRL (CF: 03278650928)
IRANIAN LOOM SRLS (CF: 04441200278)
Roma Integral Systems srl (CF: 12830361007)
SAID TAPPETI DI SHAMSALI SAEID (CF: SHMSDA63D21Z224A)
SARDICA LOGISTICA MULTISERVICE SOCIETA' COOPERATIVA (CF: 03416410920)
</t>
  </si>
  <si>
    <t>CRISTAL SERVICE SRL (CF: 03278650928)</t>
  </si>
  <si>
    <t>Acquisto carta eliminacode "Argo"</t>
  </si>
  <si>
    <t>Acquisto monitor lcd per eliminacode DP OR</t>
  </si>
  <si>
    <t>Corso di BLSD per il personale non sanitario dell'Agenzia delle Entrate Sardegna - Anno 2017</t>
  </si>
  <si>
    <t xml:space="preserve">A.T.S. SARDEGNA (CF: 92005870909)
</t>
  </si>
  <si>
    <t>A.T.S. SARDEGNA (CF: 92005870909)</t>
  </si>
  <si>
    <t>OdA 3952837 gasolio da risc. per UT Tempio e SP Macomer</t>
  </si>
  <si>
    <t>TRASLOCO ARMADI COMPATTABILI</t>
  </si>
  <si>
    <t xml:space="preserve">IP IMPRESA SERVIZI SRL (CF: 01174050953)
Melis &amp; C. Service Coop. arl (CF: 01743010900)
</t>
  </si>
  <si>
    <t>IP IMPRESA SERVIZI SRL (CF: 01174050953)</t>
  </si>
  <si>
    <t>Tipi mobili - millesimo 2018 - per timbri sigillo delle conservatorie</t>
  </si>
  <si>
    <t xml:space="preserve">Istituto Poligrafico e Zecca dello Stato  (CF: 00399810589)
</t>
  </si>
  <si>
    <t>Istituto Poligrafico e Zecca dello Stato  (CF: 00399810589)</t>
  </si>
  <si>
    <t xml:space="preserve">Ã¨ambiente srl (CF: 01413530906)
IP IMPRESA SERVIZI SRL (CF: 01174050953)
S.E. TRAND S.R.L. (CF: 00629500927)
</t>
  </si>
  <si>
    <t>Fornitura gasolio riscldamento per Tempio</t>
  </si>
  <si>
    <t>PUBBLICAZIONI SU QUOTIDIANI</t>
  </si>
  <si>
    <t xml:space="preserve">A. MANZONI &amp; C. S.p.a. (CF: 04705810150)
</t>
  </si>
  <si>
    <t>Pulizia straord. e disinfestazione locali piano interrato ex CdS</t>
  </si>
  <si>
    <t xml:space="preserve">PULITECNICA S.R.L. (CF: 03052790924)
</t>
  </si>
  <si>
    <t>PULITECNICA S.R.L. (CF: 03052790924)</t>
  </si>
  <si>
    <t>Fornitura monitor eliminacode DP CA</t>
  </si>
  <si>
    <t>Intervento di pulizia straordinaria e disinfestazione c/o l'ex CdS di Cagliari</t>
  </si>
  <si>
    <t xml:space="preserve">GREEN SYSTEM DI P.A. GIANLUCA SCANO (CF: SCNGLC59B28B354H)
LA SAN GIORGIO DI NONNIS ASSUNTA (CF: NNNSNT44M55L521D)
MICHELINA CHESSA (CF: CHSMHL63T50E323S)
NUOVA PRIMA S.R.L. (CF: 02405860921)
PULITECNICA S.R.L. (CF: 03052790924)
SARDA FORNITURE PROFESSIONALI SRL CON SOCIO UNICO (CF: 02656110901)
SARDEGNA DISINFESTAZIONI DI TRONCIA ELISABETTA (CF: TRNLBT74A49G113M)
</t>
  </si>
  <si>
    <t>Fornitura sedute operative e cassettiere a norma</t>
  </si>
  <si>
    <t xml:space="preserve">Cartaria Valdy (CF: 01543240921)
ICART (CF: 01654620903)
SIST.EL INFORMATICA SRL (CF: 00673310918)
VUERICH ARREDO E SERVIZI (CF: 02567890245)
</t>
  </si>
  <si>
    <t>ICART (CF: 01654620903)</t>
  </si>
  <si>
    <t>OdA 298504 per acqusto sedute a norma per telelavoro</t>
  </si>
  <si>
    <t xml:space="preserve">ARMETTA ANTONINO (CF: RMTNNN61B02G273W)
</t>
  </si>
  <si>
    <t>ARMETTA ANTONINO (CF: RMTNNN61B02G273W)</t>
  </si>
  <si>
    <t>CERTIFICAZIONE PRESENZA/ASSENZA AMIANTO</t>
  </si>
  <si>
    <t xml:space="preserve">ARPAS SARDEGNA (CF: 92137340920)
ASAP SERVICES SRL (CF: 02310630906)
CASU AMBIENTE S.R.L. (CF: 01138270952)
ECOSARDA (CF: SCNNTN45L09E377S)
MGS TEC LAB (CF: 03364090922)
S.E. TRAND S.R.L. (CF: 00629500927)
TECNA SOC. COOP. (CF: 01178490957)
</t>
  </si>
  <si>
    <t>ARPAS SARDEGNA (CF: 92137340920)</t>
  </si>
  <si>
    <t>cassettiere a norma per postazioni di telelavoro</t>
  </si>
  <si>
    <t xml:space="preserve">ELLEZETA OFFICE SRL (CF: 03216050926)
</t>
  </si>
  <si>
    <t>ELLEZETA OFFICE SRL (CF: 03216050926)</t>
  </si>
  <si>
    <t>Gasolio da risc. per COP/CAM Cagliari</t>
  </si>
  <si>
    <t>ABBONAMENTO IL LAVORO NELLA GIURISPRUDENZA</t>
  </si>
  <si>
    <t xml:space="preserve">WOLTERS KLUWER ITALIA SRL (CF: 10209790152)
</t>
  </si>
  <si>
    <t>WOLTERS KLUWER ITALIA SRL (CF: 10209790152)</t>
  </si>
  <si>
    <t>ABBONAMENTO BIENNALE PREZZIARI PER L'EDILIZIA</t>
  </si>
  <si>
    <t xml:space="preserve">DEI Srl (CF: 04083101008)
</t>
  </si>
  <si>
    <t>DEI Srl (CF: 04083101008)</t>
  </si>
  <si>
    <t>carta naturale</t>
  </si>
  <si>
    <t xml:space="preserve">ALKIMIE S.R.L. (CF: 11861041009)
</t>
  </si>
  <si>
    <t>ALKIMIE S.R.L. (CF: 11861041009)</t>
  </si>
  <si>
    <t>ABBONAMENTO A PERIODICI</t>
  </si>
  <si>
    <t xml:space="preserve">L'UNIONE SARDA SPA (CF: 01687830925)
</t>
  </si>
  <si>
    <t>L'UNIONE SARDA SPA (CF: 01687830925)</t>
  </si>
  <si>
    <t>Fornitura di n. 130 copie di una Guida Fiscale in formato Braille e CD audio .</t>
  </si>
  <si>
    <t xml:space="preserve">Onlus Unione Italiana Ciechi e Ipovedenti della Sardegna (CF: 80002910901)
</t>
  </si>
  <si>
    <t>Onlus Unione Italiana Ciechi e Ipovedenti della Sardegna (CF: 80002910901)</t>
  </si>
  <si>
    <t>SERVIZIO DI CONDUZIONE E MANUTENZIONE DEGLI IMPIANTI TERMOIDRAULICI, ELETTRICI, DI CONDIZIONAMENTO ED IDRICO SANITARI PRESSO GLI UFFICI DELLâ€™AGENZIA DELLE ENTRATE  - DIREZIONE REGIONALE SARDEGNA</t>
  </si>
  <si>
    <t xml:space="preserve">COOPSERVICE S.COOP.P.A.  (CF: 00310180351)
Elysistemi project srl (CF: 02944450929)
MANUTENCOOP FACILITY MANAGEMENT SPA  (CF: 02402671206)
SIRAM S.p.A. (CF: 08786190150)
SOC. COOP. COOPSERVICE ARL (CF: 02125800835)
Steva srl (CF: 01745450922)
TARAS QUIRICO SRL (CF: 02184270904)
TEPOR SPA (CF: 00511500928)
Termotecnica sarda srl (CF: 01688900925)
</t>
  </si>
  <si>
    <t>SIRAM S.p.A. (CF: 08786190150)</t>
  </si>
  <si>
    <t>TONER HP PRO X451DW STP13L4</t>
  </si>
  <si>
    <t xml:space="preserve">ITALWARE SRL (CF: 02102821002)
</t>
  </si>
  <si>
    <t>ITALWARE SRL (CF: 02102821002)</t>
  </si>
  <si>
    <t>FORNITURA CARTA IN RISME</t>
  </si>
  <si>
    <t xml:space="preserve">Cartaria Valdy (CF: 01543240921)
Cartil Unipersonale S.r.l. (CF: 02632440646)
CENTRO UFFICIO DISTRIBUZIONE (CF: NNCGMR71L16I480N)
CLICK UFFICIO SRL (CF: 06067681004)
ERREBIAN SPA (CF: 08397890586)
GBR ROSSETTO SPA (CF: 00304720287)
ICR - SOCIETA' PER AZIONI  (CF: 05466391009)
INCARTA SRL (CF: DLRMRA70R13C794M)
Novacart (CF: 03305710927)
Valsecchi Cancelleria Srl  (CF: 09521810961)
</t>
  </si>
  <si>
    <t>ICR - SOCIETA' PER AZIONI  (CF: 05466391009)</t>
  </si>
  <si>
    <t>FORNITURA CARTA IN RISME PER LA SEDE DELLA DP SASSARI</t>
  </si>
  <si>
    <t xml:space="preserve">LYRECO ITALIA S.P.A. (CF: 11582010150)
</t>
  </si>
  <si>
    <t>LYRECO ITALIA S.P.A. (CF: 11582010150)</t>
  </si>
  <si>
    <t>SERVIZIO INTERPRETARIATO (LIS)</t>
  </si>
  <si>
    <t xml:space="preserve">LEDDA LUCIANA (CF: LDDLCN72T50B354A)
</t>
  </si>
  <si>
    <t>LEDDA LUCIANA (CF: LDDLCN72T50B354A)</t>
  </si>
  <si>
    <t>FORNITURA CANCELLERIA AD USO UFFICIO</t>
  </si>
  <si>
    <t xml:space="preserve">ACTA SISTEMI SAS (CF: 00940480577)
ANGELO AMODIO S.R.L. (CF: 01897770739)
CARTA &amp; INCHIOSTRO S.A.S. DI SPALLETTI AMALIA E C. (CF: 07888140014)
CARTOLERIA ADDARI SNC (CF: 00937820918)
ERREBIAN SPA (CF: 08397890586)
</t>
  </si>
  <si>
    <t>ERREBIAN SPA (CF: 08397890586)</t>
  </si>
  <si>
    <t>Fornitura carta in risme per alcune sede dell'Agenzia in Sardegna - Adesione a convenzione Sardegna CAT</t>
  </si>
  <si>
    <t xml:space="preserve">ICART (CF: 01654620903)
</t>
  </si>
  <si>
    <t>FORNITURA CANCELLERIA AD USO UFFICIO PER VARIE SEDI IN ADESIONE A CONTRATTO QUADRO</t>
  </si>
  <si>
    <t xml:space="preserve">ERREBIAN SPA (CF: 08397890586)
</t>
  </si>
  <si>
    <t>Fornitura carta in risme in adesione a convenzione</t>
  </si>
  <si>
    <t xml:space="preserve">CORSO DI AGGIORNAMENTO ANTINCENDIO </t>
  </si>
  <si>
    <t xml:space="preserve">FONDAZIONE SCUOLA FORMAZIONE OIC (CF: 03561680921)
</t>
  </si>
  <si>
    <t>FONDAZIONE SCUOLA FORMAZIONE OIC (CF: 03561680921)</t>
  </si>
  <si>
    <t>abbonamento triennale WWW.APPALTIECONTRATTI:IT</t>
  </si>
  <si>
    <t xml:space="preserve">MAGGIOLI S.P.A. (CF: 06188330150)
</t>
  </si>
  <si>
    <t>MAGGIOLI S.P.A. (CF: 06188330150)</t>
  </si>
  <si>
    <t>Servizio di conduzione e manutenzione impianti elevatori presso le sedi dell'AdE della Sardegna</t>
  </si>
  <si>
    <t xml:space="preserve">KONE SPA (CF: 05069070158)
marrocco elevators srl (CF: 03986821001)
OTIS SERVIZI SRL (CF: 01729590032)
Salis ascensori srl (CF: 02455020921)
Thyssenkrupp Elevatori Italia Spa (CF: 03702760962)
Vinicio Pes e Paolotti Anna (CF: 00192520922)
</t>
  </si>
  <si>
    <t>Servizio di conduzione e manutenzione impianti antincendio presso le sedi degli uffici dell'AdE della Sardegna</t>
  </si>
  <si>
    <t xml:space="preserve">Ditta Serra Antonio (CF: SRRNTN62E07B354M)
Estintori casano sas (CF: 03076380926)
INFORTUNISTICA SARDA (CF: 03014040921)
</t>
  </si>
  <si>
    <t>Ditta Serra Antonio (CF: SRRNTN62E07B354M)</t>
  </si>
  <si>
    <t>fornitura cancelleria uso ufficio per le sedi dell'Agenzia delle Entrate in Sardegna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</si>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</sst>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F12" sqref="F1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186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"Z541CF2C19"</f>
        <v>Z541CF2C19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733.26</v>
      </c>
      <c r="I3" s="2">
        <v>42758</v>
      </c>
      <c r="J3" s="2">
        <v>42758</v>
      </c>
      <c r="K3">
        <v>733.26</v>
      </c>
    </row>
    <row r="4" spans="1:11" x14ac:dyDescent="0.25">
      <c r="A4" t="str">
        <f>"Z2E1CF4CFF"</f>
        <v>Z2E1CF4CFF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0</v>
      </c>
      <c r="I4" s="2">
        <v>42753</v>
      </c>
      <c r="J4" s="2">
        <v>42758</v>
      </c>
      <c r="K4">
        <v>3996.42</v>
      </c>
    </row>
    <row r="5" spans="1:11" x14ac:dyDescent="0.25">
      <c r="A5" t="str">
        <f>"Z751D01585"</f>
        <v>Z751D01585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362</v>
      </c>
      <c r="I5" s="2">
        <v>42755</v>
      </c>
      <c r="J5" s="2">
        <v>42755</v>
      </c>
      <c r="K5">
        <v>362</v>
      </c>
    </row>
    <row r="6" spans="1:11" x14ac:dyDescent="0.25">
      <c r="A6" t="str">
        <f>"Z2D1D2D0CC"</f>
        <v>Z2D1D2D0CC</v>
      </c>
      <c r="B6" t="str">
        <f t="shared" si="0"/>
        <v>06363391001</v>
      </c>
      <c r="C6" t="s">
        <v>15</v>
      </c>
      <c r="D6" t="s">
        <v>27</v>
      </c>
      <c r="E6" t="s">
        <v>21</v>
      </c>
      <c r="F6" s="1" t="s">
        <v>22</v>
      </c>
      <c r="G6" t="s">
        <v>23</v>
      </c>
      <c r="H6">
        <v>0</v>
      </c>
      <c r="I6" s="2">
        <v>42768</v>
      </c>
      <c r="J6" s="2">
        <v>42768</v>
      </c>
      <c r="K6">
        <v>2405.42</v>
      </c>
    </row>
    <row r="7" spans="1:11" x14ac:dyDescent="0.25">
      <c r="A7" t="str">
        <f>"Z221DD99C6"</f>
        <v>Z221DD99C6</v>
      </c>
      <c r="B7" t="str">
        <f t="shared" si="0"/>
        <v>06363391001</v>
      </c>
      <c r="C7" t="s">
        <v>15</v>
      </c>
      <c r="D7" t="s">
        <v>28</v>
      </c>
      <c r="E7" t="s">
        <v>21</v>
      </c>
      <c r="F7" s="1" t="s">
        <v>22</v>
      </c>
      <c r="G7" t="s">
        <v>23</v>
      </c>
      <c r="H7">
        <v>0</v>
      </c>
      <c r="I7" s="2">
        <v>42817</v>
      </c>
      <c r="J7" s="2">
        <v>42817</v>
      </c>
      <c r="K7">
        <v>766.71</v>
      </c>
    </row>
    <row r="8" spans="1:11" x14ac:dyDescent="0.25">
      <c r="A8" t="str">
        <f>"Z1B203F734"</f>
        <v>Z1B203F734</v>
      </c>
      <c r="B8" t="str">
        <f t="shared" si="0"/>
        <v>06363391001</v>
      </c>
      <c r="C8" t="s">
        <v>15</v>
      </c>
      <c r="D8" t="s">
        <v>29</v>
      </c>
      <c r="E8" t="s">
        <v>17</v>
      </c>
      <c r="F8" s="1" t="s">
        <v>30</v>
      </c>
      <c r="G8" t="s">
        <v>31</v>
      </c>
      <c r="H8">
        <v>7203.51</v>
      </c>
      <c r="I8" s="2">
        <v>43031</v>
      </c>
      <c r="J8" s="2">
        <v>43032</v>
      </c>
      <c r="K8">
        <v>7203.51</v>
      </c>
    </row>
    <row r="9" spans="1:11" x14ac:dyDescent="0.25">
      <c r="A9" t="str">
        <f>"6953617247"</f>
        <v>6953617247</v>
      </c>
      <c r="B9" t="str">
        <f t="shared" si="0"/>
        <v>06363391001</v>
      </c>
      <c r="C9" t="s">
        <v>15</v>
      </c>
      <c r="D9" t="s">
        <v>32</v>
      </c>
      <c r="E9" t="s">
        <v>21</v>
      </c>
      <c r="F9" s="1" t="s">
        <v>33</v>
      </c>
      <c r="G9" t="s">
        <v>34</v>
      </c>
      <c r="H9">
        <v>133913.5</v>
      </c>
      <c r="I9" s="2">
        <v>42765</v>
      </c>
      <c r="J9" s="2">
        <v>43860</v>
      </c>
      <c r="K9">
        <v>78632.83</v>
      </c>
    </row>
    <row r="10" spans="1:11" x14ac:dyDescent="0.25">
      <c r="A10" t="str">
        <f>"6975540DB2"</f>
        <v>6975540DB2</v>
      </c>
      <c r="B10" t="str">
        <f t="shared" si="0"/>
        <v>06363391001</v>
      </c>
      <c r="C10" t="s">
        <v>15</v>
      </c>
      <c r="D10" t="s">
        <v>35</v>
      </c>
      <c r="E10" t="s">
        <v>21</v>
      </c>
      <c r="F10" s="1" t="s">
        <v>36</v>
      </c>
      <c r="G10" t="s">
        <v>37</v>
      </c>
      <c r="H10">
        <v>132000</v>
      </c>
      <c r="I10" s="2">
        <v>42787</v>
      </c>
      <c r="J10" s="2">
        <v>43369</v>
      </c>
      <c r="K10">
        <v>37321.96</v>
      </c>
    </row>
    <row r="11" spans="1:11" x14ac:dyDescent="0.25">
      <c r="A11" t="str">
        <f>"ZC01E1C00C"</f>
        <v>ZC01E1C00C</v>
      </c>
      <c r="B11" t="str">
        <f t="shared" si="0"/>
        <v>06363391001</v>
      </c>
      <c r="C11" t="s">
        <v>15</v>
      </c>
      <c r="D11" t="s">
        <v>38</v>
      </c>
      <c r="E11" t="s">
        <v>17</v>
      </c>
      <c r="F11" s="1" t="s">
        <v>39</v>
      </c>
      <c r="G11" t="s">
        <v>40</v>
      </c>
      <c r="H11">
        <v>495</v>
      </c>
      <c r="I11" s="2">
        <v>42867</v>
      </c>
      <c r="J11" s="2">
        <v>42867</v>
      </c>
      <c r="K11">
        <v>415</v>
      </c>
    </row>
    <row r="12" spans="1:11" x14ac:dyDescent="0.25">
      <c r="A12" t="str">
        <f>"Z371E6E621"</f>
        <v>Z371E6E621</v>
      </c>
      <c r="B12" t="str">
        <f t="shared" si="0"/>
        <v>06363391001</v>
      </c>
      <c r="C12" t="s">
        <v>15</v>
      </c>
      <c r="D12" t="s">
        <v>41</v>
      </c>
      <c r="E12" t="s">
        <v>17</v>
      </c>
      <c r="F12" s="1" t="s">
        <v>42</v>
      </c>
      <c r="G12" t="s">
        <v>43</v>
      </c>
      <c r="H12">
        <v>478</v>
      </c>
      <c r="I12" s="2">
        <v>42866</v>
      </c>
      <c r="J12" s="2">
        <v>42866</v>
      </c>
      <c r="K12">
        <v>478</v>
      </c>
    </row>
    <row r="13" spans="1:11" x14ac:dyDescent="0.25">
      <c r="A13" t="str">
        <f>"ZC31DDF631"</f>
        <v>ZC31DDF631</v>
      </c>
      <c r="B13" t="str">
        <f t="shared" si="0"/>
        <v>06363391001</v>
      </c>
      <c r="C13" t="s">
        <v>15</v>
      </c>
      <c r="D13" t="s">
        <v>44</v>
      </c>
      <c r="E13" t="s">
        <v>17</v>
      </c>
      <c r="F13" s="1" t="s">
        <v>45</v>
      </c>
      <c r="G13" t="s">
        <v>46</v>
      </c>
      <c r="H13">
        <v>2997</v>
      </c>
      <c r="I13" s="2">
        <v>42863</v>
      </c>
      <c r="J13" s="2">
        <v>42886</v>
      </c>
      <c r="K13">
        <v>2997</v>
      </c>
    </row>
    <row r="14" spans="1:11" x14ac:dyDescent="0.25">
      <c r="A14" t="str">
        <f>"Z851E550A6"</f>
        <v>Z851E550A6</v>
      </c>
      <c r="B14" t="str">
        <f t="shared" si="0"/>
        <v>06363391001</v>
      </c>
      <c r="C14" t="s">
        <v>15</v>
      </c>
      <c r="D14" t="s">
        <v>47</v>
      </c>
      <c r="E14" t="s">
        <v>17</v>
      </c>
      <c r="F14" s="1" t="s">
        <v>48</v>
      </c>
      <c r="G14" t="s">
        <v>49</v>
      </c>
      <c r="H14">
        <v>740</v>
      </c>
      <c r="I14" s="2">
        <v>42863</v>
      </c>
      <c r="J14" s="2">
        <v>42885</v>
      </c>
      <c r="K14">
        <v>740</v>
      </c>
    </row>
    <row r="15" spans="1:11" x14ac:dyDescent="0.25">
      <c r="A15" t="str">
        <f>"Z981E8F83C"</f>
        <v>Z981E8F83C</v>
      </c>
      <c r="B15" t="str">
        <f t="shared" si="0"/>
        <v>06363391001</v>
      </c>
      <c r="C15" t="s">
        <v>15</v>
      </c>
      <c r="D15" t="s">
        <v>50</v>
      </c>
      <c r="E15" t="s">
        <v>17</v>
      </c>
      <c r="F15" s="1" t="s">
        <v>51</v>
      </c>
      <c r="G15" t="s">
        <v>52</v>
      </c>
      <c r="H15">
        <v>850</v>
      </c>
      <c r="I15" s="2">
        <v>42759</v>
      </c>
      <c r="J15" s="2">
        <v>42790</v>
      </c>
      <c r="K15">
        <v>850</v>
      </c>
    </row>
    <row r="16" spans="1:11" x14ac:dyDescent="0.25">
      <c r="A16" t="str">
        <f>"Z271E89B07"</f>
        <v>Z271E89B07</v>
      </c>
      <c r="B16" t="str">
        <f t="shared" si="0"/>
        <v>06363391001</v>
      </c>
      <c r="C16" t="s">
        <v>15</v>
      </c>
      <c r="D16" t="s">
        <v>53</v>
      </c>
      <c r="E16" t="s">
        <v>17</v>
      </c>
      <c r="F16" s="1" t="s">
        <v>54</v>
      </c>
      <c r="G16" t="s">
        <v>55</v>
      </c>
      <c r="H16">
        <v>1666.5</v>
      </c>
      <c r="I16" s="2">
        <v>42865</v>
      </c>
      <c r="J16" s="2">
        <v>43008</v>
      </c>
      <c r="K16">
        <v>1666.48</v>
      </c>
    </row>
    <row r="17" spans="1:11" x14ac:dyDescent="0.25">
      <c r="A17" t="str">
        <f>"Z671E81644"</f>
        <v>Z671E81644</v>
      </c>
      <c r="B17" t="str">
        <f t="shared" si="0"/>
        <v>06363391001</v>
      </c>
      <c r="C17" t="s">
        <v>15</v>
      </c>
      <c r="D17" t="s">
        <v>56</v>
      </c>
      <c r="E17" t="s">
        <v>17</v>
      </c>
      <c r="F17" s="1" t="s">
        <v>57</v>
      </c>
      <c r="G17" t="s">
        <v>58</v>
      </c>
      <c r="H17">
        <v>1144</v>
      </c>
      <c r="I17" s="2">
        <v>42867</v>
      </c>
      <c r="J17" s="2">
        <v>42880</v>
      </c>
      <c r="K17">
        <v>1144</v>
      </c>
    </row>
    <row r="18" spans="1:11" x14ac:dyDescent="0.25">
      <c r="A18" t="str">
        <f>"Z2F1F0BDBD"</f>
        <v>Z2F1F0BDBD</v>
      </c>
      <c r="B18" t="str">
        <f t="shared" si="0"/>
        <v>06363391001</v>
      </c>
      <c r="C18" t="s">
        <v>15</v>
      </c>
      <c r="D18" t="s">
        <v>59</v>
      </c>
      <c r="E18" t="s">
        <v>17</v>
      </c>
      <c r="F18" s="1" t="s">
        <v>60</v>
      </c>
      <c r="G18" t="s">
        <v>61</v>
      </c>
      <c r="H18">
        <v>1617</v>
      </c>
      <c r="I18" s="2">
        <v>42913</v>
      </c>
      <c r="J18" s="2">
        <v>42923</v>
      </c>
      <c r="K18">
        <v>1617</v>
      </c>
    </row>
    <row r="19" spans="1:11" x14ac:dyDescent="0.25">
      <c r="A19" t="str">
        <f>"ZBD1F22B7D"</f>
        <v>ZBD1F22B7D</v>
      </c>
      <c r="B19" t="str">
        <f t="shared" si="0"/>
        <v>06363391001</v>
      </c>
      <c r="C19" t="s">
        <v>15</v>
      </c>
      <c r="D19" t="s">
        <v>62</v>
      </c>
      <c r="E19" t="s">
        <v>17</v>
      </c>
      <c r="F19" s="1" t="s">
        <v>63</v>
      </c>
      <c r="G19" t="s">
        <v>64</v>
      </c>
      <c r="H19">
        <v>850</v>
      </c>
      <c r="I19" s="2">
        <v>42922</v>
      </c>
      <c r="J19" s="2">
        <v>42947</v>
      </c>
      <c r="K19">
        <v>850</v>
      </c>
    </row>
    <row r="20" spans="1:11" x14ac:dyDescent="0.25">
      <c r="A20" t="str">
        <f>"ZF91F57341"</f>
        <v>ZF91F57341</v>
      </c>
      <c r="B20" t="str">
        <f t="shared" si="0"/>
        <v>06363391001</v>
      </c>
      <c r="C20" t="s">
        <v>15</v>
      </c>
      <c r="D20" t="s">
        <v>65</v>
      </c>
      <c r="E20" t="s">
        <v>17</v>
      </c>
      <c r="F20" s="1" t="s">
        <v>66</v>
      </c>
      <c r="G20" t="s">
        <v>67</v>
      </c>
      <c r="H20">
        <v>301</v>
      </c>
      <c r="I20" s="2">
        <v>42930</v>
      </c>
      <c r="J20" s="2">
        <v>42930</v>
      </c>
      <c r="K20">
        <v>301</v>
      </c>
    </row>
    <row r="21" spans="1:11" x14ac:dyDescent="0.25">
      <c r="A21" t="str">
        <f>"ZA71F5950A"</f>
        <v>ZA71F5950A</v>
      </c>
      <c r="B21" t="str">
        <f t="shared" si="0"/>
        <v>06363391001</v>
      </c>
      <c r="C21" t="s">
        <v>15</v>
      </c>
      <c r="D21" t="s">
        <v>68</v>
      </c>
      <c r="E21" t="s">
        <v>17</v>
      </c>
      <c r="F21" s="1" t="s">
        <v>69</v>
      </c>
      <c r="G21" t="s">
        <v>70</v>
      </c>
      <c r="H21">
        <v>485</v>
      </c>
      <c r="I21" s="2">
        <v>42933</v>
      </c>
      <c r="J21" s="2">
        <v>42936</v>
      </c>
      <c r="K21">
        <v>485</v>
      </c>
    </row>
    <row r="22" spans="1:11" x14ac:dyDescent="0.25">
      <c r="A22" t="str">
        <f>"ZA41F3C187"</f>
        <v>ZA41F3C187</v>
      </c>
      <c r="B22" t="str">
        <f t="shared" si="0"/>
        <v>06363391001</v>
      </c>
      <c r="C22" t="s">
        <v>15</v>
      </c>
      <c r="D22" t="s">
        <v>71</v>
      </c>
      <c r="E22" t="s">
        <v>17</v>
      </c>
      <c r="F22" s="1" t="s">
        <v>48</v>
      </c>
      <c r="G22" t="s">
        <v>49</v>
      </c>
      <c r="H22">
        <v>680</v>
      </c>
      <c r="I22" s="2">
        <v>42936</v>
      </c>
      <c r="J22" s="2">
        <v>42978</v>
      </c>
      <c r="K22">
        <v>680</v>
      </c>
    </row>
    <row r="23" spans="1:11" x14ac:dyDescent="0.25">
      <c r="A23" t="str">
        <f>"Z091F09EE8"</f>
        <v>Z091F09EE8</v>
      </c>
      <c r="B23" t="str">
        <f t="shared" si="0"/>
        <v>06363391001</v>
      </c>
      <c r="C23" t="s">
        <v>15</v>
      </c>
      <c r="D23" t="s">
        <v>72</v>
      </c>
      <c r="E23" t="s">
        <v>17</v>
      </c>
      <c r="F23" s="1" t="s">
        <v>73</v>
      </c>
      <c r="G23" t="s">
        <v>74</v>
      </c>
      <c r="H23">
        <v>4500</v>
      </c>
      <c r="I23" s="2">
        <v>42903</v>
      </c>
      <c r="J23" s="2">
        <v>42916</v>
      </c>
      <c r="K23">
        <v>4500</v>
      </c>
    </row>
    <row r="24" spans="1:11" x14ac:dyDescent="0.25">
      <c r="A24" t="str">
        <f>"Z2E1F90734"</f>
        <v>Z2E1F90734</v>
      </c>
      <c r="B24" t="str">
        <f t="shared" si="0"/>
        <v>06363391001</v>
      </c>
      <c r="C24" t="s">
        <v>15</v>
      </c>
      <c r="D24" t="s">
        <v>75</v>
      </c>
      <c r="E24" t="s">
        <v>17</v>
      </c>
      <c r="F24" s="1" t="s">
        <v>76</v>
      </c>
      <c r="G24" t="s">
        <v>77</v>
      </c>
      <c r="H24">
        <v>1650</v>
      </c>
      <c r="I24" s="2">
        <v>42953</v>
      </c>
      <c r="J24" s="2">
        <v>42953</v>
      </c>
      <c r="K24">
        <v>1650</v>
      </c>
    </row>
    <row r="25" spans="1:11" x14ac:dyDescent="0.25">
      <c r="A25" t="str">
        <f>"712811850E"</f>
        <v>712811850E</v>
      </c>
      <c r="B25" t="str">
        <f t="shared" si="0"/>
        <v>06363391001</v>
      </c>
      <c r="C25" t="s">
        <v>15</v>
      </c>
      <c r="D25" t="s">
        <v>78</v>
      </c>
      <c r="E25" t="s">
        <v>21</v>
      </c>
      <c r="F25" s="1" t="s">
        <v>79</v>
      </c>
      <c r="G25" t="s">
        <v>80</v>
      </c>
      <c r="H25">
        <v>433952.88</v>
      </c>
      <c r="I25" s="2">
        <v>42921</v>
      </c>
      <c r="J25" s="2">
        <v>43100</v>
      </c>
      <c r="K25">
        <v>430952.39</v>
      </c>
    </row>
    <row r="26" spans="1:11" x14ac:dyDescent="0.25">
      <c r="A26" t="str">
        <f>"Z511F66540"</f>
        <v>Z511F66540</v>
      </c>
      <c r="B26" t="str">
        <f t="shared" si="0"/>
        <v>06363391001</v>
      </c>
      <c r="C26" t="s">
        <v>15</v>
      </c>
      <c r="D26" t="s">
        <v>81</v>
      </c>
      <c r="E26" t="s">
        <v>17</v>
      </c>
      <c r="F26" s="1" t="s">
        <v>82</v>
      </c>
      <c r="G26" t="s">
        <v>83</v>
      </c>
      <c r="H26">
        <v>437.5</v>
      </c>
      <c r="I26" s="2">
        <v>42935</v>
      </c>
      <c r="J26" s="2">
        <v>42945</v>
      </c>
      <c r="K26">
        <v>437.5</v>
      </c>
    </row>
    <row r="27" spans="1:11" x14ac:dyDescent="0.25">
      <c r="A27" t="str">
        <f>"68168713E8"</f>
        <v>68168713E8</v>
      </c>
      <c r="B27" t="str">
        <f t="shared" si="0"/>
        <v>06363391001</v>
      </c>
      <c r="C27" t="s">
        <v>15</v>
      </c>
      <c r="D27" t="s">
        <v>84</v>
      </c>
      <c r="E27" t="s">
        <v>85</v>
      </c>
      <c r="F27" s="1" t="s">
        <v>86</v>
      </c>
      <c r="G27" t="s">
        <v>87</v>
      </c>
      <c r="H27">
        <v>129722.4</v>
      </c>
      <c r="I27" s="2">
        <v>42927</v>
      </c>
      <c r="J27" s="2">
        <v>42930</v>
      </c>
      <c r="K27">
        <v>129722.4</v>
      </c>
    </row>
    <row r="28" spans="1:11" x14ac:dyDescent="0.25">
      <c r="A28" t="str">
        <f>"ZE11E6CD5B"</f>
        <v>ZE11E6CD5B</v>
      </c>
      <c r="B28" t="str">
        <f t="shared" si="0"/>
        <v>06363391001</v>
      </c>
      <c r="C28" t="s">
        <v>15</v>
      </c>
      <c r="D28" t="s">
        <v>88</v>
      </c>
      <c r="E28" t="s">
        <v>17</v>
      </c>
      <c r="F28" s="1" t="s">
        <v>89</v>
      </c>
      <c r="G28" t="s">
        <v>90</v>
      </c>
      <c r="H28">
        <v>8800</v>
      </c>
      <c r="I28" s="2">
        <v>42910</v>
      </c>
      <c r="J28" s="2">
        <v>43274</v>
      </c>
      <c r="K28">
        <v>4400</v>
      </c>
    </row>
    <row r="29" spans="1:11" x14ac:dyDescent="0.25">
      <c r="A29" t="str">
        <f>"Z841E71D33"</f>
        <v>Z841E71D33</v>
      </c>
      <c r="B29" t="str">
        <f t="shared" si="0"/>
        <v>06363391001</v>
      </c>
      <c r="C29" t="s">
        <v>15</v>
      </c>
      <c r="D29" t="s">
        <v>91</v>
      </c>
      <c r="E29" t="s">
        <v>17</v>
      </c>
      <c r="F29" s="1" t="s">
        <v>89</v>
      </c>
      <c r="G29" t="s">
        <v>90</v>
      </c>
      <c r="H29">
        <v>17600</v>
      </c>
      <c r="I29" s="2">
        <v>42910</v>
      </c>
      <c r="J29" s="2">
        <v>43274</v>
      </c>
      <c r="K29">
        <v>8800</v>
      </c>
    </row>
    <row r="30" spans="1:11" x14ac:dyDescent="0.25">
      <c r="A30" t="str">
        <f>"Z961E52144"</f>
        <v>Z961E52144</v>
      </c>
      <c r="B30" t="str">
        <f t="shared" si="0"/>
        <v>06363391001</v>
      </c>
      <c r="C30" t="s">
        <v>15</v>
      </c>
      <c r="D30" t="s">
        <v>92</v>
      </c>
      <c r="E30" t="s">
        <v>85</v>
      </c>
      <c r="F30" s="1" t="s">
        <v>93</v>
      </c>
      <c r="G30" t="s">
        <v>94</v>
      </c>
      <c r="H30">
        <v>4631</v>
      </c>
      <c r="I30" s="2">
        <v>42940</v>
      </c>
      <c r="J30" s="2">
        <v>42982</v>
      </c>
      <c r="K30">
        <v>4631</v>
      </c>
    </row>
    <row r="31" spans="1:11" x14ac:dyDescent="0.25">
      <c r="A31" t="str">
        <f>"Z942047300"</f>
        <v>Z942047300</v>
      </c>
      <c r="B31" t="str">
        <f t="shared" si="0"/>
        <v>06363391001</v>
      </c>
      <c r="C31" t="s">
        <v>15</v>
      </c>
      <c r="D31" t="s">
        <v>95</v>
      </c>
      <c r="E31" t="s">
        <v>17</v>
      </c>
      <c r="F31" s="1" t="s">
        <v>96</v>
      </c>
      <c r="G31" t="s">
        <v>97</v>
      </c>
      <c r="H31">
        <v>620</v>
      </c>
      <c r="I31" s="2">
        <v>43021</v>
      </c>
      <c r="J31" s="2">
        <v>43035</v>
      </c>
      <c r="K31">
        <v>620</v>
      </c>
    </row>
    <row r="32" spans="1:11" x14ac:dyDescent="0.25">
      <c r="A32" t="str">
        <f>"Z6E20439B2"</f>
        <v>Z6E20439B2</v>
      </c>
      <c r="B32" t="str">
        <f t="shared" si="0"/>
        <v>06363391001</v>
      </c>
      <c r="C32" t="s">
        <v>15</v>
      </c>
      <c r="D32" t="s">
        <v>98</v>
      </c>
      <c r="E32" t="s">
        <v>17</v>
      </c>
      <c r="F32" s="1" t="s">
        <v>99</v>
      </c>
      <c r="G32" t="s">
        <v>100</v>
      </c>
      <c r="H32">
        <v>240</v>
      </c>
      <c r="I32" s="2">
        <v>43033</v>
      </c>
      <c r="J32" s="2">
        <v>43047</v>
      </c>
      <c r="K32">
        <v>240</v>
      </c>
    </row>
    <row r="33" spans="1:11" x14ac:dyDescent="0.25">
      <c r="A33" t="str">
        <f>"Z7D204F02F"</f>
        <v>Z7D204F02F</v>
      </c>
      <c r="B33" t="str">
        <f t="shared" si="0"/>
        <v>06363391001</v>
      </c>
      <c r="C33" t="s">
        <v>15</v>
      </c>
      <c r="D33" t="s">
        <v>101</v>
      </c>
      <c r="E33" t="s">
        <v>17</v>
      </c>
      <c r="F33" s="1" t="s">
        <v>82</v>
      </c>
      <c r="G33" t="s">
        <v>83</v>
      </c>
      <c r="H33">
        <v>1187.5</v>
      </c>
      <c r="I33" s="2">
        <v>43026</v>
      </c>
      <c r="J33" s="2">
        <v>43057</v>
      </c>
      <c r="K33">
        <v>1187.5</v>
      </c>
    </row>
    <row r="34" spans="1:11" x14ac:dyDescent="0.25">
      <c r="A34" t="str">
        <f>"ZD120C72F9"</f>
        <v>ZD120C72F9</v>
      </c>
      <c r="B34" t="str">
        <f t="shared" si="0"/>
        <v>06363391001</v>
      </c>
      <c r="C34" t="s">
        <v>15</v>
      </c>
      <c r="D34" t="s">
        <v>102</v>
      </c>
      <c r="E34" t="s">
        <v>17</v>
      </c>
      <c r="F34" s="1" t="s">
        <v>82</v>
      </c>
      <c r="G34" t="s">
        <v>83</v>
      </c>
      <c r="H34">
        <v>1250</v>
      </c>
      <c r="I34" s="2">
        <v>43054</v>
      </c>
      <c r="J34" s="2">
        <v>43074</v>
      </c>
      <c r="K34">
        <v>0</v>
      </c>
    </row>
    <row r="35" spans="1:11" x14ac:dyDescent="0.25">
      <c r="A35" t="str">
        <f>"Z221EB8E9A"</f>
        <v>Z221EB8E9A</v>
      </c>
      <c r="B35" t="str">
        <f t="shared" ref="B35:B63" si="1">"06363391001"</f>
        <v>06363391001</v>
      </c>
      <c r="C35" t="s">
        <v>15</v>
      </c>
      <c r="D35" t="s">
        <v>103</v>
      </c>
      <c r="E35" t="s">
        <v>17</v>
      </c>
      <c r="F35" s="1" t="s">
        <v>104</v>
      </c>
      <c r="G35" t="s">
        <v>105</v>
      </c>
      <c r="H35">
        <v>8325.6</v>
      </c>
      <c r="I35" s="2">
        <v>43021</v>
      </c>
      <c r="J35" s="2">
        <v>43021</v>
      </c>
      <c r="K35">
        <v>8325.6</v>
      </c>
    </row>
    <row r="36" spans="1:11" x14ac:dyDescent="0.25">
      <c r="A36" t="str">
        <f>"ZCB209BD25"</f>
        <v>ZCB209BD25</v>
      </c>
      <c r="B36" t="str">
        <f t="shared" si="1"/>
        <v>06363391001</v>
      </c>
      <c r="C36" t="s">
        <v>15</v>
      </c>
      <c r="D36" t="s">
        <v>106</v>
      </c>
      <c r="E36" t="s">
        <v>21</v>
      </c>
      <c r="F36" s="1" t="s">
        <v>22</v>
      </c>
      <c r="G36" t="s">
        <v>23</v>
      </c>
      <c r="H36">
        <v>0</v>
      </c>
      <c r="I36" s="2">
        <v>43054</v>
      </c>
      <c r="J36" s="2">
        <v>43054</v>
      </c>
      <c r="K36">
        <v>3250.29</v>
      </c>
    </row>
    <row r="37" spans="1:11" x14ac:dyDescent="0.25">
      <c r="A37" t="str">
        <f>"Z8120FC411"</f>
        <v>Z8120FC411</v>
      </c>
      <c r="B37" t="str">
        <f t="shared" si="1"/>
        <v>06363391001</v>
      </c>
      <c r="C37" t="s">
        <v>15</v>
      </c>
      <c r="D37" t="s">
        <v>65</v>
      </c>
      <c r="E37" t="s">
        <v>17</v>
      </c>
      <c r="F37" s="1" t="s">
        <v>66</v>
      </c>
      <c r="G37" t="s">
        <v>67</v>
      </c>
      <c r="H37">
        <v>129</v>
      </c>
      <c r="I37" s="2">
        <v>43067</v>
      </c>
      <c r="J37" s="2">
        <v>43098</v>
      </c>
      <c r="K37">
        <v>129</v>
      </c>
    </row>
    <row r="38" spans="1:11" x14ac:dyDescent="0.25">
      <c r="A38" t="str">
        <f>"Z08209E8AC"</f>
        <v>Z08209E8AC</v>
      </c>
      <c r="B38" t="str">
        <f t="shared" si="1"/>
        <v>06363391001</v>
      </c>
      <c r="C38" t="s">
        <v>15</v>
      </c>
      <c r="D38" t="s">
        <v>107</v>
      </c>
      <c r="E38" t="s">
        <v>17</v>
      </c>
      <c r="F38" s="1" t="s">
        <v>108</v>
      </c>
      <c r="G38" t="s">
        <v>109</v>
      </c>
      <c r="H38">
        <v>5050</v>
      </c>
      <c r="I38" s="2">
        <v>43066</v>
      </c>
      <c r="J38" s="2">
        <v>43069</v>
      </c>
      <c r="K38">
        <v>5050</v>
      </c>
    </row>
    <row r="39" spans="1:11" x14ac:dyDescent="0.25">
      <c r="A39" t="str">
        <f>"Z1F202DAF7"</f>
        <v>Z1F202DAF7</v>
      </c>
      <c r="B39" t="str">
        <f t="shared" si="1"/>
        <v>06363391001</v>
      </c>
      <c r="C39" t="s">
        <v>15</v>
      </c>
      <c r="D39" t="s">
        <v>110</v>
      </c>
      <c r="E39" t="s">
        <v>17</v>
      </c>
      <c r="F39" s="1" t="s">
        <v>111</v>
      </c>
      <c r="G39" t="s">
        <v>112</v>
      </c>
      <c r="H39">
        <v>221</v>
      </c>
      <c r="I39" s="2">
        <v>43066</v>
      </c>
      <c r="J39" s="2">
        <v>43098</v>
      </c>
      <c r="K39">
        <v>172.8</v>
      </c>
    </row>
    <row r="40" spans="1:11" x14ac:dyDescent="0.25">
      <c r="A40" t="str">
        <f>"Z2E207D6AD"</f>
        <v>Z2E207D6AD</v>
      </c>
      <c r="B40" t="str">
        <f t="shared" si="1"/>
        <v>06363391001</v>
      </c>
      <c r="C40" t="s">
        <v>15</v>
      </c>
      <c r="D40" t="s">
        <v>44</v>
      </c>
      <c r="E40" t="s">
        <v>17</v>
      </c>
      <c r="F40" s="1" t="s">
        <v>113</v>
      </c>
      <c r="G40" t="s">
        <v>31</v>
      </c>
      <c r="H40">
        <v>14800</v>
      </c>
      <c r="I40" s="2">
        <v>43055</v>
      </c>
      <c r="J40" s="2">
        <v>43080</v>
      </c>
      <c r="K40">
        <v>14800</v>
      </c>
    </row>
    <row r="41" spans="1:11" x14ac:dyDescent="0.25">
      <c r="A41" t="str">
        <f>"Z1D216B81E"</f>
        <v>Z1D216B81E</v>
      </c>
      <c r="B41" t="str">
        <f t="shared" si="1"/>
        <v>06363391001</v>
      </c>
      <c r="C41" t="s">
        <v>15</v>
      </c>
      <c r="D41" t="s">
        <v>114</v>
      </c>
      <c r="E41" t="s">
        <v>21</v>
      </c>
      <c r="F41" s="1" t="s">
        <v>22</v>
      </c>
      <c r="G41" t="s">
        <v>23</v>
      </c>
      <c r="H41">
        <v>0</v>
      </c>
      <c r="I41" s="2">
        <v>43089</v>
      </c>
      <c r="J41" s="2">
        <v>43098</v>
      </c>
      <c r="K41">
        <v>2058.14</v>
      </c>
    </row>
    <row r="42" spans="1:11" x14ac:dyDescent="0.25">
      <c r="A42" t="str">
        <f>"Z1A2165F11"</f>
        <v>Z1A2165F11</v>
      </c>
      <c r="B42" t="str">
        <f t="shared" si="1"/>
        <v>06363391001</v>
      </c>
      <c r="C42" t="s">
        <v>15</v>
      </c>
      <c r="D42" t="s">
        <v>115</v>
      </c>
      <c r="E42" t="s">
        <v>17</v>
      </c>
      <c r="F42" s="1" t="s">
        <v>116</v>
      </c>
      <c r="G42" t="s">
        <v>77</v>
      </c>
      <c r="H42">
        <v>5800</v>
      </c>
      <c r="I42" s="2">
        <v>43089</v>
      </c>
      <c r="J42" s="2">
        <v>43159</v>
      </c>
      <c r="K42">
        <v>2900</v>
      </c>
    </row>
    <row r="43" spans="1:11" x14ac:dyDescent="0.25">
      <c r="A43" t="str">
        <f>"Z282177173"</f>
        <v>Z282177173</v>
      </c>
      <c r="B43" t="str">
        <f t="shared" si="1"/>
        <v>06363391001</v>
      </c>
      <c r="C43" t="s">
        <v>15</v>
      </c>
      <c r="D43" t="s">
        <v>117</v>
      </c>
      <c r="E43" t="s">
        <v>17</v>
      </c>
      <c r="F43" s="1" t="s">
        <v>118</v>
      </c>
      <c r="G43" t="s">
        <v>119</v>
      </c>
      <c r="H43">
        <v>990</v>
      </c>
      <c r="I43" s="2">
        <v>43096</v>
      </c>
      <c r="J43" s="2">
        <v>43103</v>
      </c>
      <c r="K43">
        <v>990</v>
      </c>
    </row>
    <row r="44" spans="1:11" x14ac:dyDescent="0.25">
      <c r="A44" t="str">
        <f>"Z3F215DDD0"</f>
        <v>Z3F215DDD0</v>
      </c>
      <c r="B44" t="str">
        <f t="shared" si="1"/>
        <v>06363391001</v>
      </c>
      <c r="C44" t="s">
        <v>15</v>
      </c>
      <c r="D44" t="s">
        <v>120</v>
      </c>
      <c r="E44" t="s">
        <v>17</v>
      </c>
      <c r="F44" s="1" t="s">
        <v>82</v>
      </c>
      <c r="G44" t="s">
        <v>83</v>
      </c>
      <c r="H44">
        <v>1250</v>
      </c>
      <c r="I44" s="2">
        <v>43089</v>
      </c>
      <c r="J44" s="2">
        <v>43119</v>
      </c>
      <c r="K44">
        <v>1250</v>
      </c>
    </row>
    <row r="45" spans="1:11" x14ac:dyDescent="0.25">
      <c r="A45" t="str">
        <f>"ZB120B6490"</f>
        <v>ZB120B6490</v>
      </c>
      <c r="B45" t="str">
        <f t="shared" si="1"/>
        <v>06363391001</v>
      </c>
      <c r="C45" t="s">
        <v>15</v>
      </c>
      <c r="D45" t="s">
        <v>121</v>
      </c>
      <c r="E45" t="s">
        <v>85</v>
      </c>
      <c r="F45" s="1" t="s">
        <v>122</v>
      </c>
      <c r="G45" t="s">
        <v>119</v>
      </c>
      <c r="H45">
        <v>2800</v>
      </c>
      <c r="I45" s="2">
        <v>43090</v>
      </c>
      <c r="J45" s="2">
        <v>43098</v>
      </c>
      <c r="K45">
        <v>2800</v>
      </c>
    </row>
    <row r="46" spans="1:11" x14ac:dyDescent="0.25">
      <c r="A46" t="str">
        <f>"ZD91E354DB"</f>
        <v>ZD91E354DB</v>
      </c>
      <c r="B46" t="str">
        <f t="shared" si="1"/>
        <v>06363391001</v>
      </c>
      <c r="C46" t="s">
        <v>15</v>
      </c>
      <c r="D46" t="s">
        <v>123</v>
      </c>
      <c r="E46" t="s">
        <v>17</v>
      </c>
      <c r="F46" s="1" t="s">
        <v>124</v>
      </c>
      <c r="G46" t="s">
        <v>125</v>
      </c>
      <c r="H46">
        <v>11382</v>
      </c>
      <c r="I46" s="2">
        <v>42859</v>
      </c>
      <c r="J46" s="2">
        <v>42860</v>
      </c>
      <c r="K46">
        <v>11382</v>
      </c>
    </row>
    <row r="47" spans="1:11" x14ac:dyDescent="0.25">
      <c r="A47" t="str">
        <f>"Z4820A5DEE"</f>
        <v>Z4820A5DEE</v>
      </c>
      <c r="B47" t="str">
        <f t="shared" si="1"/>
        <v>06363391001</v>
      </c>
      <c r="C47" t="s">
        <v>15</v>
      </c>
      <c r="D47" t="s">
        <v>126</v>
      </c>
      <c r="E47" t="s">
        <v>17</v>
      </c>
      <c r="F47" s="1" t="s">
        <v>127</v>
      </c>
      <c r="G47" t="s">
        <v>128</v>
      </c>
      <c r="H47">
        <v>580</v>
      </c>
      <c r="I47" s="2">
        <v>43049</v>
      </c>
      <c r="J47" s="2">
        <v>43069</v>
      </c>
      <c r="K47">
        <v>580</v>
      </c>
    </row>
    <row r="48" spans="1:11" x14ac:dyDescent="0.25">
      <c r="A48" t="str">
        <f>"ZB32021595"</f>
        <v>ZB32021595</v>
      </c>
      <c r="B48" t="str">
        <f t="shared" si="1"/>
        <v>06363391001</v>
      </c>
      <c r="C48" t="s">
        <v>15</v>
      </c>
      <c r="D48" t="s">
        <v>129</v>
      </c>
      <c r="E48" t="s">
        <v>17</v>
      </c>
      <c r="F48" s="1" t="s">
        <v>130</v>
      </c>
      <c r="G48" t="s">
        <v>131</v>
      </c>
      <c r="H48">
        <v>684</v>
      </c>
      <c r="I48" s="2">
        <v>43021</v>
      </c>
      <c r="J48" s="2">
        <v>43026</v>
      </c>
      <c r="K48">
        <v>684</v>
      </c>
    </row>
    <row r="49" spans="1:11" x14ac:dyDescent="0.25">
      <c r="A49" t="str">
        <f>"Z8D20C7346"</f>
        <v>Z8D20C7346</v>
      </c>
      <c r="B49" t="str">
        <f t="shared" si="1"/>
        <v>06363391001</v>
      </c>
      <c r="C49" t="s">
        <v>15</v>
      </c>
      <c r="D49" t="s">
        <v>132</v>
      </c>
      <c r="E49" t="s">
        <v>17</v>
      </c>
      <c r="F49" s="1" t="s">
        <v>133</v>
      </c>
      <c r="G49" t="s">
        <v>134</v>
      </c>
      <c r="H49">
        <v>191</v>
      </c>
      <c r="I49" s="2">
        <v>43055</v>
      </c>
      <c r="J49" s="2">
        <v>43055</v>
      </c>
      <c r="K49">
        <v>191</v>
      </c>
    </row>
    <row r="50" spans="1:11" x14ac:dyDescent="0.25">
      <c r="A50" t="str">
        <f>"Z3020C8559"</f>
        <v>Z3020C8559</v>
      </c>
      <c r="B50" t="str">
        <f t="shared" si="1"/>
        <v>06363391001</v>
      </c>
      <c r="C50" t="s">
        <v>15</v>
      </c>
      <c r="D50" t="s">
        <v>135</v>
      </c>
      <c r="E50" t="s">
        <v>21</v>
      </c>
      <c r="F50" s="1" t="s">
        <v>22</v>
      </c>
      <c r="G50" t="s">
        <v>23</v>
      </c>
      <c r="H50">
        <v>0</v>
      </c>
      <c r="I50" s="2">
        <v>43056</v>
      </c>
      <c r="J50" s="2">
        <v>43069</v>
      </c>
      <c r="K50">
        <v>23761.3</v>
      </c>
    </row>
    <row r="51" spans="1:11" x14ac:dyDescent="0.25">
      <c r="A51" t="str">
        <f>"Z751D37069"</f>
        <v>Z751D37069</v>
      </c>
      <c r="B51" t="str">
        <f t="shared" si="1"/>
        <v>06363391001</v>
      </c>
      <c r="C51" t="s">
        <v>15</v>
      </c>
      <c r="D51" t="s">
        <v>136</v>
      </c>
      <c r="E51" t="s">
        <v>17</v>
      </c>
      <c r="F51" s="1" t="s">
        <v>137</v>
      </c>
      <c r="G51" t="s">
        <v>138</v>
      </c>
      <c r="H51">
        <v>130</v>
      </c>
      <c r="I51" s="2">
        <v>42737</v>
      </c>
      <c r="J51" s="2">
        <v>43099</v>
      </c>
      <c r="K51">
        <v>130</v>
      </c>
    </row>
    <row r="52" spans="1:11" x14ac:dyDescent="0.25">
      <c r="A52" t="str">
        <f>"Z2F20A0EA3"</f>
        <v>Z2F20A0EA3</v>
      </c>
      <c r="B52" t="str">
        <f t="shared" si="1"/>
        <v>06363391001</v>
      </c>
      <c r="C52" t="s">
        <v>15</v>
      </c>
      <c r="D52" t="s">
        <v>139</v>
      </c>
      <c r="E52" t="s">
        <v>17</v>
      </c>
      <c r="F52" s="1" t="s">
        <v>140</v>
      </c>
      <c r="G52" t="s">
        <v>141</v>
      </c>
      <c r="H52">
        <v>890</v>
      </c>
      <c r="I52" s="2">
        <v>43101</v>
      </c>
      <c r="J52" s="2">
        <v>43830</v>
      </c>
      <c r="K52">
        <v>890</v>
      </c>
    </row>
    <row r="53" spans="1:11" x14ac:dyDescent="0.25">
      <c r="A53" t="str">
        <f>"Z5920B750B"</f>
        <v>Z5920B750B</v>
      </c>
      <c r="B53" t="str">
        <f t="shared" si="1"/>
        <v>06363391001</v>
      </c>
      <c r="C53" t="s">
        <v>15</v>
      </c>
      <c r="D53" t="s">
        <v>142</v>
      </c>
      <c r="E53" t="s">
        <v>17</v>
      </c>
      <c r="F53" s="1" t="s">
        <v>143</v>
      </c>
      <c r="G53" t="s">
        <v>144</v>
      </c>
      <c r="H53">
        <v>4992</v>
      </c>
      <c r="I53" s="2">
        <v>43049</v>
      </c>
      <c r="J53" s="2">
        <v>43060</v>
      </c>
      <c r="K53">
        <v>4992</v>
      </c>
    </row>
    <row r="54" spans="1:11" x14ac:dyDescent="0.25">
      <c r="A54" t="str">
        <f>"Z351E6E3A1"</f>
        <v>Z351E6E3A1</v>
      </c>
      <c r="B54" t="str">
        <f t="shared" si="1"/>
        <v>06363391001</v>
      </c>
      <c r="C54" t="s">
        <v>15</v>
      </c>
      <c r="D54" t="s">
        <v>145</v>
      </c>
      <c r="E54" t="s">
        <v>17</v>
      </c>
      <c r="F54" s="1" t="s">
        <v>146</v>
      </c>
      <c r="G54" t="s">
        <v>147</v>
      </c>
      <c r="H54">
        <v>134.61000000000001</v>
      </c>
      <c r="I54" s="2">
        <v>42876</v>
      </c>
      <c r="J54" s="2">
        <v>43240</v>
      </c>
      <c r="K54">
        <v>134.61000000000001</v>
      </c>
    </row>
    <row r="55" spans="1:11" x14ac:dyDescent="0.25">
      <c r="A55" t="str">
        <f>"Z411F62230"</f>
        <v>Z411F62230</v>
      </c>
      <c r="B55" t="str">
        <f t="shared" si="1"/>
        <v>06363391001</v>
      </c>
      <c r="C55" t="s">
        <v>15</v>
      </c>
      <c r="D55" t="s">
        <v>148</v>
      </c>
      <c r="E55" t="s">
        <v>17</v>
      </c>
      <c r="F55" s="1" t="s">
        <v>149</v>
      </c>
      <c r="G55" t="s">
        <v>150</v>
      </c>
      <c r="H55">
        <v>952.88</v>
      </c>
      <c r="I55" s="2">
        <v>42942</v>
      </c>
      <c r="J55" s="2">
        <v>42972</v>
      </c>
      <c r="K55">
        <v>952.88</v>
      </c>
    </row>
    <row r="56" spans="1:11" x14ac:dyDescent="0.25">
      <c r="A56" t="str">
        <f>"707840221E"</f>
        <v>707840221E</v>
      </c>
      <c r="B56" t="str">
        <f t="shared" si="1"/>
        <v>06363391001</v>
      </c>
      <c r="C56" t="s">
        <v>15</v>
      </c>
      <c r="D56" t="s">
        <v>151</v>
      </c>
      <c r="E56" t="s">
        <v>85</v>
      </c>
      <c r="F56" s="1" t="s">
        <v>152</v>
      </c>
      <c r="G56" t="s">
        <v>153</v>
      </c>
      <c r="H56">
        <v>0</v>
      </c>
      <c r="I56" s="2">
        <v>42999</v>
      </c>
      <c r="J56" s="2">
        <v>43364</v>
      </c>
      <c r="K56">
        <v>131241.42000000001</v>
      </c>
    </row>
    <row r="57" spans="1:11" x14ac:dyDescent="0.25">
      <c r="A57" t="str">
        <f>"ZDA2131D74"</f>
        <v>ZDA2131D74</v>
      </c>
      <c r="B57" t="str">
        <f t="shared" si="1"/>
        <v>06363391001</v>
      </c>
      <c r="C57" t="s">
        <v>15</v>
      </c>
      <c r="D57" t="s">
        <v>154</v>
      </c>
      <c r="E57" t="s">
        <v>21</v>
      </c>
      <c r="F57" s="1" t="s">
        <v>155</v>
      </c>
      <c r="G57" t="s">
        <v>156</v>
      </c>
      <c r="H57">
        <v>3380.35</v>
      </c>
      <c r="I57" s="2">
        <v>43083</v>
      </c>
      <c r="J57" s="2">
        <v>43145</v>
      </c>
      <c r="K57">
        <v>3380.35</v>
      </c>
    </row>
    <row r="58" spans="1:11" x14ac:dyDescent="0.25">
      <c r="A58" t="str">
        <f>"Z471BE3BE7"</f>
        <v>Z471BE3BE7</v>
      </c>
      <c r="B58" t="str">
        <f t="shared" si="1"/>
        <v>06363391001</v>
      </c>
      <c r="C58" t="s">
        <v>15</v>
      </c>
      <c r="D58" t="s">
        <v>157</v>
      </c>
      <c r="E58" t="s">
        <v>85</v>
      </c>
      <c r="F58" s="1" t="s">
        <v>158</v>
      </c>
      <c r="G58" t="s">
        <v>159</v>
      </c>
      <c r="H58">
        <v>30203.45</v>
      </c>
      <c r="I58" s="2">
        <v>42768</v>
      </c>
      <c r="J58" s="2">
        <v>42934</v>
      </c>
      <c r="K58">
        <v>30142.68</v>
      </c>
    </row>
    <row r="59" spans="1:11" x14ac:dyDescent="0.25">
      <c r="A59" t="str">
        <f>"Z0F2075B9B"</f>
        <v>Z0F2075B9B</v>
      </c>
      <c r="B59" t="str">
        <f t="shared" si="1"/>
        <v>06363391001</v>
      </c>
      <c r="C59" t="s">
        <v>15</v>
      </c>
      <c r="D59" t="s">
        <v>160</v>
      </c>
      <c r="E59" t="s">
        <v>17</v>
      </c>
      <c r="F59" s="1" t="s">
        <v>161</v>
      </c>
      <c r="G59" t="s">
        <v>162</v>
      </c>
      <c r="H59">
        <v>1573.2</v>
      </c>
      <c r="I59" s="2">
        <v>43034</v>
      </c>
      <c r="J59" s="2">
        <v>43041</v>
      </c>
      <c r="K59">
        <v>1573.2</v>
      </c>
    </row>
    <row r="60" spans="1:11" x14ac:dyDescent="0.25">
      <c r="A60" t="str">
        <f>"Z0620E0332"</f>
        <v>Z0620E0332</v>
      </c>
      <c r="B60" t="str">
        <f t="shared" si="1"/>
        <v>06363391001</v>
      </c>
      <c r="C60" t="s">
        <v>15</v>
      </c>
      <c r="D60" t="s">
        <v>163</v>
      </c>
      <c r="E60" t="s">
        <v>17</v>
      </c>
      <c r="F60" s="1" t="s">
        <v>164</v>
      </c>
      <c r="G60" t="s">
        <v>165</v>
      </c>
      <c r="H60">
        <v>150</v>
      </c>
      <c r="I60" s="2">
        <v>43060</v>
      </c>
      <c r="J60" s="2">
        <v>43060</v>
      </c>
      <c r="K60">
        <v>150</v>
      </c>
    </row>
    <row r="61" spans="1:11" x14ac:dyDescent="0.25">
      <c r="A61" t="str">
        <f>"Z242015907"</f>
        <v>Z242015907</v>
      </c>
      <c r="B61" t="str">
        <f t="shared" si="1"/>
        <v>06363391001</v>
      </c>
      <c r="C61" t="s">
        <v>15</v>
      </c>
      <c r="D61" t="s">
        <v>166</v>
      </c>
      <c r="E61" t="s">
        <v>85</v>
      </c>
      <c r="F61" s="1" t="s">
        <v>167</v>
      </c>
      <c r="G61" t="s">
        <v>168</v>
      </c>
      <c r="H61">
        <v>14233.11</v>
      </c>
      <c r="I61" s="2">
        <v>43047</v>
      </c>
      <c r="J61" s="2">
        <v>43388</v>
      </c>
      <c r="K61">
        <v>14233.11</v>
      </c>
    </row>
    <row r="62" spans="1:11" x14ac:dyDescent="0.25">
      <c r="A62" t="str">
        <f>"ZEB2582324"</f>
        <v>ZEB2582324</v>
      </c>
      <c r="B62" t="str">
        <f t="shared" si="1"/>
        <v>06363391001</v>
      </c>
      <c r="C62" t="s">
        <v>15</v>
      </c>
      <c r="D62" t="s">
        <v>169</v>
      </c>
      <c r="E62" t="s">
        <v>21</v>
      </c>
      <c r="F62" s="1" t="s">
        <v>170</v>
      </c>
      <c r="G62" t="s">
        <v>125</v>
      </c>
      <c r="H62">
        <v>9341.2000000000007</v>
      </c>
      <c r="I62" s="2">
        <v>43399</v>
      </c>
      <c r="J62" s="2">
        <v>43426</v>
      </c>
      <c r="K62">
        <v>9341.19</v>
      </c>
    </row>
    <row r="63" spans="1:11" x14ac:dyDescent="0.25">
      <c r="A63" t="str">
        <f>"Z5F242DA33"</f>
        <v>Z5F242DA33</v>
      </c>
      <c r="B63" t="str">
        <f t="shared" si="1"/>
        <v>06363391001</v>
      </c>
      <c r="C63" t="s">
        <v>15</v>
      </c>
      <c r="D63" t="s">
        <v>171</v>
      </c>
      <c r="E63" t="s">
        <v>21</v>
      </c>
      <c r="F63" s="1" t="s">
        <v>172</v>
      </c>
      <c r="G63" t="s">
        <v>168</v>
      </c>
      <c r="H63">
        <v>5567.04</v>
      </c>
      <c r="I63" s="2">
        <v>43290</v>
      </c>
      <c r="J63" s="2">
        <v>43300</v>
      </c>
      <c r="K63">
        <v>5567.01</v>
      </c>
    </row>
    <row r="64" spans="1:11" x14ac:dyDescent="0.25">
      <c r="A64" t="str">
        <f>"Z852419810"</f>
        <v>Z852419810</v>
      </c>
      <c r="B64" t="str">
        <f t="shared" ref="B64:B69" si="2">"06363391001"</f>
        <v>06363391001</v>
      </c>
      <c r="C64" t="s">
        <v>15</v>
      </c>
      <c r="D64" t="s">
        <v>173</v>
      </c>
      <c r="E64" t="s">
        <v>21</v>
      </c>
      <c r="F64" s="1" t="s">
        <v>170</v>
      </c>
      <c r="G64" t="s">
        <v>125</v>
      </c>
      <c r="H64">
        <v>10680</v>
      </c>
      <c r="I64" s="2">
        <v>43273</v>
      </c>
      <c r="J64" s="2">
        <v>43280</v>
      </c>
      <c r="K64">
        <v>10679.97</v>
      </c>
    </row>
    <row r="65" spans="1:11" x14ac:dyDescent="0.25">
      <c r="A65" t="str">
        <f>"Z6B205A795"</f>
        <v>Z6B205A795</v>
      </c>
      <c r="B65" t="str">
        <f t="shared" si="2"/>
        <v>06363391001</v>
      </c>
      <c r="C65" t="s">
        <v>15</v>
      </c>
      <c r="D65" t="s">
        <v>174</v>
      </c>
      <c r="E65" t="s">
        <v>17</v>
      </c>
      <c r="F65" s="1" t="s">
        <v>175</v>
      </c>
      <c r="G65" t="s">
        <v>176</v>
      </c>
      <c r="H65">
        <v>500</v>
      </c>
      <c r="I65" s="2">
        <v>43026</v>
      </c>
      <c r="J65" s="2">
        <v>43360</v>
      </c>
      <c r="K65">
        <v>500</v>
      </c>
    </row>
    <row r="66" spans="1:11" x14ac:dyDescent="0.25">
      <c r="A66" t="str">
        <f>"Z8FIEFDF8E"</f>
        <v>Z8FIEFDF8E</v>
      </c>
      <c r="B66" t="str">
        <f t="shared" si="2"/>
        <v>06363391001</v>
      </c>
      <c r="C66" t="s">
        <v>15</v>
      </c>
      <c r="D66" t="s">
        <v>177</v>
      </c>
      <c r="E66" t="s">
        <v>17</v>
      </c>
      <c r="F66" s="1" t="s">
        <v>178</v>
      </c>
      <c r="G66" t="s">
        <v>179</v>
      </c>
      <c r="H66">
        <v>1320</v>
      </c>
      <c r="I66" s="2">
        <v>42919</v>
      </c>
      <c r="J66" s="2">
        <v>44012</v>
      </c>
      <c r="K66">
        <v>880</v>
      </c>
    </row>
    <row r="67" spans="1:11" x14ac:dyDescent="0.25">
      <c r="A67" t="str">
        <f>"Z951F69017"</f>
        <v>Z951F69017</v>
      </c>
      <c r="B67" t="str">
        <f t="shared" si="2"/>
        <v>06363391001</v>
      </c>
      <c r="C67" t="s">
        <v>15</v>
      </c>
      <c r="D67" t="s">
        <v>180</v>
      </c>
      <c r="E67" t="s">
        <v>85</v>
      </c>
      <c r="F67" s="1" t="s">
        <v>181</v>
      </c>
      <c r="G67" t="s">
        <v>55</v>
      </c>
      <c r="H67">
        <v>39161.35</v>
      </c>
      <c r="I67" s="2">
        <v>43009</v>
      </c>
      <c r="J67" s="2">
        <v>43373</v>
      </c>
      <c r="K67">
        <v>24505.97</v>
      </c>
    </row>
    <row r="68" spans="1:11" x14ac:dyDescent="0.25">
      <c r="A68" t="str">
        <f>"ZBB1FDD575"</f>
        <v>ZBB1FDD575</v>
      </c>
      <c r="B68" t="str">
        <f t="shared" si="2"/>
        <v>06363391001</v>
      </c>
      <c r="C68" t="s">
        <v>15</v>
      </c>
      <c r="D68" t="s">
        <v>182</v>
      </c>
      <c r="E68" t="s">
        <v>85</v>
      </c>
      <c r="F68" s="1" t="s">
        <v>183</v>
      </c>
      <c r="G68" t="s">
        <v>184</v>
      </c>
      <c r="H68">
        <v>26125</v>
      </c>
      <c r="I68" s="2">
        <v>43009</v>
      </c>
      <c r="J68" s="2">
        <v>43373</v>
      </c>
      <c r="K68">
        <v>25333.08</v>
      </c>
    </row>
    <row r="69" spans="1:11" x14ac:dyDescent="0.25">
      <c r="A69" t="str">
        <f>"Z2025BA571"</f>
        <v>Z2025BA571</v>
      </c>
      <c r="B69" t="str">
        <f t="shared" si="2"/>
        <v>06363391001</v>
      </c>
      <c r="C69" t="s">
        <v>15</v>
      </c>
      <c r="D69" t="s">
        <v>185</v>
      </c>
      <c r="E69" t="s">
        <v>21</v>
      </c>
      <c r="F69" s="1" t="s">
        <v>172</v>
      </c>
      <c r="G69" t="s">
        <v>168</v>
      </c>
      <c r="H69">
        <v>1484.27</v>
      </c>
      <c r="I69" s="2">
        <v>43417</v>
      </c>
      <c r="J69" s="2">
        <v>43424</v>
      </c>
      <c r="K69">
        <v>1484.27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sardegna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2019-01-29T15:55:33Z</dcterms:created>
  <dcterms:modified xsi:type="dcterms:W3CDTF">2019-01-29T15:55:33Z</dcterms:modified>
</cp:coreProperties>
</file>