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sicilia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  <c r="A259" i="1"/>
  <c r="B259" i="1"/>
  <c r="A260" i="1"/>
  <c r="B260" i="1"/>
  <c r="A261" i="1"/>
  <c r="B261" i="1"/>
  <c r="A262" i="1"/>
  <c r="B262" i="1"/>
  <c r="A263" i="1"/>
  <c r="B263" i="1"/>
  <c r="A264" i="1"/>
  <c r="B264" i="1"/>
  <c r="A265" i="1"/>
  <c r="B265" i="1"/>
  <c r="A266" i="1"/>
  <c r="B266" i="1"/>
  <c r="A267" i="1"/>
  <c r="B267" i="1"/>
  <c r="A268" i="1"/>
  <c r="B268" i="1"/>
  <c r="A269" i="1"/>
  <c r="B269" i="1"/>
  <c r="A270" i="1"/>
  <c r="B270" i="1"/>
  <c r="A271" i="1"/>
  <c r="B271" i="1"/>
  <c r="A272" i="1"/>
  <c r="B272" i="1"/>
  <c r="A273" i="1"/>
  <c r="B273" i="1"/>
  <c r="A274" i="1"/>
  <c r="B274" i="1"/>
  <c r="A275" i="1"/>
  <c r="B275" i="1"/>
  <c r="A276" i="1"/>
  <c r="B276" i="1"/>
  <c r="A277" i="1"/>
  <c r="B277" i="1"/>
  <c r="A278" i="1"/>
  <c r="B278" i="1"/>
  <c r="A279" i="1"/>
  <c r="B279" i="1"/>
  <c r="A280" i="1"/>
  <c r="B280" i="1"/>
  <c r="A281" i="1"/>
  <c r="B281" i="1"/>
  <c r="A282" i="1"/>
  <c r="B282" i="1"/>
  <c r="A283" i="1"/>
  <c r="B283" i="1"/>
  <c r="A284" i="1"/>
  <c r="B284" i="1"/>
  <c r="A285" i="1"/>
  <c r="B285" i="1"/>
  <c r="A286" i="1"/>
  <c r="B286" i="1"/>
  <c r="A287" i="1"/>
  <c r="B287" i="1"/>
  <c r="A288" i="1"/>
  <c r="B288" i="1"/>
  <c r="A289" i="1"/>
  <c r="B289" i="1"/>
  <c r="A290" i="1"/>
  <c r="B290" i="1"/>
  <c r="A291" i="1"/>
  <c r="B291" i="1"/>
  <c r="A292" i="1"/>
  <c r="B292" i="1"/>
  <c r="A293" i="1"/>
  <c r="B293" i="1"/>
  <c r="A294" i="1"/>
  <c r="B294" i="1"/>
  <c r="A295" i="1"/>
  <c r="B295" i="1"/>
  <c r="A296" i="1"/>
  <c r="B296" i="1"/>
  <c r="A297" i="1"/>
  <c r="B297" i="1"/>
  <c r="A298" i="1"/>
  <c r="B298" i="1"/>
  <c r="A299" i="1"/>
  <c r="B299" i="1"/>
  <c r="A300" i="1"/>
  <c r="B300" i="1"/>
  <c r="A301" i="1"/>
  <c r="B301" i="1"/>
  <c r="A302" i="1"/>
  <c r="B302" i="1"/>
  <c r="A303" i="1"/>
  <c r="B303" i="1"/>
  <c r="A304" i="1"/>
  <c r="B304" i="1"/>
  <c r="A305" i="1"/>
  <c r="B305" i="1"/>
  <c r="A306" i="1"/>
  <c r="B306" i="1"/>
  <c r="A307" i="1"/>
  <c r="B307" i="1"/>
  <c r="A308" i="1"/>
  <c r="B308" i="1"/>
  <c r="A309" i="1"/>
  <c r="B309" i="1"/>
  <c r="A310" i="1"/>
  <c r="B310" i="1"/>
  <c r="A311" i="1"/>
  <c r="B311" i="1"/>
  <c r="A312" i="1"/>
  <c r="B312" i="1"/>
  <c r="A313" i="1"/>
  <c r="B313" i="1"/>
  <c r="A314" i="1"/>
  <c r="B314" i="1"/>
  <c r="A315" i="1"/>
  <c r="B315" i="1"/>
  <c r="A316" i="1"/>
  <c r="B316" i="1"/>
  <c r="A317" i="1"/>
  <c r="B317" i="1"/>
  <c r="A318" i="1"/>
  <c r="B318" i="1"/>
  <c r="A319" i="1"/>
  <c r="B319" i="1"/>
  <c r="A320" i="1"/>
  <c r="B320" i="1"/>
</calcChain>
</file>

<file path=xl/sharedStrings.xml><?xml version="1.0" encoding="utf-8"?>
<sst xmlns="http://schemas.openxmlformats.org/spreadsheetml/2006/main" count="1606" uniqueCount="697">
  <si>
    <t>Agenzia delle Entrate</t>
  </si>
  <si>
    <t>CF 06363391001</t>
  </si>
  <si>
    <t>Contratti di forniture, beni e servizi</t>
  </si>
  <si>
    <t>Anno 2017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</si>
  <si>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</si>
  <si>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</si>
  <si>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</si>
  <si>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</si>
  <si>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</si>
  <si>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</si>
  <si>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</si>
  <si>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</si>
  <si>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</si>
  <si>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</si>
  <si>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</si>
  <si>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Sicilia</t>
  </si>
  <si>
    <t>Lavori di spostamento linee informatiche UT di Bagheria</t>
  </si>
  <si>
    <t>23-AFFIDAMENTO IN ECONOMIA - AFFIDAMENTO DIRETTO</t>
  </si>
  <si>
    <t xml:space="preserve">RIVOLO FRANCESCO (CF: RVLFNC48C11G273C)
</t>
  </si>
  <si>
    <t>RIVOLO FRANCESCO (CF: RVLFNC48C11G273C)</t>
  </si>
  <si>
    <t>Lavori di riparazione cancello automatico DP Agrigento</t>
  </si>
  <si>
    <t xml:space="preserve">ADAMO VINCENZO (CF: 01920530845)
</t>
  </si>
  <si>
    <t>ADAMO VINCENZO (CF: 01920530845)</t>
  </si>
  <si>
    <t>SOSTITUZIONE SARACINESCA METALLICA E RIPARAZIONE PORTA SCORREVOLE - DP MESSINA  - UFFICIO PROVINCIALE TERRITORIO</t>
  </si>
  <si>
    <t xml:space="preserve">SECURLINE SRL (CF: 03084280837)
</t>
  </si>
  <si>
    <t>SECURLINE SRL (CF: 03084280837)</t>
  </si>
  <si>
    <t>forniture di libri per sicurezza</t>
  </si>
  <si>
    <t xml:space="preserve">ASSOCIAZIONE AMBIENTE E LAVORO (CF: 00923870968)
</t>
  </si>
  <si>
    <t>ASSOCIAZIONE AMBIENTE E LAVORO (CF: 00923870968)</t>
  </si>
  <si>
    <t>Riparazione di 7 serramenti esterni  UPT Agrigento - MEPA</t>
  </si>
  <si>
    <t xml:space="preserve">CONVENZIONE CONSIP BUONI PASTO 7 - 2 ODA </t>
  </si>
  <si>
    <t>26-AFFIDAMENTO DIRETTO IN ADESIONE AD ACCORDO QUADRO/CONVENZIONE</t>
  </si>
  <si>
    <t xml:space="preserve">SODEXO MOTIVATION SOLUTION ITALIA SRL (CF: 05892970152)
</t>
  </si>
  <si>
    <t>SODEXO MOTIVATION SOLUTION ITALIA SRL (CF: 05892970152)</t>
  </si>
  <si>
    <t>Disotturazione e Spurgo Tombino - DP CL UT GELLA</t>
  </si>
  <si>
    <t xml:space="preserve">SICILIANA PULIZIE E SERVIZI DI INFURNA (CF: NFRCGR74S28A089V)
</t>
  </si>
  <si>
    <t>SICILIANA PULIZIE E SERVIZI DI INFURNA (CF: NFRCGR74S28A089V)</t>
  </si>
  <si>
    <t>INSTALLAZIONE APRIPORTA ELETTRICO E RIPARAZIONE PORTA 3Â°PIANO - UPT SIRACUSA</t>
  </si>
  <si>
    <t xml:space="preserve">AURORA IMPIANTI S.R.L. (CF: 01519140899)
</t>
  </si>
  <si>
    <t>AURORA IMPIANTI S.R.L. (CF: 01519140899)</t>
  </si>
  <si>
    <t>TONER PER STAMPANTI</t>
  </si>
  <si>
    <t xml:space="preserve">ITALWARE SRL (CF: 02102821002)
</t>
  </si>
  <si>
    <t>ITALWARE SRL (CF: 02102821002)</t>
  </si>
  <si>
    <t>lavori per creazioni pdl presso UT di Bagheria</t>
  </si>
  <si>
    <t>TINTEGGIATURA LOCALI 419 - 431 - 432 PIANO 4Â°</t>
  </si>
  <si>
    <t xml:space="preserve">SERVIZI PROFESSIONALI SRL (CF: 04979450824)
</t>
  </si>
  <si>
    <t>SERVIZI PROFESSIONALI SRL (CF: 04979450824)</t>
  </si>
  <si>
    <t>malfunzionamento impianto allarme sportello di partinico</t>
  </si>
  <si>
    <t xml:space="preserve">I.E.D.A. di D'Aleo Domenico (CF: DLADNC67A14G273Y)
</t>
  </si>
  <si>
    <t>I.E.D.A. di D'Aleo Domenico (CF: DLADNC67A14G273Y)</t>
  </si>
  <si>
    <t>materiale rullo ag etichette per atti giudiziari</t>
  </si>
  <si>
    <t xml:space="preserve">ferramenta cavallaro di lo buono elvira (CF: LBNLVR44C66G273X)
</t>
  </si>
  <si>
    <t>ferramenta cavallaro di lo buono elvira (CF: LBNLVR44C66G273X)</t>
  </si>
  <si>
    <t>spurgo tombini</t>
  </si>
  <si>
    <t>SISTEMA ANTINTRUSIONE UT TAORMINA</t>
  </si>
  <si>
    <t xml:space="preserve">SECURITY &amp; PHONE S.N.C. (CF: 03949780872)
</t>
  </si>
  <si>
    <t>SECURITY &amp; PHONE S.N.C. (CF: 03949780872)</t>
  </si>
  <si>
    <t>porta scorrevole via toselli</t>
  </si>
  <si>
    <t xml:space="preserve">TALLILLI SRL (CF: 06387860825)
</t>
  </si>
  <si>
    <t>TALLILLI SRL (CF: 06387860825)</t>
  </si>
  <si>
    <t>SERVIZIO DI GESTIONE IMPIANTO ANTINTRUSIONE DA CENTRALE OPERATIVA PRESSO LA DP SIRACUSA UFFICIO PROVINCIALE TERRITORIO</t>
  </si>
  <si>
    <t xml:space="preserve">METROSERVICE SRL (CF: 01341310892)
</t>
  </si>
  <si>
    <t>METROSERVICE SRL (CF: 01341310892)</t>
  </si>
  <si>
    <t>RIPARAZIONE ARMADI COMPATTATI -UPT ENNA-</t>
  </si>
  <si>
    <t xml:space="preserve">CYBER ENGINEERING SRL (CF: 00807770383)
</t>
  </si>
  <si>
    <t>CYBER ENGINEERING SRL (CF: 00807770383)</t>
  </si>
  <si>
    <t>riparazione videosorveglianza UPT MESSINA</t>
  </si>
  <si>
    <t xml:space="preserve">MARCONI IMPIANTI (CF: 01977190832)
</t>
  </si>
  <si>
    <t>MARCONI IMPIANTI (CF: 01977190832)</t>
  </si>
  <si>
    <t>guasto all'impianto antintrusione</t>
  </si>
  <si>
    <t>libro ufficio legale DR Sicilia</t>
  </si>
  <si>
    <t xml:space="preserve">MAGGIOLI S.P.A. (CF: 06188330150)
</t>
  </si>
  <si>
    <t>MAGGIOLI S.P.A. (CF: 06188330150)</t>
  </si>
  <si>
    <t>SOSTITUZIONE MANIGLIE E DUPLICAZIONE CHIAVI</t>
  </si>
  <si>
    <t xml:space="preserve">arredotech 4 srls (CF: 06312710822)
</t>
  </si>
  <si>
    <t>arredotech 4 srls (CF: 06312710822)</t>
  </si>
  <si>
    <t>FORNITURA TIMBRI PER UFF TUTTA LA SICILIA</t>
  </si>
  <si>
    <t>22-PROCEDURA NEGOZIATA DERIVANTE DA AVVISI CON CUI SI INDICE LA GARA</t>
  </si>
  <si>
    <t xml:space="preserve">C.I.T.T.I. di Maurizio e Marco Berti &amp; C. s.a.s.  (CF: 00389770488)
Cartil Unipersonale S.r.l. (CF: 02632440646)
ETT di Torrisi Felice &amp; C. Sas (CF: 04606020875)
IL REGISTRO SAS DI ZAMPETTI (CF: 00661810424)
TIPOGRAFIA RAGIONE (CF: 02353130749)
</t>
  </si>
  <si>
    <t>IL REGISTRO SAS DI ZAMPETTI (CF: 00661810424)</t>
  </si>
  <si>
    <t>SERVIZIO DI GESTIONE IMPIANTO ANTINTRUSIONE UPT SIRACUSA</t>
  </si>
  <si>
    <t>RIPARAZIONE ALLARME N.6 RILEVATORI ANTINTRUSIONE DP PALERMO</t>
  </si>
  <si>
    <t xml:space="preserve">INNOBE S.R.L.S. (CF: 06309710827)
</t>
  </si>
  <si>
    <t>INNOBE S.R.L.S. (CF: 06309710827)</t>
  </si>
  <si>
    <t>PORTA REI DP PALERMO</t>
  </si>
  <si>
    <t>SPOSTAMENTO IMPIANTO DI VIDEOSORVEGLIANZA DP SIRACUSA</t>
  </si>
  <si>
    <t>PULIZIA VASCA DI SOLLEVAMENTO ACQUA NERE</t>
  </si>
  <si>
    <t xml:space="preserve">AIRONE SERVIZI S.R.L. (CF: 06367920821)
</t>
  </si>
  <si>
    <t>AIRONE SERVIZI S.R.L. (CF: 06367920821)</t>
  </si>
  <si>
    <t xml:space="preserve"> RIPRISTINO INTONACO ED ELIMINAZIONE INFILTRAZIONI ACQUE PIOVANE</t>
  </si>
  <si>
    <t xml:space="preserve">AN.CO SRL (CF: 01432000857)
GUARNERI SRL (CF: 01930510852)
LA PLACASRL (CF: 01332110855)
SANDANIELE SRLS (CF: 01951310851)
ZEUS COSTRUZIONI SRL (CF: 01903320859)
</t>
  </si>
  <si>
    <t>SANDANIELE SRLS (CF: 01951310851)</t>
  </si>
  <si>
    <t>MALFUNZIONAMENTO IMPIANTO ANTITRUSIONE PAL C.</t>
  </si>
  <si>
    <t xml:space="preserve">A.B.C. TECNOIMPIANTI (CF: 06066860823)
</t>
  </si>
  <si>
    <t>A.B.C. TECNOIMPIANTI (CF: 06066860823)</t>
  </si>
  <si>
    <t>COPPIE DI COLONNINE CON NASTRO SEGNAPERCORSO DR SICILIA</t>
  </si>
  <si>
    <t xml:space="preserve">RESCAFF COMMERCIALE s.r.l. (CF: 04759650825)
</t>
  </si>
  <si>
    <t>RESCAFF COMMERCIALE s.r.l. (CF: 04759650825)</t>
  </si>
  <si>
    <t>video sorveglianza UT TERMINI IMERESE</t>
  </si>
  <si>
    <t>IMPIANTO ANTINTRUSIONE SPORTELLO DI ALCAMO</t>
  </si>
  <si>
    <t>FORNITURA PEN DRIVE - VARI UFFICI DELLA SICILIA E DR SICILIA</t>
  </si>
  <si>
    <t xml:space="preserve">GIANNONE COMPUTERS SAS (CF: 01170160889)
</t>
  </si>
  <si>
    <t>GIANNONE COMPUTERS SAS (CF: 01170160889)</t>
  </si>
  <si>
    <t>RIPARAZIONE DELLE PORTE INTERNE - DP AGRIGENTO</t>
  </si>
  <si>
    <t xml:space="preserve">SYSTEM FIRE DI  ALONZO FALZONE (CF: 01917980847)
</t>
  </si>
  <si>
    <t>SYSTEM FIRE DI  ALONZO FALZONE (CF: 01917980847)</t>
  </si>
  <si>
    <t>UPT SIRACUSA - SERVIZIO DI GESTIONE IMPIANTO ANTINTRUSIONE DA CENTRALE OPERATIVA</t>
  </si>
  <si>
    <t xml:space="preserve">CASSARO SERVIZI (CF: 02052690845)
CO.MI SRL (CF: 05631620829)
CONCORDIA SERVIZI S.R.L. (CF: 02213170844)
LA POLITUTTO (CF: 05813570826)
METROSERVICE SRL (CF: 01341310892)
</t>
  </si>
  <si>
    <t>PULIZIA STRAORDINARIA DEI LOCALI MENSA E DELLA ATTREZZATURE PRESENTI</t>
  </si>
  <si>
    <t xml:space="preserve">SIKANIA SERVICE SOCIETA' COOPERATIVA (CF: 01556140851)
</t>
  </si>
  <si>
    <t>SIKANIA SERVICE SOCIETA' COOPERATIVA (CF: 01556140851)</t>
  </si>
  <si>
    <t xml:space="preserve">SERVIZIO APERT/CHIUSURA UFF. GESTIONE EMERG. VIGILANZA SALT. NOTTURNA - UT S. AGATA DI MILITELLO </t>
  </si>
  <si>
    <t xml:space="preserve">KSM S.P.A. (CF: 80020430825)
</t>
  </si>
  <si>
    <t>KSM S.P.A. (CF: 80020430825)</t>
  </si>
  <si>
    <t>MANUTENZIONE SERRATURE E PORTE - DP MESSINA</t>
  </si>
  <si>
    <t xml:space="preserve">G.CAS SRL (CF: 03229380831)
</t>
  </si>
  <si>
    <t>G.CAS SRL (CF: 03229380831)</t>
  </si>
  <si>
    <t>ACQUISTO BANDIERE E KIT ASTE - DR SICILIA</t>
  </si>
  <si>
    <t xml:space="preserve">Centro forniture Snc di Costa M. e Scaliati G (CF: 04960590653)
</t>
  </si>
  <si>
    <t>Centro forniture Snc di Costa M. e Scaliati G (CF: 04960590653)</t>
  </si>
  <si>
    <t>N.70 ROTOLINI DI CARTA ELIMINACODA MEPA</t>
  </si>
  <si>
    <t xml:space="preserve">SIGMA S.P.A. (CF: 01590580443)
</t>
  </si>
  <si>
    <t>SIGMA S.P.A. (CF: 01590580443)</t>
  </si>
  <si>
    <t xml:space="preserve">UPT MESSINA - VERIFICA PERIODICA BIENNALE AD UN ASCENSORE </t>
  </si>
  <si>
    <t xml:space="preserve"> ASP DI MESSINA (CF: 03051870834)
</t>
  </si>
  <si>
    <t xml:space="preserve"> ASP DI MESSINA (CF: 03051870834)</t>
  </si>
  <si>
    <t>UPT MESSINA -VERIFICA PERIODICA BIENNALE DI UN IMPIANTO ELETTRICO DI MESSA A TERRA</t>
  </si>
  <si>
    <t>SANIFICAZIONE FOSSE ASCENSORI DP CATANIA</t>
  </si>
  <si>
    <t xml:space="preserve">LA SPECIALE SRL (CF: 03097390870)
</t>
  </si>
  <si>
    <t>LA SPECIALE SRL (CF: 03097390870)</t>
  </si>
  <si>
    <t>MANUTENZIONE PORTE E FINESTRE- DP PA-</t>
  </si>
  <si>
    <t xml:space="preserve">AMATO SALVATORE (CF: 05753970820)
FRATELLI MATRANGA SRL (CF: 02525190829)
Gangi Impianti Srl (CF: 05738830826)
GNOFFO FRANCESCO (CF: 05220270820)
PENTAEDIL (CF: 06524670822)
</t>
  </si>
  <si>
    <t>GNOFFO FRANCESCO (CF: 05220270820)</t>
  </si>
  <si>
    <t>AMPLIAMENTO RETE INFORMATICA- DP CATANIA-</t>
  </si>
  <si>
    <t xml:space="preserve">ARCOBALENO SRL (CF: 04004410876)
I.M.EL. SAS DI FURNARI ANTONIO (CF: 03640720870)
M.G.IMPIANTI SRL (CF: 03630490872)
PAPER SERVICE DI RAPISARDA RODOLFO (CF: RPSRLF68B24C351F)
RISPARMIO ENERGETICO (CF: 04794130874)
</t>
  </si>
  <si>
    <t>I.M.EL. SAS DI FURNARI ANTONIO (CF: 03640720870)</t>
  </si>
  <si>
    <t>SPOSTAMENTO DISPOSITIVO APRI-PORTE E SISTEMA ELIMINACODE - UT TAORMINA</t>
  </si>
  <si>
    <t>PITTURAZIONE MANTO LASTRICO SOLARE-DP CALTANISSETTA-</t>
  </si>
  <si>
    <t xml:space="preserve">CA.RI.NI. SOC. COOP. (CF: 01413960855)
ECO MADERA SRL (CF: 01935400851)
GEMA COSTRUZIONI (CF: 01471010858)
GRUPPO VENERE SRL (CF: 01846410858)
TECNOIMPIANTI SICILIA SRL (CF: 01987240858)
</t>
  </si>
  <si>
    <t>CA.RI.NI. SOC. COOP. (CF: 01413960855)</t>
  </si>
  <si>
    <t>fornitura ed istallazione di una porta rei per uscita di sicurezza-come da capitolato allegato-UPT ENNA</t>
  </si>
  <si>
    <t xml:space="preserve">akab srl (CF: 02891090835)
an.sa. s.r.l. (CF: 00672560869)
b.o.n.o. costruzioni s.r.l. (CF: 04446360820)
C.I.M. (CF: 02021350810)
impresa pilato calogero (CF: PLTCGR67H15B429S)
</t>
  </si>
  <si>
    <t>impresa pilato calogero (CF: PLTCGR67H15B429S)</t>
  </si>
  <si>
    <t>riparazione revisione armadi compattati - UPT AG E UPT TP</t>
  </si>
  <si>
    <t xml:space="preserve">bolteri arredamenti di bolteri fabio (CF: 00319930319)
BRESCIANI SRL (CF: 09143390152)
cassina sas di andrea cassina &amp; c (CF: 04873860011)
CYBER ENGINEERING SRL (CF: 00807770383)
DANI2000 SRL (CF: 02547230124)
</t>
  </si>
  <si>
    <t>ARGO MINI LAN</t>
  </si>
  <si>
    <t>FORNITURA UN LIBRO PREZZARIO NUOVA COSTRUZIONI</t>
  </si>
  <si>
    <t xml:space="preserve">DEI Srl (CF: 04083101008)
</t>
  </si>
  <si>
    <t>DEI Srl (CF: 04083101008)</t>
  </si>
  <si>
    <t xml:space="preserve">Riparazione fotocopiatrice DP Territorio Caltanissetta </t>
  </si>
  <si>
    <t xml:space="preserve">LINEA UFFICIO S.A.S. DI DIPRIMA PAOLO (CF: 01209300852)
</t>
  </si>
  <si>
    <t>LINEA UFFICIO S.A.S. DI DIPRIMA PAOLO (CF: 01209300852)</t>
  </si>
  <si>
    <t>Riparazione portoncino d'ingresso UT Termini Imerese</t>
  </si>
  <si>
    <t xml:space="preserve">CS CONTRACT LAVORI &amp; FORNITURE DI SALTALAMACCHIA FRANCESCO (CF: 05046180823)
</t>
  </si>
  <si>
    <t>CS CONTRACT LAVORI &amp; FORNITURE DI SALTALAMACCHIA FRANCESCO (CF: 05046180823)</t>
  </si>
  <si>
    <t>Rilegatura volumi campioni certi e mod 39</t>
  </si>
  <si>
    <t xml:space="preserve">NAPOLI FRANCESCO (CF: NPLFNC55T12C342S)
</t>
  </si>
  <si>
    <t>NAPOLI FRANCESCO (CF: NPLFNC55T12C342S)</t>
  </si>
  <si>
    <t>Rimozione di Rami Pericolanti</t>
  </si>
  <si>
    <t xml:space="preserve">Info-City Business &amp; Communications (CF: 01161550866)
</t>
  </si>
  <si>
    <t>Info-City Business &amp; Communications (CF: 01161550866)</t>
  </si>
  <si>
    <t>RIPRISTINO FUNZIONAMENTO APERTURA AUTOMATICHE DP CATANIA</t>
  </si>
  <si>
    <t>realizzazione punto luce</t>
  </si>
  <si>
    <t xml:space="preserve">GRUPPO EUROSERVIZI SOC COOP (CF: 03812880874)
</t>
  </si>
  <si>
    <t>GRUPPO EUROSERVIZI SOC COOP (CF: 03812880874)</t>
  </si>
  <si>
    <t>FORNITURA DI 3 LIBRI DR SICILIA</t>
  </si>
  <si>
    <t xml:space="preserve">GiuffrÃ¨ Francis Lefebvre S.p.A (CF: 00829840156)
</t>
  </si>
  <si>
    <t>GiuffrÃ¨ Francis Lefebvre S.p.A (CF: 00829840156)</t>
  </si>
  <si>
    <t>nÂ°4 telecamere installate</t>
  </si>
  <si>
    <t>fornitura toner e drum dp territorio trapani</t>
  </si>
  <si>
    <t xml:space="preserve">LINEA DATA (CF: 03242680829)
</t>
  </si>
  <si>
    <t>LINEA DATA (CF: 03242680829)</t>
  </si>
  <si>
    <t>lavori di manutenzione impianti di allarme</t>
  </si>
  <si>
    <t xml:space="preserve">elettroforniture crapanzano s.a.s. (CF: 01544080847)
</t>
  </si>
  <si>
    <t>elettroforniture crapanzano s.a.s. (CF: 01544080847)</t>
  </si>
  <si>
    <t>ACQUISTO ROTOLI DI CARTA PER ELIMINA CODE - MEPA</t>
  </si>
  <si>
    <t>FORNITURE BANDIERE ITALIANE-EUROPEE-SICILIA - DR SICILIA</t>
  </si>
  <si>
    <t>realizzazione punto rete con installazione di lettore badge dr sicilia</t>
  </si>
  <si>
    <t xml:space="preserve">sa.gi. impianti tecnologici  (CF: 05199020826)
</t>
  </si>
  <si>
    <t>sa.gi. impianti tecnologici  (CF: 05199020826)</t>
  </si>
  <si>
    <t>TONER</t>
  </si>
  <si>
    <t xml:space="preserve">ECO LASER INFORMATICA SRL  (CF: 04427081007)
</t>
  </si>
  <si>
    <t>ECO LASER INFORMATICA SRL  (CF: 04427081007)</t>
  </si>
  <si>
    <t>Fornitura gasolio per riscaldamento UPT Messina</t>
  </si>
  <si>
    <t xml:space="preserve">Q8 QUASER (CF: 00295420632)
</t>
  </si>
  <si>
    <t>Q8 QUASER (CF: 00295420632)</t>
  </si>
  <si>
    <t>INSTALLAZIONE DI PARETE VETRATA ZONA FRONT OFFICE</t>
  </si>
  <si>
    <t xml:space="preserve">cinquemani leonardo (CF: cnqlrd45c25g348m)
coserfo srl (CF: 02396200848)
giada costruzioni srl (CF: 05874170821)
icomit srl (CF: 04630320879)
pettinato srl (CF: 02569060839)
</t>
  </si>
  <si>
    <t>coserfo srl (CF: 02396200848)</t>
  </si>
  <si>
    <t>SOSTITUZIONE MANIGLIONE ANTIPANICO</t>
  </si>
  <si>
    <t xml:space="preserve">MSC MULTI SERVICES CONSULTING (CF: 01856420896)
</t>
  </si>
  <si>
    <t>MSC MULTI SERVICES CONSULTING (CF: 01856420896)</t>
  </si>
  <si>
    <t>FORNITURA  E POSA IN OPERA DI TAPPETO IN GOMMA ANTISCIVOLO</t>
  </si>
  <si>
    <t xml:space="preserve">FAZIO SEBASTIANO (CF: FZASST77M27F158W)
GL IMPIANTI S.R.L. (CF: 05138420822)
GRASSO FORNITURE SRL (CF: 04872170875)
NATURAMBIENTE DI GIOVANNI GAROFALO (CF: GRFGNN72M18G273K)
VECAR SRL (CF: 01644680835)
</t>
  </si>
  <si>
    <t>FAZIO SEBASTIANO (CF: FZASST77M27F158W)</t>
  </si>
  <si>
    <t>INTERVENTI DI MANUTENZIONE PER RIMOZIONE TANICA IN CEMENTO ARMATO D.Lgs 81/2008 - DP AGRIGENTO</t>
  </si>
  <si>
    <t xml:space="preserve">ECO AMBIENTE SRL (CF: 02687930848)
</t>
  </si>
  <si>
    <t>ECO AMBIENTE SRL (CF: 02687930848)</t>
  </si>
  <si>
    <t>INTERVENTO TECNICO PER STAMPANTE OKI C810</t>
  </si>
  <si>
    <t xml:space="preserve">ELETTRONICA CICALA SRL (CF: 05254330821)
</t>
  </si>
  <si>
    <t>ELETTRONICA CICALA SRL (CF: 05254330821)</t>
  </si>
  <si>
    <t>RIPRISTINO DELLE PIASTRE PER LE ASTE DELLE BANDIERE DA ESTERNO</t>
  </si>
  <si>
    <t xml:space="preserve">ANTONUZZO MARIO (CF: 06455150828)
</t>
  </si>
  <si>
    <t>ANTONUZZO MARIO (CF: 06455150828)</t>
  </si>
  <si>
    <t>FORNITURA SCALE A CASTELLO - VARIE SEDI-</t>
  </si>
  <si>
    <t xml:space="preserve">2M forniture (CF: 03637990650)
2M UFFICIO (CF: 07350840638)
ALBA FIRE SRL (CF: 02131270049)
FELCOM SRL (CF: 01075450252)
FEPP SRL (CF: 01508030291)
</t>
  </si>
  <si>
    <t>FEPP SRL (CF: 01508030291)</t>
  </si>
  <si>
    <t>TRASLOCO IMPIANTO DI VIDEOSORVEGLIANZA - UT TAORMINA</t>
  </si>
  <si>
    <t>FORNITURA MONITOR - DP PA SPORTELLO DI CEFALU'</t>
  </si>
  <si>
    <t>FORNITURA MONITOR PLASMA - DP CALTANISSETTA</t>
  </si>
  <si>
    <t>SMONTAGGIO E RIMONTAGGIO LETTORE BADGE -  DP SIRACUSA</t>
  </si>
  <si>
    <t xml:space="preserve">GOLD LION SYSTEM S.R.L. (CF: 01339380899)
</t>
  </si>
  <si>
    <t>GOLD LION SYSTEM S.R.L. (CF: 01339380899)</t>
  </si>
  <si>
    <t>SPOSTAMENTO DI N. 3 UNITA' ESTERNE, RIMOZIONE/FORNITURA E POSA IN OPERA DI N. 2 MONOBLOCCO</t>
  </si>
  <si>
    <t xml:space="preserve">BSF SRL (CF: 01769040856)
COSEFO (CF: 01910130853)
DITTA QUATTROCCHI LUIGI (CF: 01247500851)
E.L.P.A. TEC SOC. COOP. (CF: 01923120859)
ELETTRONICA MODERNA DI TRAMONTANA &amp; C. SAS (CF: 01354470856)
</t>
  </si>
  <si>
    <t>E.L.P.A. TEC SOC. COOP. (CF: 01923120859)</t>
  </si>
  <si>
    <t>SERVIZIO DI RITIRO - CONSEGNA DI CORRISPONDENZA PUNTO PUNTO TRA LE SEDI DELLA DP DI MESSINA</t>
  </si>
  <si>
    <t xml:space="preserve">ZANCLEPOST SAS (CF: 02974510832)
</t>
  </si>
  <si>
    <t>ZANCLEPOST SAS (CF: 02974510832)</t>
  </si>
  <si>
    <t>MANUTENZIONE ELETTRICA PRESSO I LOCALI MENSA E BAR DR SICILIA</t>
  </si>
  <si>
    <t>ABBONAMENTO ONLINE AL GIORNALE DI SICILIA - DR SICILIA</t>
  </si>
  <si>
    <t xml:space="preserve">GIORNALE DI SICILIA EDITORIALE (CF: 02709770826)
</t>
  </si>
  <si>
    <t>GIORNALE DI SICILIA EDITORIALE (CF: 02709770826)</t>
  </si>
  <si>
    <t>INTERVENTO TECNICO PER LA RIPARAZIONE DI UNA MACCHINA BOLLATRICE MODELLO GREAT T5L MATRICOLA 1102 ANNO DI FABRBRICAZIONE 1989</t>
  </si>
  <si>
    <t xml:space="preserve">FATTORI SAFEST S.R.L. (CF: 10416260155)
</t>
  </si>
  <si>
    <t>FATTORI SAFEST S.R.L. (CF: 10416260155)</t>
  </si>
  <si>
    <t>PORTASCOPINI COMPLETI N.20</t>
  </si>
  <si>
    <t xml:space="preserve">NASTA E C CARTA E IMBALLAGGI (CF: 00088990825)
</t>
  </si>
  <si>
    <t>NASTA E C CARTA E IMBALLAGGI (CF: 00088990825)</t>
  </si>
  <si>
    <t>SMONTAGGIO E RIMONTAGGIO SISTEMA VIDOCONFERENZA ED ARMADIO RACK</t>
  </si>
  <si>
    <t xml:space="preserve">ARREDI PER UFFICIO 6 </t>
  </si>
  <si>
    <t xml:space="preserve">ALEA (CF: 00076440932)
</t>
  </si>
  <si>
    <t>ALEA (CF: 00076440932)</t>
  </si>
  <si>
    <t>LAVAGNA A PARETE</t>
  </si>
  <si>
    <t xml:space="preserve">ERREBIAN SPA (CF: 08397890586)
</t>
  </si>
  <si>
    <t>ERREBIAN SPA (CF: 08397890586)</t>
  </si>
  <si>
    <t xml:space="preserve">Lavori di ripristino in efficienza di diversi infissi e serrande - UPT Palermo </t>
  </si>
  <si>
    <t xml:space="preserve">EDIL CASE SICILIA SRL (CF: 05975230821)
</t>
  </si>
  <si>
    <t>EDIL CASE SICILIA SRL (CF: 05975230821)</t>
  </si>
  <si>
    <t>BUSTE AVANA 30X40  - DP ENNA - DR SICILIA</t>
  </si>
  <si>
    <t xml:space="preserve">INDUSTRIA GRAFICA T . SARCUTO (CF: 00218850840)
</t>
  </si>
  <si>
    <t>INDUSTRIA GRAFICA T . SARCUTO (CF: 00218850840)</t>
  </si>
  <si>
    <t>UN COMPRESSORE PORTATILE CON PISTOLA CANNA LUNGA - CARRELLO METALLICO PORTA PRATICHE DP ENNA - DR SICILIA</t>
  </si>
  <si>
    <t xml:space="preserve">ING. AGRO' (CF: 00104350822)
</t>
  </si>
  <si>
    <t>ING. AGRO' (CF: 00104350822)</t>
  </si>
  <si>
    <t>ELETTRIFICAZIONE PORTE E FORNITURA PARETE DIVISORIA</t>
  </si>
  <si>
    <t xml:space="preserve">GRASSO FORNITURE SRL (CF: 04872170875)
</t>
  </si>
  <si>
    <t>GRASSO FORNITURE SRL (CF: 04872170875)</t>
  </si>
  <si>
    <t>RIMOZIONE SERBATOIO</t>
  </si>
  <si>
    <t>Fornitura pezzi mobili per Uffici della Sicilia</t>
  </si>
  <si>
    <t xml:space="preserve">Istituto Poligrafico e Zecca dello Stato  (CF: 00399810589)
</t>
  </si>
  <si>
    <t>Istituto Poligrafico e Zecca dello Stato  (CF: 00399810589)</t>
  </si>
  <si>
    <t>FORNITURA MATERIALE IGIENICO SANITARIO - DR SICILIA</t>
  </si>
  <si>
    <t xml:space="preserve">All Office di Perrone Patrizia (CF: PRRPRZ71B66C352E)
</t>
  </si>
  <si>
    <t>All Office di Perrone Patrizia (CF: PRRPRZ71B66C352E)</t>
  </si>
  <si>
    <t>riparazione cancello</t>
  </si>
  <si>
    <t>FORNITURA BUSTE BIANCHE VARI FORMATI</t>
  </si>
  <si>
    <t>CONVENZIONE CONSIP EE14 LOTTO 9 SICILIA</t>
  </si>
  <si>
    <t xml:space="preserve">ENEL ENERGIA SPA (CF: 06655971007)
</t>
  </si>
  <si>
    <t>ENEL ENERGIA SPA (CF: 06655971007)</t>
  </si>
  <si>
    <t xml:space="preserve">realizzazione di punti rete - DR SICILIA - </t>
  </si>
  <si>
    <t xml:space="preserve">L.P. IMPIANTI DI LOMBARDO PIETRA (CF: LMBPTR47S49F246O)
</t>
  </si>
  <si>
    <t>L.P. IMPIANTI DI LOMBARDO PIETRA (CF: LMBPTR47S49F246O)</t>
  </si>
  <si>
    <t>SPURGO E PULIZIA VASCA</t>
  </si>
  <si>
    <t xml:space="preserve">MUNAFO' SANTI (CF: MNFSNT93B04F158H)
</t>
  </si>
  <si>
    <t>MUNAFO' SANTI (CF: MNFSNT93B04F158H)</t>
  </si>
  <si>
    <t>Fornitura di carta A/4 bianca e riciclata per gli Uffici della Sicilia anno 2017</t>
  </si>
  <si>
    <t xml:space="preserve">CONVERGE S.P.A. (CF: 04472901000)
DUBINI S.R.L. (CF: 06262520155)
ERREBIAN SPA (CF: 08397890586)
GIANNONE COMPUTERS SAS (CF: 01170160889)
ITALWARE  SRL  (CF: 08619670584)
</t>
  </si>
  <si>
    <t>DUBINI S.R.L. (CF: 06262520155)</t>
  </si>
  <si>
    <t>Riparazione impianto di videosorveglianza - DP Trapani</t>
  </si>
  <si>
    <t xml:space="preserve">IMPIANTI ANSELMI DI PIETRO ANSELMI (CF: NSLPTR65T06E974W)
</t>
  </si>
  <si>
    <t>IMPIANTI ANSELMI DI PIETRO ANSELMI (CF: NSLPTR65T06E974W)</t>
  </si>
  <si>
    <t>Fornitura di fuser per Samsung 3471 e biro Pilot</t>
  </si>
  <si>
    <t>Lavori di scavo e posizionamento canaletta con griglia per deflusso liquidi presso cucina mensa - DR Sicilia</t>
  </si>
  <si>
    <t xml:space="preserve">AUTOMAZIONI LO VERSO (CF: LVRLGU60P29G273P)
</t>
  </si>
  <si>
    <t>AUTOMAZIONI LO VERSO (CF: LVRLGU60P29G273P)</t>
  </si>
  <si>
    <t xml:space="preserve">Riparazione videosorveglianza - UT di S. Agata </t>
  </si>
  <si>
    <t xml:space="preserve">ALAK S.R.L. (CF: 00468210588)
</t>
  </si>
  <si>
    <t>ALAK S.R.L. (CF: 00468210588)</t>
  </si>
  <si>
    <t>Rilegatura volumi campioni certi, note e trascrizioni - DP Messina</t>
  </si>
  <si>
    <t xml:space="preserve">TIPOGRAFIA SERIGRAFIA AMAZON S.A.S. DI GHAZAL YOUSSEF (CF: 02579510831)
</t>
  </si>
  <si>
    <t>TIPOGRAFIA SERIGRAFIA AMAZON S.A.S. DI GHAZAL YOUSSEF (CF: 02579510831)</t>
  </si>
  <si>
    <t>MANUTENZIONE ANTIINTRUSIONE - DP ME UT BARCELLONA P.G.</t>
  </si>
  <si>
    <t xml:space="preserve">CARDILE PAOLO (CF: 02842330835)
</t>
  </si>
  <si>
    <t>CARDILE PAOLO (CF: 02842330835)</t>
  </si>
  <si>
    <t>INSTALLAZIONE TEMPORIZZATORI - UPT CATANIA</t>
  </si>
  <si>
    <t xml:space="preserve">INTEC SERVICE Srl (CF: 02820290647)
</t>
  </si>
  <si>
    <t>INTEC SERVICE Srl (CF: 02820290647)</t>
  </si>
  <si>
    <t>SISTEMA DI ALLARME E RIPARAZ. CONDIZIONATORE - UT TAORMINA</t>
  </si>
  <si>
    <t>RIPARAZIONE PORTE E MANIGLIONE ANTIPANICO - DP AGRIGENTO</t>
  </si>
  <si>
    <t>RIPARAZIONI, LAVAGGIO E RIMONTAGGIO TENDE - DR SICILIA</t>
  </si>
  <si>
    <t>PULIZIA VIDEOCAMERE ANTINTRUSIONE - UTPA2 E SPORTELLO DI ALCAMO</t>
  </si>
  <si>
    <t>RIPARAZIONE IMP. ANTINCENDIO - DR SICILIA</t>
  </si>
  <si>
    <t>Acquisto di nastri inchiostrati - toner rari - rotoli eliminacode inusuali e verificabanconote - DR Sicilia</t>
  </si>
  <si>
    <t>DISOTTURAZIONE COLONNA DI SCARICO- UPT ENNA-</t>
  </si>
  <si>
    <t xml:space="preserve">BONASERA GIUSEPPE (CF: 01059230860)
C.M.F. DI GIUNTA BENEDETTO (CF: 01044240867)
CAMPAGNA ANTONINO (CF: 01203130867)
IPSALE S.R.L. (CF: 01167350865)
SPERONE LA TORRE (CF: 00672190865)
</t>
  </si>
  <si>
    <t>C.M.F. DI GIUNTA BENEDETTO (CF: 01044240867)</t>
  </si>
  <si>
    <t xml:space="preserve">ANDRIOLO SRL  (CF: 05663140829)
CAVALLINO GIOVANNI (CF: 04430020828)
EDIL MULTIIMPIANTI (CF: 04774490827)
GIANA COSTRUZIONI (CF: 06233020822)
green project srl (CF: 06062120826)
</t>
  </si>
  <si>
    <t>green project srl (CF: 06062120826)</t>
  </si>
  <si>
    <t xml:space="preserve">Lavori di sostituzione vetrocamera - DP Catania </t>
  </si>
  <si>
    <t xml:space="preserve">PETRARCA SALVATORE (CF: PTRSVT68B18C351E)
</t>
  </si>
  <si>
    <t>PETRARCA SALVATORE (CF: PTRSVT68B18C351E)</t>
  </si>
  <si>
    <t>MONTAGGIO LETTORE BADGE - DP SIRACUSA</t>
  </si>
  <si>
    <t>Lavori straordinari di giardinaggio _ DRV SICILIA</t>
  </si>
  <si>
    <t xml:space="preserve">MIL WORLD SRL (CF: 06191420824)
</t>
  </si>
  <si>
    <t>MIL WORLD SRL (CF: 06191420824)</t>
  </si>
  <si>
    <t>SPOSTAMENTO QUADRO ELETTRICO - DP CALTANISSETTA</t>
  </si>
  <si>
    <t xml:space="preserve">MATRAXIA   S.R.L. (CF: 01726960857)
</t>
  </si>
  <si>
    <t>MATRAXIA   S.R.L. (CF: 01726960857)</t>
  </si>
  <si>
    <t>Lavori di delimitazione area parcheggio - DP Messina</t>
  </si>
  <si>
    <t xml:space="preserve">PAGANO PIETRO (CF: PGNPTR55M09G209I)
</t>
  </si>
  <si>
    <t>PAGANO PIETRO (CF: PGNPTR55M09G209I)</t>
  </si>
  <si>
    <t xml:space="preserve"> Fornitura di cancelleria varia - DP Messina</t>
  </si>
  <si>
    <t xml:space="preserve">MYO S.r.l. (CF: 03222970406)
</t>
  </si>
  <si>
    <t>MYO S.r.l. (CF: 03222970406)</t>
  </si>
  <si>
    <t>Fornitura di 2 monitor eliminacode per front-office - DP Catania</t>
  </si>
  <si>
    <t>DISLOCAZIONE N.2 CLIMATIZZATORI</t>
  </si>
  <si>
    <t>Fornitura di un testo tributario</t>
  </si>
  <si>
    <t xml:space="preserve">WOLTERS KLUWER ITALIA SRL (CF: 10209790152)
</t>
  </si>
  <si>
    <t>WOLTERS KLUWER ITALIA SRL (CF: 10209790152)</t>
  </si>
  <si>
    <t>SERVIZIO DI APERTURA E CHIUSURA UFFICIO GESTIONE EMERGENZE E VIGILANZA SALTUARIA NOTTURNA</t>
  </si>
  <si>
    <t>GUASTO IMPIANTI IDRICO CON PERDITA ACQUA - DP TRAPANI</t>
  </si>
  <si>
    <t xml:space="preserve">DIEMMEA SERVICE SRL (CF: 02416820815)
</t>
  </si>
  <si>
    <t>DIEMMEA SERVICE SRL (CF: 02416820815)</t>
  </si>
  <si>
    <t>CUFFIE CON MICROFONO</t>
  </si>
  <si>
    <t xml:space="preserve">TT TECNOSISTEMI (CF: 00305120974)
</t>
  </si>
  <si>
    <t>TT TECNOSISTEMI (CF: 00305120974)</t>
  </si>
  <si>
    <t>LAVORI DI DECESPUGLIAMENTO - UPT AGRIGENTO</t>
  </si>
  <si>
    <t xml:space="preserve">PRO SERVICE SOC. COOP. (CF: 02780270845)
</t>
  </si>
  <si>
    <t>PRO SERVICE SOC. COOP. (CF: 02780270845)</t>
  </si>
  <si>
    <t>FORNITURA IMPIANTO ANTINTRUSIONE E VIDEO SORVEGLIANZA/ PALAZZINA A E C</t>
  </si>
  <si>
    <t xml:space="preserve">BQS S.r.L. (CF: 05499940822)
</t>
  </si>
  <si>
    <t>BQS S.r.L. (CF: 05499940822)</t>
  </si>
  <si>
    <t>Pubblicazione ricerca di immobili per DP e UT di Messina</t>
  </si>
  <si>
    <t xml:space="preserve">A. MANZONI &amp; C. S.p.a. (CF: 04705810150)
</t>
  </si>
  <si>
    <t>A. MANZONI &amp; C. S.p.a. (CF: 04705810150)</t>
  </si>
  <si>
    <t>Pubblicazione indagine ricerca immobili - DP RAGUSA</t>
  </si>
  <si>
    <t>UT SANT'AGATA DI MILITELLO - SERVIZIO DI APERTURA E CHIUSURA UFFICIO, GESTIONE DELLE EMERGENZE E VIGILANZA SALTUARIA NOTTURNA</t>
  </si>
  <si>
    <t xml:space="preserve">CASSARO SERVIZI (CF: 02052690845)
CO.MI SRL (CF: 05631620829)
CONCORDIA SERVIZI S.R.L. (CF: 02213170844)
LA POLITUTTO (CF: 05813570826)
SECURITY SERVICE SRL (CF: 05301810825)
</t>
  </si>
  <si>
    <t>SECURITY SERVICE SRL (CF: 05301810825)</t>
  </si>
  <si>
    <t>Riparazione impianto antintrusione - UPT Messina</t>
  </si>
  <si>
    <t>RIPARAZIONE CANCELLO AUTOMATIZZATO ESTERNO</t>
  </si>
  <si>
    <t>DISTRUGGI DOCUMENTO - DP CT - UT ACIREALE</t>
  </si>
  <si>
    <t xml:space="preserve">CORPORATE EXPRESS SRL (CF: 00936630151)
</t>
  </si>
  <si>
    <t>CORPORATE EXPRESS SRL (CF: 00936630151)</t>
  </si>
  <si>
    <t>SPOSTAMENTO PUNTI RETE E PUNTI PRESA - DP CALTANISSETTA</t>
  </si>
  <si>
    <t>MANIGLIE E DUPLICAZIONE CHIAVE</t>
  </si>
  <si>
    <t xml:space="preserve">MALTESE GROUP (CF: 05637650820)
</t>
  </si>
  <si>
    <t>MALTESE GROUP (CF: 05637650820)</t>
  </si>
  <si>
    <t>CANCELLERIA E MATERIALE PER UFFICIO</t>
  </si>
  <si>
    <t xml:space="preserve">cartoleria Crisci (CF: 03981780822)
</t>
  </si>
  <si>
    <t>cartoleria Crisci (CF: 03981780822)</t>
  </si>
  <si>
    <t>N.2 MANIGLIE - UPT PALERMO</t>
  </si>
  <si>
    <t>N.2 AERATORI</t>
  </si>
  <si>
    <t>Acquisto di testi tributari - DP ENNA</t>
  </si>
  <si>
    <t>PRESTAZIONE PER TINTEGGIATURA DELLE STANZE-DP E UPT CL-</t>
  </si>
  <si>
    <t xml:space="preserve">ANGELO RUSSELLO SPA (CF: 01179080856)
CHINA COSTRUZIONI SRL (CF: 01933640854)
DEMETRA LAVORI SRL (CF: 01838830857)
IMPRECAP SRL (CF: 01850920859)
POLIZZI ARCANGELO (CF: 00277190856)
</t>
  </si>
  <si>
    <t>CHINA COSTRUZIONI SRL (CF: 01933640854)</t>
  </si>
  <si>
    <t xml:space="preserve">INTERVENTO IMPIANTO ANTINTRUSIONE ED ANTICENDIO </t>
  </si>
  <si>
    <t xml:space="preserve">A.B.S. ELETTRONICA DI SCIUTO CLEMENTE (CF: SCTCMN58R04C351J)
</t>
  </si>
  <si>
    <t>A.B.S. ELETTRONICA DI SCIUTO CLEMENTE (CF: SCTCMN58R04C351J)</t>
  </si>
  <si>
    <t>PRESTAZIONE PER RISANAMENTO INTONACI SEMINTERRATO- DP AG-</t>
  </si>
  <si>
    <t xml:space="preserve">AIRCOM SR (CF: 01951040847)
APPALTI DI VINCENZO TINAGLIA &amp; C.SAS (CF: 02001690847)
EDILPA SRL (CF: 02824190843)
GEOPLANTS SRL (CF: 02614170849)
PAM SRL (CF: 02440700843)
</t>
  </si>
  <si>
    <t>APPALTI DI VINCENZO TINAGLIA &amp; C.SAS (CF: 02001690847)</t>
  </si>
  <si>
    <t>CONVENZIONE CONSIP BUONI PASTO 7 - ODA N. 3835816 DEL 15/09/2017 - DURATA 4 MESI</t>
  </si>
  <si>
    <t>Fornitura di cancelleria varia - DR Sicilia</t>
  </si>
  <si>
    <t>SOSTITUZIONE SCALDABAGNO UT NOTO</t>
  </si>
  <si>
    <t>Lavori di rimozione ed installazione di strice tattili per non vedenti - UPT Agrigento</t>
  </si>
  <si>
    <t xml:space="preserve">PULLARA CALOGERO (CF: PLLCGR79A12A089L)
</t>
  </si>
  <si>
    <t>PULLARA CALOGERO (CF: PLLCGR79A12A089L)</t>
  </si>
  <si>
    <t xml:space="preserve">MONITOR 42 POLLICI </t>
  </si>
  <si>
    <t>RIP. VIDEOSORVEGLIANZA - DP PALERMO</t>
  </si>
  <si>
    <t xml:space="preserve">RIPARAZIONE FOTOCOPIATORE - DP CALTANISSETTA </t>
  </si>
  <si>
    <t xml:space="preserve">TENDE DA SOLE </t>
  </si>
  <si>
    <t>CASSETTA DI DERIVAZIONE PER ELIMINA CODE</t>
  </si>
  <si>
    <t>DIFINFESTAZIONE E DERATTIZZAZIONE - DP CALTANISSETTA</t>
  </si>
  <si>
    <t>CARTA ELIMINA CODE</t>
  </si>
  <si>
    <t>INTERVENTO SU PASSERELLA ESTERNE DISABILE</t>
  </si>
  <si>
    <t>SPOSTAMENTO CABLAGGI - UPT PALERMO 1</t>
  </si>
  <si>
    <t>TUBATURA ACQUA MENSA</t>
  </si>
  <si>
    <t>Riparazione cancello scorrevole automatico - DR Sicilia</t>
  </si>
  <si>
    <t>DP RAGUSA SERVIZIO DI TELEALLARME, VIGILANZA SALTUARIA NOTTURNA, CONTROLLO ACCESSI E APERTURA E CHIUSURA UFFICIO</t>
  </si>
  <si>
    <t xml:space="preserve">MONDIALPOL RAGUSA S.R.L. UNIPERSONALE  (CF: 01363160886)
</t>
  </si>
  <si>
    <t>MONDIALPOL RAGUSA S.R.L. UNIPERSONALE  (CF: 01363160886)</t>
  </si>
  <si>
    <t>SOSTITUZIONE, FORNITURA E POS IN OPERA DI N.2 CONDIZIONATORI- DP AGRIGENTO-</t>
  </si>
  <si>
    <t xml:space="preserve">CGS SERVICE SNC (CF: 05877390822)
DIPA SERVIZI (CF: 03822150821)
ELETTRONICA MODERNA SRL (CF: 01989720857)
I.M.EL. SAS DI FURNARI ANTONIO (CF: 03640720870)
RIZZOTTI COSTRUZIONI SRLCR (CF: 05031450876)
</t>
  </si>
  <si>
    <t>DIPA SERVIZI (CF: 03822150821)</t>
  </si>
  <si>
    <t>FORNITURA DI N.5 CONDIZIONATORI- DP CALTANISSETTA-</t>
  </si>
  <si>
    <t xml:space="preserve">AURORA IMPIANTI S.R.L. (CF: 01519140899)
EN-SIT (CF: 01100350865)
ETT di Torrisi Felice &amp; C. Sas (CF: 04606020875)
I.T.R. SRL  (CF: 04777970874)
VINCENZO PATERNO DEL CUGNO (CF: 03022160828)
</t>
  </si>
  <si>
    <t>I.T.R. SRL  (CF: 04777970874)</t>
  </si>
  <si>
    <t>FORNITURA ED INSTALLAZIONE ESTINTORI-VARIE SEDI-</t>
  </si>
  <si>
    <t xml:space="preserve">HAPPENING COPRPORATION SRL (CF: 02426680845)
I.T.R. SRL  (CF: 04777970874)
L'INFORMATICA S.A.S. DI ANDREA DI FRANCESCO &amp; C. (CF: 02198930840)
MARCONI IMPIANTI (CF: 01977190832)
MEGA SISTEM DI MANCUSO FRANCESCO (CF: 01215560838)
</t>
  </si>
  <si>
    <t xml:space="preserve">VIDEOCITOFONICO </t>
  </si>
  <si>
    <t xml:space="preserve">SERVIZI E ASSISTENZA SRL (CF: 01888890850)
</t>
  </si>
  <si>
    <t>SERVIZI E ASSISTENZA SRL (CF: 01888890850)</t>
  </si>
  <si>
    <t>ACQUISTO STRUMENTO TOPOGRAFICO- UPT AG-</t>
  </si>
  <si>
    <t xml:space="preserve">CTS (CF: 01993820347)
DALIA SRL (CF: 06694011211)
DELTA STRUMENTI SRL (CF: 01914590128)
GEOMAX (CF: 07643930964)
GEOTECNA (CF: 09391921005)
</t>
  </si>
  <si>
    <t>GEOMAX (CF: 07643930964)</t>
  </si>
  <si>
    <t>Ripristino impianto antintrusione ufficio di Pantelleria</t>
  </si>
  <si>
    <t xml:space="preserve">ASA IMPIANTI S.R.L. (CF: 01777010818)
</t>
  </si>
  <si>
    <t>ASA IMPIANTI S.R.L. (CF: 01777010818)</t>
  </si>
  <si>
    <t>RIPRISTINO TENDE PARA SOLE - UPT SIRACUSA</t>
  </si>
  <si>
    <t>MANUTENZIONE IMPIANTI TORNELLI</t>
  </si>
  <si>
    <t xml:space="preserve">CLIMA CENTER SRL (CF: 05976450824)
CO.BEL (CF: 05386470826)
CORAMA SRL (CF: 02707270837)
DI BELLA COSTRUZIONI SRL (CF: 01302740871)
FAZIO SEBASTIANO (CF: FZASST77M27F158W)
</t>
  </si>
  <si>
    <t>FORNITURA ED INSTALLAZIONE DI N.2 CONDIZIONATORI- UT BARCELLONA P. DI GOTTO</t>
  </si>
  <si>
    <t xml:space="preserve">ACCARINO TERMOIDRAULICA (CF: 03359350836)
BERICOR DI BERTULLA GIUSEPPE (CF: BRTGPP47A12F158D)
CARDILE PAOLO (CF: 02842330835)
ECOEDIST SRL (CF: 03212420834)
MARCONI ENERGIE (CF: 03116230834)
</t>
  </si>
  <si>
    <t>SERVIZIO DI RITIRO CONSEGNA DI CORRISPONDENZA PUNTO PUNTO TRA LE SEDI DELLA DP DI MESSINA</t>
  </si>
  <si>
    <t>Lavori per spostamento torrette e prese informatiche</t>
  </si>
  <si>
    <t>Lavori di spostamento monitor eliminacode in altra sala attesa- UT Acireale</t>
  </si>
  <si>
    <t xml:space="preserve">PIXEL  S.R.L. (CF: 04220350872)
</t>
  </si>
  <si>
    <t>PIXEL  S.R.L. (CF: 04220350872)</t>
  </si>
  <si>
    <t>ESTINTORI A POLVERE</t>
  </si>
  <si>
    <t xml:space="preserve">CENTRO AUTOMAZIONE UFFICI (CF: 01695550812)
</t>
  </si>
  <si>
    <t>CENTRO AUTOMAZIONE UFFICI (CF: 01695550812)</t>
  </si>
  <si>
    <t>SOSTITUZIONE E RIPARAZIONE N.125 MANIGLIE-DRE-</t>
  </si>
  <si>
    <t>MANUTENZIONE STRUMENTO FOTOGRAFICO</t>
  </si>
  <si>
    <t xml:space="preserve">Leica Geosystems SpA (CF: 12090330155)
</t>
  </si>
  <si>
    <t>Leica Geosystems SpA (CF: 12090330155)</t>
  </si>
  <si>
    <t>fornitura carta A3</t>
  </si>
  <si>
    <t xml:space="preserve">FLYNET COMUNICAZIONI SRL (CF: 03043220833)
</t>
  </si>
  <si>
    <t>FLYNET COMUNICAZIONI SRL (CF: 03043220833)</t>
  </si>
  <si>
    <t>Lavori di potenziamento allarme sonoro - UPT Messina</t>
  </si>
  <si>
    <t xml:space="preserve">Explorer Informatica Srl (CF: 02605870837)
</t>
  </si>
  <si>
    <t>Explorer Informatica Srl (CF: 02605870837)</t>
  </si>
  <si>
    <t>Lavori di riparazione vetri e potenziamento illuminazione in un saloncino - UPT Messina</t>
  </si>
  <si>
    <t xml:space="preserve">DONATO ANTONINO TINDARO (CF: DNTNNN68B29H479O)
</t>
  </si>
  <si>
    <t>DONATO ANTONINO TINDARO (CF: DNTNNN68B29H479O)</t>
  </si>
  <si>
    <t>BUSTE - BIGLIETTI - DR SICILIA</t>
  </si>
  <si>
    <t>CORSI - DR SICILIA</t>
  </si>
  <si>
    <t xml:space="preserve">MEDIACONSULT (CF: 07189200723)
</t>
  </si>
  <si>
    <t>MEDIACONSULT (CF: 07189200723)</t>
  </si>
  <si>
    <t>REINTEGRO CASSETTE DI PRIMO SOCCORSO</t>
  </si>
  <si>
    <t>DISOTTURAZIONE E SPURGO TOMBINO</t>
  </si>
  <si>
    <t>RIPARAZIONE MANIGLIA + SERRATURA - UPT MESSINA</t>
  </si>
  <si>
    <t>RIPARAZIONE PORTA AL FRONT-OFFICE</t>
  </si>
  <si>
    <t>RIPARAZIONE SERRATURA DR SICILIA</t>
  </si>
  <si>
    <t>SOSTITUZIONE STRISCE ANTISCIVOLO DP AGRIGENTO UT CANICATTI' - SCIACCA</t>
  </si>
  <si>
    <t>varie manutenzioni</t>
  </si>
  <si>
    <t>INTERUTTORE MAGNETOTERMICO DR SICILIA</t>
  </si>
  <si>
    <t>RIPARAZIONE MALFUNZIONAMENTO VIDEOSORVEGLIANZA</t>
  </si>
  <si>
    <t xml:space="preserve">MORANDO  (CF: 01465040887)
</t>
  </si>
  <si>
    <t>MORANDO  (CF: 01465040887)</t>
  </si>
  <si>
    <t>CASSETTE DI PRIMO SOCCORSO - DP CATANIA</t>
  </si>
  <si>
    <t xml:space="preserve">SOSTITUZIONE INSEGNA </t>
  </si>
  <si>
    <t xml:space="preserve">SMIT DI TORRETTA GIUSEPPE (CF: TRRGPP35L06F845F)
</t>
  </si>
  <si>
    <t>SMIT DI TORRETTA GIUSEPPE (CF: TRRGPP35L06F845F)</t>
  </si>
  <si>
    <t>SCERBATURA E POTATURA</t>
  </si>
  <si>
    <t xml:space="preserve">CARPA SERVIZI SOC. COOP (CF: 02929070833)
</t>
  </si>
  <si>
    <t>CARPA SERVIZI SOC. COOP (CF: 02929070833)</t>
  </si>
  <si>
    <t>MANUTENZIONE SISTEMA VIDEOCONFERENZA</t>
  </si>
  <si>
    <t>Installazione di una parete divisoria in cartongesso - DP Caltanissetta</t>
  </si>
  <si>
    <t xml:space="preserve">IMPRESA REALE DARIO (CF: RLEDRA79A08C351V)
</t>
  </si>
  <si>
    <t>IMPRESA REALE DARIO (CF: RLEDRA79A08C351V)</t>
  </si>
  <si>
    <t>Riparazione 3 serrature porte e fornitura e collocazione n. 3 cassette safe crash - UPT Palermo</t>
  </si>
  <si>
    <t>fornitura di testi tributari per la DR Sicilia</t>
  </si>
  <si>
    <t>FORNITURA E POSA IN OPERA DI UN PLUVIALE IN RAME-UP SIRACUSA-</t>
  </si>
  <si>
    <t xml:space="preserve">CARPINTERI ALESSANDRO (CF: 01419180896)
CARRUBBA GIUSEPPE (CF: 01532910898)
ELLEDUE SRL (CF: 01602400895)
EURO C SRL (CF: 00984750893)
S.I.M.A.EL SAS DI ZOCCO RAFFAELE (CF: 01165900893)
</t>
  </si>
  <si>
    <t>S.I.M.A.EL SAS DI ZOCCO RAFFAELE (CF: 01165900893)</t>
  </si>
  <si>
    <t>Fornitura rotoli per eliminacode UPT Catania</t>
  </si>
  <si>
    <t>ACQUISTO LIBRI E CODICI</t>
  </si>
  <si>
    <t>LAVORI DI TINTEGGIATURA -DRE-</t>
  </si>
  <si>
    <t xml:space="preserve">AQS SRL (CF: 06439250827)
COOPERATIVA LAVORI GENERALI (CF: 06484741217)
EDIL CASE SICILIA SRL (CF: 05975230821)
GEOM. MISTRETTA GIUSEPPE (CF: 03425670829)
LUNA PIETRO (CF: 05010630829)
</t>
  </si>
  <si>
    <t>AQS SRL (CF: 06439250827)</t>
  </si>
  <si>
    <t>N.2 PRESE NUOVE  UPT PALERMO</t>
  </si>
  <si>
    <t>SOSTITUZIONE DI N.4 POMPE DI CALORE-UT SCIACCA-</t>
  </si>
  <si>
    <t xml:space="preserve">AURORA IMPIANTI S.R.L. (CF: 01519140899)
EN-SIT (CF: 01100350865)
FRATELLI MANCUSO SRL (CF: 06105400821)
I.T.R. SRL  (CF: 04777970874)
VINCENZO PATERNO DEL CUGNO (CF: 03022160828)
</t>
  </si>
  <si>
    <t>FRATELLI MANCUSO SRL (CF: 06105400821)</t>
  </si>
  <si>
    <t>UPT CALTANISSETTA - LAVORI RISANAMENTO MURATURE VANO SCALA ACCESSO AL CED E MESSA A NORMA PARAPETTI DELLE TERRAZZE</t>
  </si>
  <si>
    <t xml:space="preserve">AN.CO SRL (CF: 01432000857)
BLAS COSTRUZIONI S.R.L. (CF: 01387910225)
COSIAM S.R.L. (CF: 01439050855)
G.M.P. COSTRUZIONI S.R.L. (CF: 01832600850)
SOCIETA' ITALIANA FORNITURE - S.I.C.EF. S.R.L. (CF: 00146420856)
</t>
  </si>
  <si>
    <t>BLAS COSTRUZIONI S.R.L. (CF: 01387910225)</t>
  </si>
  <si>
    <t>SOSTITUZIONE STRISCE ANTISCIVOLO</t>
  </si>
  <si>
    <t>BUSTE BIANCHE - DP PALERMO</t>
  </si>
  <si>
    <t>FORNITURA ED INSTALLAZIONE DI TRE SISTEMI DI CONTROLLO ACCESSI-PA2 E BAGHERIA-</t>
  </si>
  <si>
    <t xml:space="preserve">17VENTIDUE (CF: 11435461006)
2 EMME SRL (CF: 03678060488)
2F MULTIMEDIA (CF: 04902300484)
MEDITEL DATA SRL (CF: 05543100829)
RL3 SRL (CF: 09653091000)
</t>
  </si>
  <si>
    <t>MEDITEL DATA SRL (CF: 05543100829)</t>
  </si>
  <si>
    <t>SOSTITUZIONE CENTRALINA ANTINTRUSIONE-UT GIARRE-</t>
  </si>
  <si>
    <t xml:space="preserve">DRAGO SRL (CF: 04789130871)
GRASSO FORNITURE SRL (CF: 04872170875)
GRUPPO ALTEA SRL (CF: 04687030876)
SIRIT (CF: 04749030872)
TRIPPA IMPIANTI DI TRIPPA SALVATORE (CF: 03152560870)
</t>
  </si>
  <si>
    <t>TRIPPA IMPIANTI DI TRIPPA SALVATORE (CF: 03152560870)</t>
  </si>
  <si>
    <t>RIPARAZIONE IMPIANTO DI VIDEOSORVEGLIANZA - DP TRAPANI</t>
  </si>
  <si>
    <t xml:space="preserve">ELECTRA SRL (CF: 02087120818)
</t>
  </si>
  <si>
    <t>ELECTRA SRL (CF: 02087120818)</t>
  </si>
  <si>
    <t>BOLLITORE PER MENSA</t>
  </si>
  <si>
    <t>CARTELLONISTICA - UT TAORMINA</t>
  </si>
  <si>
    <t>MONITOR PLASMA 42 POLLICI PER FRONT OFFICE</t>
  </si>
  <si>
    <t>SOSTITUZIONE LETTORE APRI-PORTA - DP PALERMO</t>
  </si>
  <si>
    <t>MANUTENZIONE INFISSI ESTERNI (VARI PIANI) - UT GIARRE</t>
  </si>
  <si>
    <t xml:space="preserve">NEW TECHNOLOGY SOC COOP ARL (CF: 04862130871)
</t>
  </si>
  <si>
    <t>NEW TECHNOLOGY SOC COOP ARL (CF: 04862130871)</t>
  </si>
  <si>
    <t>MALFUNZIONAMENTO IMPIANTO ANTINTRUSIONE - DP TRAPANI</t>
  </si>
  <si>
    <t>N.8 POSTAZIONE UPS - DR SICILIA</t>
  </si>
  <si>
    <t xml:space="preserve">L.P.IMPIANTI  (CF: 06086340822)
</t>
  </si>
  <si>
    <t>L.P.IMPIANTI  (CF: 06086340822)</t>
  </si>
  <si>
    <t>REALIZZAZIONE 7 PDL</t>
  </si>
  <si>
    <t>SOFFITTO DEI BAGNI UOMINI - UPT AGRIGENTO</t>
  </si>
  <si>
    <t xml:space="preserve">CAPRARO CARMELO (CF: CPRCLM76M08A089T)
</t>
  </si>
  <si>
    <t>CAPRARO CARMELO (CF: CPRCLM76M08A089T)</t>
  </si>
  <si>
    <t>TELECOMANDI + CANCELLO - DR SICILIA</t>
  </si>
  <si>
    <t xml:space="preserve">MEDITEL DATA SRL (CF: 05543100829)
</t>
  </si>
  <si>
    <t>ESTINTORI - DP CATANIA</t>
  </si>
  <si>
    <t>Fornitura di 100 rotoli di carta eliminacode per DP Palermo</t>
  </si>
  <si>
    <t>PULIZIA E SANIFICAZIONE AMBIENTE MENSA</t>
  </si>
  <si>
    <t>REINTEGRO CASSETTE DI PRIMO SOCCORSO ALLEGATO 1 DM388/2003 - DP TRAPANI</t>
  </si>
  <si>
    <t>SISTEMA DI CONTROLLO ACCESSI- UT MARSALA-</t>
  </si>
  <si>
    <t xml:space="preserve">C.E.S.A. SRL (CF: 01621810819)
C.I.M. (CF: 02021350810)
DAMIGA SRL (CF: 02379180819)
DIEMMEA SERVICE SRL (CF: 02416820815)
LA ROCCA MAURIZIO S.R.L. (CF: 02337130815)
</t>
  </si>
  <si>
    <t>LA ROCCA MAURIZIO S.R.L. (CF: 02337130815)</t>
  </si>
  <si>
    <t>DP RAGUSA - SERVIZIO DI TELEALLARME, SORVEGLIANZA NOTTURNA E APERTURA E CHIUSURA UFFICIO</t>
  </si>
  <si>
    <t xml:space="preserve">IMPRESA TEST UNO (CF: 01256588755)
LA RONDA 1 SRL (CF: 01320060880)
MONDIALPOL SECURITY SPA (CF: 02644430825)
SICUR SERVICE SICILIA (CF: 04514680877)
Sicurtransport SpA (CF: 00119850824)
</t>
  </si>
  <si>
    <t>SICUR SERVICE SICILIA (CF: 04514680877)</t>
  </si>
  <si>
    <t>MANUTENZIONE PORTE REI</t>
  </si>
  <si>
    <t>Fornitura toner per uffici della Sicilia in convenzione Consip</t>
  </si>
  <si>
    <t xml:space="preserve">ITALWARE  SRL  (CF: 08619670584)
</t>
  </si>
  <si>
    <t>ITALWARE  SRL  (CF: 08619670584)</t>
  </si>
  <si>
    <t>FORNITURA DI PEZZI MOBILI ANNO 2018 DR SICILIA</t>
  </si>
  <si>
    <t>ADESIONE CONVENZIONE CONSIP BUONI PASTO 7 - ODA N. 4063993</t>
  </si>
  <si>
    <t>Lavori di riparazione impianto antintrusione e fornitura tester - UT Noto</t>
  </si>
  <si>
    <t>Lavori di riparazione serrature, tende e lavagne magnetiche - DR sicilia</t>
  </si>
  <si>
    <t>Riparazione citofono, cancello e spostamento lettore badge - UT ACIREALE</t>
  </si>
  <si>
    <t xml:space="preserve">JOSHELETTRONICA di PRIVITERA PIERO (CF: PRVPRI73D02F250F)
</t>
  </si>
  <si>
    <t>JOSHELETTRONICA di PRIVITERA PIERO (CF: PRVPRI73D02F250F)</t>
  </si>
  <si>
    <t>CASSETTE DI PRIMO SOCCORSO UT TERMINI IMERESE</t>
  </si>
  <si>
    <t>MANUTENZIONE ARMADI ARCHIVIO</t>
  </si>
  <si>
    <t>SOSTITUZIONE DI MECCANISMI SU IMPIANTI COMPATTATI- DRE-</t>
  </si>
  <si>
    <t xml:space="preserve">LO GIUDICE MERFORI SRL (CF: 03705240822)
</t>
  </si>
  <si>
    <t>LO GIUDICE MERFORI SRL (CF: 03705240822)</t>
  </si>
  <si>
    <t>6 BATTERIE + GRUPPO MISCELATORE</t>
  </si>
  <si>
    <t>FORNITURA DI N.2 MOLLE SPINGI PORTE</t>
  </si>
  <si>
    <t>RIPARAZIONE PERDITA IDRICA</t>
  </si>
  <si>
    <t>MANUTENZIONE IMPIANTO ELETTRICO MENSA - PRESE 380V  63A DR SICILIA</t>
  </si>
  <si>
    <t xml:space="preserve">MASTERCOM SRL (CF: 04817510821)
</t>
  </si>
  <si>
    <t>MASTERCOM SRL (CF: 04817510821)</t>
  </si>
  <si>
    <t>INTERVENTO SU SARACINESCA IN FERRO</t>
  </si>
  <si>
    <t>SERRATURE - UPT MESSINA</t>
  </si>
  <si>
    <t>MANUTENZIONE FABBRICATO - DP SIRACUSA - UPT SIRACUSA</t>
  </si>
  <si>
    <t>FORNITURA IN COMODATO D'USO IMPIANTO ANTINTRUSIONE - DP CATANIA</t>
  </si>
  <si>
    <t>SERVIZI DI MANUTENZIONE E REVISIONE STRUMENTO TOPOGRAFICO-UPT RAGUSA-</t>
  </si>
  <si>
    <t>DR SICILIA - VERIFICA PERIODICA BIENNALE A SEI ASCENSORI</t>
  </si>
  <si>
    <t xml:space="preserve">ASP PALERMO (CF: 05841760829)
</t>
  </si>
  <si>
    <t>ASP PALERMO (CF: 05841760829)</t>
  </si>
  <si>
    <t>VERIFICA PERIODICA BIENNALE A TRE ASCENSORI  - UPT SIRACUSA</t>
  </si>
  <si>
    <t xml:space="preserve">AZIENDA SANITARIA PROVINCIALE DI SIRACUSA (CF: 01661590391)
</t>
  </si>
  <si>
    <t>AZIENDA SANITARIA PROVINCIALE DI SIRACUSA (CF: 01661590391)</t>
  </si>
  <si>
    <t>VERIFICA PERIODICA BIENNALE DI TRE ASCENSORI - DP SIRACUSA</t>
  </si>
  <si>
    <t xml:space="preserve"> UT MODICA -SERVIZIO DI GESTIONE DELLE EMERGENZE TRAMITE IMPIANTO DI TELEALLARME -</t>
  </si>
  <si>
    <t xml:space="preserve">LA RONDA 1 SRL (CF: 01320060880)
</t>
  </si>
  <si>
    <t>LA RONDA 1 SRL (CF: 01320060880)</t>
  </si>
  <si>
    <t xml:space="preserve">UPT AGRIGENTO - OLS SIC_13_FIP_020 - PAL 2013 - LAVORI DI ADEGUAMENTO IMPIANTI ANTINCENDIO - </t>
  </si>
  <si>
    <t xml:space="preserve">akab srl (CF: 02891090835)
ARCOBALENO SRL (CF: 04004410876)
IMPIANTI ANSELMI DI PIETRO ANSELMI (CF: NSLPTR65T06E974W)
ISOR COSTRUZIONI SRL (CF: 02488860848)
ZAB COSTRUZIONI SRL  (CF: 01976880847)
</t>
  </si>
  <si>
    <t>ISOR COSTRUZIONI SRL (CF: 02488860848)</t>
  </si>
  <si>
    <t>INCARICO DIFESA LEGALE - DP CALTANISSETTA</t>
  </si>
  <si>
    <t xml:space="preserve">DANESI CARLO (CF: DNSCLN75H26C351R)
DI PIAZZA   PIETRO (CF: DPZPTR79D25H579F)
PELAGALLI TOMMASO (CF: PLGTMS61D26G273T)
SPATICCHIA CARMELO (CF: SPTCML57B06F848Y)
VALENZA SANDRO (CF: VLNSDR71A26B429W)
</t>
  </si>
  <si>
    <t>VALENZA SANDRO (CF: VLNSDR71A26B429W)</t>
  </si>
  <si>
    <t>FORNITURA E POSA IN OPERA DI N.4 PORTE REI- UPT AGRIGENTO-</t>
  </si>
  <si>
    <t xml:space="preserve">ISOR COSTRUZIONI SRL (CF: 02488860848)
</t>
  </si>
  <si>
    <t>SOSTITUZIONE DI 64 BATTERIE NEL GRUPPO DI CONTINUITA'-DP CATANIA-</t>
  </si>
  <si>
    <t xml:space="preserve">2B SRL (CF: 04495640262)
ERGEN SRL (CF: 01737210904)
PROGETTA S.R.L. (CF: 04648820878)
RL3 SRL (CF: 09653091000)
SICILIANA FORNITURE SRL  (CF: 01786610897)
</t>
  </si>
  <si>
    <t>ERGEN SRL (CF: 01737210904)</t>
  </si>
  <si>
    <t>Servizio di pubblicazione indagine di mercato ricerca immobili - UT Sciacca</t>
  </si>
  <si>
    <t xml:space="preserve">DR SICILIA - SERVIZIO DI MANUTENZIONE DEGLI IMPIANTI ELETTRICI </t>
  </si>
  <si>
    <t xml:space="preserve">A.R.I.E.T DI ANTONINO LO VERDE (CF: LVRNNN74M20C135J)
ALEONERO IMPIANTI S.R.L. (CF: 02637030848)
ARLI S.R.L. (CF: 01712220845)
BORDONARO GIUSEPPE  (CF: 05616360821)
NAPOLITANO IMPIANTI SRL (CF: 05865710825)
</t>
  </si>
  <si>
    <t>NAPOLITANO IMPIANTI SRL (CF: 05865710825)</t>
  </si>
  <si>
    <t>SERVIZIO DI MANUTENZIONE IMPIANTI ANTINCENDIO PRESSO GLI UFFICI DELLA DR SICILIA</t>
  </si>
  <si>
    <t xml:space="preserve">AUTOMAZIONI LO VERSO (CF: LVRLGU60P29G273P)
BN SERVICE SRL (CF: 05531210820)
LA ROCCA MAURIZIO S.R.L. (CF: 02337130815)
NOFIRE (CF: 03809020823)
SECURITY &amp; PHONE S.N.C. (CF: 03949780872)
</t>
  </si>
  <si>
    <t>BN SERVICE SRL (CF: 05531210820)</t>
  </si>
  <si>
    <t>INTERVENTO DI DECESPUGLIAMENTO-UPT ENNA-</t>
  </si>
  <si>
    <t xml:space="preserve">an.sa. s.r.l. (CF: 00672560869)
ARCODIA SRL (CF: 01063740862)
AZIENDA AGRICOLA SCARCIONE  (CF: 91053950860)
FLORA SOC COOP (CF: 00635200868)
G.S.COSTRUZIONI SRL (CF: 01235820865)
</t>
  </si>
  <si>
    <t>AZIENDA AGRICOLA SCARCIONE  (CF: 91053950860)</t>
  </si>
  <si>
    <t>Pubblicazione su quotidiano ricerca di immobili - UT Marsala</t>
  </si>
  <si>
    <t xml:space="preserve">GDS MEDIA &amp; COMMUNICATION SRL (CF: 06263430826)
</t>
  </si>
  <si>
    <t>GDS MEDIA &amp; COMMUNICATION SRL (CF: 06263430826)</t>
  </si>
  <si>
    <t>Lavori di ripristino in efficienza videosorveglianza - UT ACIREALE</t>
  </si>
  <si>
    <t>Lavori di fornitura e sostituzione griglia metallica deflusso acque- DP Siracusa</t>
  </si>
  <si>
    <t xml:space="preserve">TECHNICAL SOLUTIONS SRL (CF: 01838530895)
</t>
  </si>
  <si>
    <t>TECHNICAL SOLUTIONS SRL (CF: 01838530895)</t>
  </si>
  <si>
    <t>Fornitura materiali pulizie DR Sicilia</t>
  </si>
  <si>
    <t>FORNITURA ED INSTALLAZIONE POMPA DI CALORE - DP SIRACUSA-</t>
  </si>
  <si>
    <t xml:space="preserve">INSOLIA IMPIANTI SRL (CF: 01303840894)
</t>
  </si>
  <si>
    <t>INSOLIA IMPIANTI SRL (CF: 01303840894)</t>
  </si>
  <si>
    <t xml:space="preserve">FORNITURA 20 ROTOLI ELIMINACODE </t>
  </si>
  <si>
    <t>DP CALTANISSETTA - FORNITURA DI TENDE A BANDE VERTICALI</t>
  </si>
  <si>
    <t xml:space="preserve">DE SIA E IDEATENDA SRL (CF: 07008131216)
E.T&amp;T. di Demetrio Leonardo (CF: lnrdtr66h24h224b)
G.B.C. SISTEMI SocietÃ  Coop. (CF: 05138680821)
RESCAFF COMMERCIALE s.r.l. (CF: 04759650825)
TEXLINE SRL (CF: 05085010725)
</t>
  </si>
  <si>
    <t>DE SIA E IDEATENDA SRL (CF: 07008131216)</t>
  </si>
  <si>
    <t>Pubblicazione su quotidiani ricerca immobili - UT Giarre, UT Vittoria, UT Sciacca.</t>
  </si>
  <si>
    <t>MISURATORI LASER</t>
  </si>
  <si>
    <t xml:space="preserve">ABC ELETTROIMPIANTI SNC (CF: 01410250490)
</t>
  </si>
  <si>
    <t>ABC ELETTROIMPIANTI SNC (CF: 01410250490)</t>
  </si>
  <si>
    <t>Riparazione serramenti ed infissi - UPT Agrigento</t>
  </si>
  <si>
    <t xml:space="preserve">Lavori di predisposizione linee Fastweb - Ufficio del Garante </t>
  </si>
  <si>
    <t xml:space="preserve">ELE TECNO SYSTEM SAS DI DANIELE SOFFIETTO &amp; C (CF: 05677090820)
</t>
  </si>
  <si>
    <t>ELE TECNO SYSTEM SAS DI DANIELE SOFFIETTO &amp; C (CF: 05677090820)</t>
  </si>
  <si>
    <t>Fornitura rotoli eliminacode - DP Catania</t>
  </si>
  <si>
    <t>Fornitura di buste bianche A/4 e A/5 - DP Catania</t>
  </si>
  <si>
    <t xml:space="preserve">ECOPRINT (CF: MSSMLE78S15E625X)
</t>
  </si>
  <si>
    <t>ECOPRINT (CF: MSSMLE78S15E625X)</t>
  </si>
  <si>
    <t>Fornitura ed installazione di lettore di Badge apriporta - DR Sicilia</t>
  </si>
  <si>
    <t xml:space="preserve">SOLARI DI UDINE S.P.A. (CF: 01847860309)
</t>
  </si>
  <si>
    <t>SOLARI DI UDINE S.P.A. (CF: 01847860309)</t>
  </si>
  <si>
    <t>Fornitura ed installazione 4 sirene allarme_UT Giarre</t>
  </si>
  <si>
    <t xml:space="preserve">TIESSE IMPIANTI DI TRIPPA SALVATORE (CF: TRPSVT69P07C351J)
</t>
  </si>
  <si>
    <t>TIESSE IMPIANTI DI TRIPPA SALVATORE (CF: TRPSVT69P07C351J)</t>
  </si>
  <si>
    <t>Fornitura di posateria varia per mensa DR Sicilia</t>
  </si>
  <si>
    <t xml:space="preserve">IRICO SRL UNIPERSONALE (CF: 09927561002)
</t>
  </si>
  <si>
    <t>IRICO SRL UNIPERSONALE (CF: 09927561002)</t>
  </si>
  <si>
    <t>Riparazione pavimento antibagno UPT Trapani</t>
  </si>
  <si>
    <t xml:space="preserve">IMPRESA EDILE CIALONA GIOVANNA (CF: CLNGNN80H51D423H)
</t>
  </si>
  <si>
    <t>IMPRESA EDILE CIALONA GIOVANNA (CF: CLNGNN80H51D423H)</t>
  </si>
  <si>
    <t xml:space="preserve">FORNITURA ATTREZZATURA MENSA </t>
  </si>
  <si>
    <t xml:space="preserve">ONORATO SRL (CF: 05906250823)
ORSAM HOTELLERIE (CF: 06193410823)
SAGRIM SRL (CF: 05074410829)
</t>
  </si>
  <si>
    <t>ONORATO SRL (CF: 05906250823)</t>
  </si>
  <si>
    <t>Lavori di riparazione videosorveglianza PAF Licata</t>
  </si>
  <si>
    <t xml:space="preserve">ALVA SYSTEM SAS DI SULFARO SANTI &amp;C (CF: 02235010846)
</t>
  </si>
  <si>
    <t>ALVA SYSTEM SAS DI SULFARO SANTI &amp;C (CF: 02235010846)</t>
  </si>
  <si>
    <t>Lavori di riparazione serrande e vetri - UT Acireale</t>
  </si>
  <si>
    <t xml:space="preserve">S.CA.M.E. SERVICE S.r.l.s. (CF: 05297730870)
</t>
  </si>
  <si>
    <t>S.CA.M.E. SERVICE S.r.l.s. (CF: 05297730870)</t>
  </si>
  <si>
    <t>Lavori di ripristino in efficienza impianto rilevazione fumi - DP Agrigento</t>
  </si>
  <si>
    <t>FORNITURA MONITOR 42 POLLICI PER FRONT OFFICE UTPA2</t>
  </si>
  <si>
    <t xml:space="preserve">INTERVENTO RIPARAZIONE DI UNA PORTA </t>
  </si>
  <si>
    <t>SOSTITUZIONE DI VETRI ROTTI - DP CATANIA</t>
  </si>
  <si>
    <t>FORNITURA DI BENI MENSA</t>
  </si>
  <si>
    <t xml:space="preserve">ALI SPA (CF: 00872030150)
ONORATO SRL (CF: 05906250823)
</t>
  </si>
  <si>
    <t>Riparazione problemi allarme antintrusione - UT Bagheria</t>
  </si>
  <si>
    <t xml:space="preserve">SECURITY ANTINCENDIO PANDOLFO SRL (CF: 06438750827)
</t>
  </si>
  <si>
    <t>SECURITY ANTINCENDIO PANDOLFO SRL (CF: 06438750827)</t>
  </si>
  <si>
    <t xml:space="preserve">ARREDI A NORMA PER UFF. 6 - VARI SEDE DELA SICILIA </t>
  </si>
  <si>
    <t>ARREDI A NORMA PER UFFICIO 18 POSTAZIONE</t>
  </si>
  <si>
    <t>Fornitura di gasolio per riscaldamento DP Messina</t>
  </si>
  <si>
    <t xml:space="preserve">Q8 Quaser srl (CF: 06543251000)
</t>
  </si>
  <si>
    <t>Q8 Quaser srl (CF: 06543251000)</t>
  </si>
  <si>
    <t>Accessori per ufficio</t>
  </si>
  <si>
    <t xml:space="preserve">PUBBLIVISUAL DI ANNA CECERE (CF: CCRNNA64L63D508P)
</t>
  </si>
  <si>
    <t>PUBBLIVISUAL DI ANNA CECERE (CF: CCRNNA64L63D508P)</t>
  </si>
  <si>
    <t>Manutenzione impianto rilevazione e spegnimento incendio</t>
  </si>
  <si>
    <t xml:space="preserve">IBLEA ANTINCENDIO SRL (CF: 00738990886)
</t>
  </si>
  <si>
    <t>IBLEA ANTINCENDIO SRL (CF: 00738990886)</t>
  </si>
  <si>
    <t>MONITOR ELIMINACODE</t>
  </si>
  <si>
    <t>MANUTENZIONE PALETTI AREA DI PARCHEGGIO DP MESSINA</t>
  </si>
  <si>
    <t xml:space="preserve">SO.GE.MAN. S.R.L. (CF: 02682610833)
</t>
  </si>
  <si>
    <t>SO.GE.MAN. S.R.L. (CF: 02682610833)</t>
  </si>
  <si>
    <t>Manutenzione impianti igienico sanitari</t>
  </si>
  <si>
    <t>Lavori di tinteggiatura e sostituzione vetrate in  DR Sicilia</t>
  </si>
  <si>
    <t xml:space="preserve">EDILIZIA SEIDITA SRL (CF: 05411920829)
</t>
  </si>
  <si>
    <t>EDILIZIA SEIDITA SRL (CF: 05411920829)</t>
  </si>
  <si>
    <t>RIPARAZIONE ATTREZZATURE MENSA</t>
  </si>
  <si>
    <t>RIPARAZIONE FRIGORIFERO MENSA</t>
  </si>
  <si>
    <t xml:space="preserve">ONORATO SRL (CF: 05906250823)
</t>
  </si>
  <si>
    <t>RIMOZIONE CISTERNE DI AMIANTO E SOSTITUZIONE-DP CL-</t>
  </si>
  <si>
    <t xml:space="preserve">AMATO COSTRUZIONI SRL (CF: 02236990814)
BALISTRERI SRL (CF: 05001180826)
CAMPANELLA SRL (CF: 02221470814)
CO.GE.MAR SRL (CF: 01659980831)
DIVA SRL (CF: 01654050853)
</t>
  </si>
  <si>
    <t>BALISTRERI SRL (CF: 05001180826)</t>
  </si>
  <si>
    <t>LAMPADA PER VIDEOPROIETTORE DP ENNA</t>
  </si>
  <si>
    <t xml:space="preserve">B&amp;J FORNITURE E SERVIZI PER UFFICIO (CF: 02530820808)
</t>
  </si>
  <si>
    <t>B&amp;J FORNITURE E SERVIZI PER UFFICIO (CF: 02530820808)</t>
  </si>
  <si>
    <t>SERVIZIO DI DECESPUGLIAMENTO</t>
  </si>
  <si>
    <t xml:space="preserve">FLORIDI MARIA (CF: FLRMRA90M56F943S)
</t>
  </si>
  <si>
    <t>FLORIDI MARIA (CF: FLRMRA90M56F943S)</t>
  </si>
  <si>
    <t>MANUTENZIONE IMPIANTO IDRICO</t>
  </si>
  <si>
    <t>Fornitura di 20 rotoli di carta termica eliminacode - UT Acireale</t>
  </si>
  <si>
    <t>riparazione frigorifero della cucina mensa DR SICILIA</t>
  </si>
  <si>
    <t>FORNITURA N. 610 SEDUTE A NORMA PER VARI UFFICI DELLA SICILIA</t>
  </si>
  <si>
    <t xml:space="preserve">CYBER ENGINEERING SRL (CF: 00807770383)
ERREBIAN SPA (CF: 08397890586)
GRASSO FORNITURE SRL (CF: 04872170875)
ICR - SOCIETA' PER AZIONI  (CF: 05466391009)
RESCAFF COMMERCIALE s.r.l. (CF: 04759650825)
</t>
  </si>
  <si>
    <t>ICR - SOCIETA' PER AZIONI  (CF: 05466391009)</t>
  </si>
  <si>
    <t>INSTALLAZIONE DI UN LETTORE DI CONTROLLO ACCESSI-DP CL-</t>
  </si>
  <si>
    <t xml:space="preserve">CO.BEL (CF: 05386470826)
</t>
  </si>
  <si>
    <t>CO.BEL (CF: 05386470826)</t>
  </si>
  <si>
    <t>RIPRISTINO INTONACO PER TINTEGGIATURA PARETI EX ARCHIVIO-DP CL-</t>
  </si>
  <si>
    <t xml:space="preserve">BANDIERA GIUSEPPE (CF: 02767850841)
COSTRUZIONI GIARDINA FORTUNATO  (CF: 02575120841)
EDILIZIA IMPIANTI (CF: 05384390877)
IRI COSTRUVINCENZO GENOVA (CF: 01433150859)
PIERALISI SRL (CF: 02676520592)
</t>
  </si>
  <si>
    <t>BANDIERA GIUSEPPE (CF: 02767850841)</t>
  </si>
  <si>
    <t>DP E UPT AGRIGENTO - VERIFICA PERIODICA BIENNALE DI CINQUE ASCENSORI</t>
  </si>
  <si>
    <t>SERVIZIO DI RILEGATURA, RIPRISTINO, RICONDIZIONAMENTO E RESTAURO ATTI DI PUBBLICITA' IMMOBILIARE - LOTTO 9 - DR SICILIA</t>
  </si>
  <si>
    <t xml:space="preserve">Sud Stampa di G. Morisco &amp; C. snc (CF: 05000430727)
</t>
  </si>
  <si>
    <t>Sud Stampa di G. Morisco &amp; C. snc (CF: 05000430727)</t>
  </si>
  <si>
    <t>OLS SIC-14-FIP-001 OPERE EDILI LOCALI ARCHIVI UPT ENNA</t>
  </si>
  <si>
    <t xml:space="preserve">MALTESE S.R.L. (CF: 02136570815)
PETRARCA SALVATORE (CF: PTRSVT68B18C351E)
RUSSO COSTRUZIONI SRL (CF: 05318820825)
SAN PIO APPALTI S.R.L. (CF: 01848720858)
ZEUS COSTRUZIONI SRL (CF: 01903320859)
</t>
  </si>
  <si>
    <t>Fornitura in convenzione toner per DP Ragusa</t>
  </si>
  <si>
    <t>TONER PER STAMPANTI HP</t>
  </si>
  <si>
    <t>Fornitura di toner vari per DP Catania</t>
  </si>
  <si>
    <t>Fornitura di drum -DP Messina</t>
  </si>
  <si>
    <t>Fornitura di toner in convenzione  - DP Messina</t>
  </si>
  <si>
    <t>Fornitura toner HP in convenzione - DR Sicilia</t>
  </si>
  <si>
    <t>nÂ°2 bancali di carta a/4</t>
  </si>
  <si>
    <t xml:space="preserve">PAPER SERVICE DI RAPISARDA RODOLFO (CF: RPSRLF68B24C351F)
</t>
  </si>
  <si>
    <t>PAPER SERVICE DI RAPISARDA RODOLFO (CF: RPSRLF68B24C351F)</t>
  </si>
  <si>
    <t>RIPRISTINO MANUFATTO DI DEPURAZIONE- UPT AG-</t>
  </si>
  <si>
    <t xml:space="preserve">EDILSERVICE SOC. COOP. (CF: 02119210835)
LA TORRE SRL (CF: 01202900062)
PASCAL COSTRUZIONI SRL (CF: 02394100842)
SIKANIA SERVICE SOCIETA' COOPERATIVA (CF: 01556140851)
TEAN (CF: 01782840662)
</t>
  </si>
  <si>
    <t>PASCAL COSTRUZIONI SRL (CF: 02394100842)</t>
  </si>
  <si>
    <t>FORNITURA ED INSTALLAZIONE DI UN SISTEMA DI CONTROLLO ACCESSI-DP CALTANISSETTA-</t>
  </si>
  <si>
    <t xml:space="preserve">CAVALLO IMPIANTI SRL (CF: 00971010889)
CIEMME SERVICE (CF: 02855340838)
CLIMA CENTER SRL (CF: 05976450824)
CO.BEL (CF: 05386470826)
IMESS SRL (CF: 05776270828)
</t>
  </si>
  <si>
    <t>MOBILI E ARREDI A NORMA</t>
  </si>
  <si>
    <t>RIFUNZIONALIZZAZIONE LOCALI PER LA NUOVA SEDE UT CASTELVETRANO VIA SARDEGNA</t>
  </si>
  <si>
    <t xml:space="preserve">ANSELMO COSTRUZIONI (CF: 02536860816)
CO.GE.S. DI COCO GIUSEPPE (CF: CCOGPP51D04C351I)
DRAGO SRL (CF: 04789130871)
EDILIA S.R.L. (CF: 01225930864)
MEDIA S.R.L. (CF: 04768200877)
</t>
  </si>
  <si>
    <t>ANSELMO COSTRUZIONI (CF: 02536860816)</t>
  </si>
  <si>
    <t>DR SICILIA - SERVIZIO DI GESTIONE DEL BAR MENSA ALL'INTERNO DEL COMPLESSO EDILIZIO DI VIA K. ROENTGEN,3</t>
  </si>
  <si>
    <t>01-PROCEDURA APERTA</t>
  </si>
  <si>
    <t xml:space="preserve">COOPERATIVA SOCIALE MATUSALEMME (CF: 05418100821)
</t>
  </si>
  <si>
    <t>COOPERATIVA SOCIALE MATUSALEMME (CF: 05418100821)</t>
  </si>
  <si>
    <t>DISINFESTAZIONE E DERATTIZZAZIONE DRE E UT PA1-</t>
  </si>
  <si>
    <t xml:space="preserve">ECOSTUDIO SNC (CF: 06102520829)
LA NUOVA SPLENDOR 2000 SRL (CF: 05855320825)
LA POLITUTTO (CF: 05813570826)
MIL WORLD SRL (CF: 06191420824)
PULICOMPANY DI CATALANO DAMIANO (CF: 04265370827)
</t>
  </si>
  <si>
    <t>Dati aggiornati al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</si>
</sst>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0"/>
  <sheetViews>
    <sheetView tabSelected="1" workbookViewId="0">
      <selection activeCell="D9" sqref="D9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696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"ZE01CD2DC0"</f>
        <v>ZE01CD2DC0</v>
      </c>
      <c r="B3" t="str">
        <f t="shared" ref="B3:B66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800</v>
      </c>
      <c r="I3" s="2">
        <v>42745</v>
      </c>
      <c r="J3" s="2">
        <v>42746</v>
      </c>
      <c r="K3">
        <v>800</v>
      </c>
    </row>
    <row r="4" spans="1:11" x14ac:dyDescent="0.25">
      <c r="A4" t="str">
        <f>"Z4F1CD2515"</f>
        <v>Z4F1CD2515</v>
      </c>
      <c r="B4" t="str">
        <f t="shared" si="0"/>
        <v>06363391001</v>
      </c>
      <c r="C4" t="s">
        <v>15</v>
      </c>
      <c r="D4" t="s">
        <v>20</v>
      </c>
      <c r="E4" t="s">
        <v>17</v>
      </c>
      <c r="F4" s="1" t="s">
        <v>21</v>
      </c>
      <c r="G4" t="s">
        <v>22</v>
      </c>
      <c r="H4">
        <v>420</v>
      </c>
      <c r="I4" s="2">
        <v>42740</v>
      </c>
      <c r="J4" s="2">
        <v>42744</v>
      </c>
      <c r="K4">
        <v>420</v>
      </c>
    </row>
    <row r="5" spans="1:11" x14ac:dyDescent="0.25">
      <c r="A5" t="str">
        <f>"ZC71C2AF64"</f>
        <v>ZC71C2AF64</v>
      </c>
      <c r="B5" t="str">
        <f t="shared" si="0"/>
        <v>06363391001</v>
      </c>
      <c r="C5" t="s">
        <v>15</v>
      </c>
      <c r="D5" t="s">
        <v>23</v>
      </c>
      <c r="E5" t="s">
        <v>17</v>
      </c>
      <c r="F5" s="1" t="s">
        <v>24</v>
      </c>
      <c r="G5" t="s">
        <v>25</v>
      </c>
      <c r="H5">
        <v>850</v>
      </c>
      <c r="I5" s="2">
        <v>42731</v>
      </c>
      <c r="J5" s="2">
        <v>42731</v>
      </c>
      <c r="K5">
        <v>0</v>
      </c>
    </row>
    <row r="6" spans="1:11" x14ac:dyDescent="0.25">
      <c r="A6" t="str">
        <f>"ZA51D44462"</f>
        <v>ZA51D44462</v>
      </c>
      <c r="B6" t="str">
        <f t="shared" si="0"/>
        <v>06363391001</v>
      </c>
      <c r="C6" t="s">
        <v>15</v>
      </c>
      <c r="D6" t="s">
        <v>26</v>
      </c>
      <c r="E6" t="s">
        <v>17</v>
      </c>
      <c r="F6" s="1" t="s">
        <v>27</v>
      </c>
      <c r="G6" t="s">
        <v>28</v>
      </c>
      <c r="H6">
        <v>174</v>
      </c>
      <c r="I6" s="2">
        <v>42774</v>
      </c>
      <c r="J6" s="2">
        <v>42779</v>
      </c>
      <c r="K6">
        <v>174</v>
      </c>
    </row>
    <row r="7" spans="1:11" x14ac:dyDescent="0.25">
      <c r="A7" t="str">
        <f>"Z9C1D379F1"</f>
        <v>Z9C1D379F1</v>
      </c>
      <c r="B7" t="str">
        <f t="shared" si="0"/>
        <v>06363391001</v>
      </c>
      <c r="C7" t="s">
        <v>15</v>
      </c>
      <c r="D7" t="s">
        <v>29</v>
      </c>
      <c r="E7" t="s">
        <v>17</v>
      </c>
      <c r="F7" s="1" t="s">
        <v>21</v>
      </c>
      <c r="G7" t="s">
        <v>22</v>
      </c>
      <c r="H7">
        <v>250</v>
      </c>
      <c r="I7" s="2">
        <v>42773</v>
      </c>
      <c r="J7" s="2">
        <v>42774</v>
      </c>
      <c r="K7">
        <v>250</v>
      </c>
    </row>
    <row r="8" spans="1:11" x14ac:dyDescent="0.25">
      <c r="A8" t="str">
        <f>"69462914AB"</f>
        <v>69462914AB</v>
      </c>
      <c r="B8" t="str">
        <f t="shared" si="0"/>
        <v>06363391001</v>
      </c>
      <c r="C8" t="s">
        <v>15</v>
      </c>
      <c r="D8" t="s">
        <v>30</v>
      </c>
      <c r="E8" t="s">
        <v>31</v>
      </c>
      <c r="F8" s="1" t="s">
        <v>32</v>
      </c>
      <c r="G8" t="s">
        <v>33</v>
      </c>
      <c r="H8">
        <v>1494662.04</v>
      </c>
      <c r="I8" s="2">
        <v>42753</v>
      </c>
      <c r="J8" s="2">
        <v>42995</v>
      </c>
      <c r="K8">
        <v>1466811.72</v>
      </c>
    </row>
    <row r="9" spans="1:11" x14ac:dyDescent="0.25">
      <c r="A9" t="str">
        <f>"Z1D1CC7CAC"</f>
        <v>Z1D1CC7CAC</v>
      </c>
      <c r="B9" t="str">
        <f t="shared" si="0"/>
        <v>06363391001</v>
      </c>
      <c r="C9" t="s">
        <v>15</v>
      </c>
      <c r="D9" t="s">
        <v>34</v>
      </c>
      <c r="E9" t="s">
        <v>17</v>
      </c>
      <c r="F9" s="1" t="s">
        <v>35</v>
      </c>
      <c r="G9" t="s">
        <v>36</v>
      </c>
      <c r="H9">
        <v>490</v>
      </c>
      <c r="I9" s="2">
        <v>42738</v>
      </c>
      <c r="J9" s="2">
        <v>42739</v>
      </c>
      <c r="K9">
        <v>490</v>
      </c>
    </row>
    <row r="10" spans="1:11" x14ac:dyDescent="0.25">
      <c r="A10" t="str">
        <f>"ZBC1CE378F"</f>
        <v>ZBC1CE378F</v>
      </c>
      <c r="B10" t="str">
        <f t="shared" si="0"/>
        <v>06363391001</v>
      </c>
      <c r="C10" t="s">
        <v>15</v>
      </c>
      <c r="D10" t="s">
        <v>37</v>
      </c>
      <c r="E10" t="s">
        <v>17</v>
      </c>
      <c r="F10" s="1" t="s">
        <v>38</v>
      </c>
      <c r="G10" t="s">
        <v>39</v>
      </c>
      <c r="H10">
        <v>165</v>
      </c>
      <c r="I10" s="2">
        <v>42752</v>
      </c>
      <c r="J10" s="2">
        <v>42768</v>
      </c>
      <c r="K10">
        <v>165</v>
      </c>
    </row>
    <row r="11" spans="1:11" x14ac:dyDescent="0.25">
      <c r="A11" t="str">
        <f>"Z521D1509F"</f>
        <v>Z521D1509F</v>
      </c>
      <c r="B11" t="str">
        <f t="shared" si="0"/>
        <v>06363391001</v>
      </c>
      <c r="C11" t="s">
        <v>15</v>
      </c>
      <c r="D11" t="s">
        <v>40</v>
      </c>
      <c r="E11" t="s">
        <v>17</v>
      </c>
      <c r="F11" s="1" t="s">
        <v>41</v>
      </c>
      <c r="G11" t="s">
        <v>42</v>
      </c>
      <c r="H11">
        <v>4106.79</v>
      </c>
      <c r="I11" s="2">
        <v>42772</v>
      </c>
      <c r="J11" s="2">
        <v>42772</v>
      </c>
      <c r="K11">
        <v>4106.79</v>
      </c>
    </row>
    <row r="12" spans="1:11" x14ac:dyDescent="0.25">
      <c r="A12" t="str">
        <f>"Z2B1D29E41"</f>
        <v>Z2B1D29E41</v>
      </c>
      <c r="B12" t="str">
        <f t="shared" si="0"/>
        <v>06363391001</v>
      </c>
      <c r="C12" t="s">
        <v>15</v>
      </c>
      <c r="D12" t="s">
        <v>43</v>
      </c>
      <c r="E12" t="s">
        <v>17</v>
      </c>
      <c r="F12" s="1" t="s">
        <v>18</v>
      </c>
      <c r="G12" t="s">
        <v>19</v>
      </c>
      <c r="H12">
        <v>950</v>
      </c>
      <c r="I12" s="2">
        <v>42800</v>
      </c>
      <c r="J12" s="2">
        <v>42824</v>
      </c>
      <c r="K12">
        <v>950</v>
      </c>
    </row>
    <row r="13" spans="1:11" x14ac:dyDescent="0.25">
      <c r="A13" t="str">
        <f>"ZF21D8A052"</f>
        <v>ZF21D8A052</v>
      </c>
      <c r="B13" t="str">
        <f t="shared" si="0"/>
        <v>06363391001</v>
      </c>
      <c r="C13" t="s">
        <v>15</v>
      </c>
      <c r="D13" t="s">
        <v>44</v>
      </c>
      <c r="E13" t="s">
        <v>17</v>
      </c>
      <c r="F13" s="1" t="s">
        <v>45</v>
      </c>
      <c r="G13" t="s">
        <v>46</v>
      </c>
      <c r="H13">
        <v>650</v>
      </c>
      <c r="I13" s="2">
        <v>42796</v>
      </c>
      <c r="J13" s="2">
        <v>42800</v>
      </c>
      <c r="K13">
        <v>650</v>
      </c>
    </row>
    <row r="14" spans="1:11" x14ac:dyDescent="0.25">
      <c r="A14" t="str">
        <f>"ZBE1D8A103"</f>
        <v>ZBE1D8A103</v>
      </c>
      <c r="B14" t="str">
        <f t="shared" si="0"/>
        <v>06363391001</v>
      </c>
      <c r="C14" t="s">
        <v>15</v>
      </c>
      <c r="D14" t="s">
        <v>47</v>
      </c>
      <c r="E14" t="s">
        <v>17</v>
      </c>
      <c r="F14" s="1" t="s">
        <v>48</v>
      </c>
      <c r="G14" t="s">
        <v>49</v>
      </c>
      <c r="H14">
        <v>265</v>
      </c>
      <c r="I14" s="2">
        <v>42796</v>
      </c>
      <c r="J14" s="2">
        <v>42817</v>
      </c>
      <c r="K14">
        <v>265</v>
      </c>
    </row>
    <row r="15" spans="1:11" x14ac:dyDescent="0.25">
      <c r="A15" t="str">
        <f>"Z9F1C3C7CF"</f>
        <v>Z9F1C3C7CF</v>
      </c>
      <c r="B15" t="str">
        <f t="shared" si="0"/>
        <v>06363391001</v>
      </c>
      <c r="C15" t="s">
        <v>15</v>
      </c>
      <c r="D15" t="s">
        <v>50</v>
      </c>
      <c r="E15" t="s">
        <v>17</v>
      </c>
      <c r="F15" s="1" t="s">
        <v>51</v>
      </c>
      <c r="G15" t="s">
        <v>52</v>
      </c>
      <c r="H15">
        <v>391.5</v>
      </c>
      <c r="I15" s="2">
        <v>42793</v>
      </c>
      <c r="J15" s="2">
        <v>42815</v>
      </c>
      <c r="K15">
        <v>391.5</v>
      </c>
    </row>
    <row r="16" spans="1:11" x14ac:dyDescent="0.25">
      <c r="A16" t="str">
        <f>"ZC11D8A0D7"</f>
        <v>ZC11D8A0D7</v>
      </c>
      <c r="B16" t="str">
        <f t="shared" si="0"/>
        <v>06363391001</v>
      </c>
      <c r="C16" t="s">
        <v>15</v>
      </c>
      <c r="D16" t="s">
        <v>53</v>
      </c>
      <c r="E16" t="s">
        <v>17</v>
      </c>
      <c r="F16" s="1" t="s">
        <v>35</v>
      </c>
      <c r="G16" t="s">
        <v>36</v>
      </c>
      <c r="H16">
        <v>600</v>
      </c>
      <c r="I16" s="2">
        <v>42801</v>
      </c>
      <c r="J16" s="2">
        <v>42811</v>
      </c>
      <c r="K16">
        <v>600</v>
      </c>
    </row>
    <row r="17" spans="1:11" x14ac:dyDescent="0.25">
      <c r="A17" t="str">
        <f>"ZE61E2AAD1"</f>
        <v>ZE61E2AAD1</v>
      </c>
      <c r="B17" t="str">
        <f t="shared" si="0"/>
        <v>06363391001</v>
      </c>
      <c r="C17" t="s">
        <v>15</v>
      </c>
      <c r="D17" t="s">
        <v>54</v>
      </c>
      <c r="E17" t="s">
        <v>17</v>
      </c>
      <c r="F17" s="1" t="s">
        <v>55</v>
      </c>
      <c r="G17" t="s">
        <v>56</v>
      </c>
      <c r="H17">
        <v>290</v>
      </c>
      <c r="I17" s="2">
        <v>42837</v>
      </c>
      <c r="J17" s="2">
        <v>42866</v>
      </c>
      <c r="K17">
        <v>290</v>
      </c>
    </row>
    <row r="18" spans="1:11" x14ac:dyDescent="0.25">
      <c r="A18" t="str">
        <f>"ZAE1D89ABD"</f>
        <v>ZAE1D89ABD</v>
      </c>
      <c r="B18" t="str">
        <f t="shared" si="0"/>
        <v>06363391001</v>
      </c>
      <c r="C18" t="s">
        <v>15</v>
      </c>
      <c r="D18" t="s">
        <v>57</v>
      </c>
      <c r="E18" t="s">
        <v>17</v>
      </c>
      <c r="F18" s="1" t="s">
        <v>58</v>
      </c>
      <c r="G18" t="s">
        <v>59</v>
      </c>
      <c r="H18">
        <v>110</v>
      </c>
      <c r="I18" s="2">
        <v>42797</v>
      </c>
      <c r="J18" s="2">
        <v>42839</v>
      </c>
      <c r="K18">
        <v>110</v>
      </c>
    </row>
    <row r="19" spans="1:11" x14ac:dyDescent="0.25">
      <c r="A19" t="str">
        <f>"ZE81CFAF2C"</f>
        <v>ZE81CFAF2C</v>
      </c>
      <c r="B19" t="str">
        <f t="shared" si="0"/>
        <v>06363391001</v>
      </c>
      <c r="C19" t="s">
        <v>15</v>
      </c>
      <c r="D19" t="s">
        <v>60</v>
      </c>
      <c r="E19" t="s">
        <v>17</v>
      </c>
      <c r="F19" s="1" t="s">
        <v>61</v>
      </c>
      <c r="G19" t="s">
        <v>62</v>
      </c>
      <c r="H19">
        <v>516.5</v>
      </c>
      <c r="I19" s="2">
        <v>42736</v>
      </c>
      <c r="J19" s="2">
        <v>42794</v>
      </c>
      <c r="K19">
        <v>516.48</v>
      </c>
    </row>
    <row r="20" spans="1:11" x14ac:dyDescent="0.25">
      <c r="A20" t="str">
        <f>"ZE51D746A2"</f>
        <v>ZE51D746A2</v>
      </c>
      <c r="B20" t="str">
        <f t="shared" si="0"/>
        <v>06363391001</v>
      </c>
      <c r="C20" t="s">
        <v>15</v>
      </c>
      <c r="D20" t="s">
        <v>63</v>
      </c>
      <c r="E20" t="s">
        <v>17</v>
      </c>
      <c r="F20" s="1" t="s">
        <v>64</v>
      </c>
      <c r="G20" t="s">
        <v>65</v>
      </c>
      <c r="H20">
        <v>415</v>
      </c>
      <c r="I20" s="2">
        <v>42797</v>
      </c>
      <c r="J20" s="2">
        <v>42797</v>
      </c>
      <c r="K20">
        <v>415</v>
      </c>
    </row>
    <row r="21" spans="1:11" x14ac:dyDescent="0.25">
      <c r="A21" t="str">
        <f>"Z2A1D9BAB7"</f>
        <v>Z2A1D9BAB7</v>
      </c>
      <c r="B21" t="str">
        <f t="shared" si="0"/>
        <v>06363391001</v>
      </c>
      <c r="C21" t="s">
        <v>15</v>
      </c>
      <c r="D21" t="s">
        <v>66</v>
      </c>
      <c r="E21" t="s">
        <v>17</v>
      </c>
      <c r="F21" s="1" t="s">
        <v>67</v>
      </c>
      <c r="G21" t="s">
        <v>68</v>
      </c>
      <c r="H21">
        <v>550</v>
      </c>
      <c r="I21" s="2">
        <v>42807</v>
      </c>
      <c r="J21" s="2">
        <v>42818</v>
      </c>
      <c r="K21">
        <v>550</v>
      </c>
    </row>
    <row r="22" spans="1:11" x14ac:dyDescent="0.25">
      <c r="A22" t="str">
        <f>"Z851D7CE89"</f>
        <v>Z851D7CE89</v>
      </c>
      <c r="B22" t="str">
        <f t="shared" si="0"/>
        <v>06363391001</v>
      </c>
      <c r="C22" t="s">
        <v>15</v>
      </c>
      <c r="D22" t="s">
        <v>69</v>
      </c>
      <c r="E22" t="s">
        <v>17</v>
      </c>
      <c r="F22" s="1" t="s">
        <v>55</v>
      </c>
      <c r="G22" t="s">
        <v>56</v>
      </c>
      <c r="H22">
        <v>200</v>
      </c>
      <c r="I22" s="2">
        <v>42795</v>
      </c>
      <c r="J22" s="2">
        <v>42822</v>
      </c>
      <c r="K22">
        <v>200</v>
      </c>
    </row>
    <row r="23" spans="1:11" x14ac:dyDescent="0.25">
      <c r="A23" t="str">
        <f>"Z921D7E6A1"</f>
        <v>Z921D7E6A1</v>
      </c>
      <c r="B23" t="str">
        <f t="shared" si="0"/>
        <v>06363391001</v>
      </c>
      <c r="C23" t="s">
        <v>15</v>
      </c>
      <c r="D23" t="s">
        <v>70</v>
      </c>
      <c r="E23" t="s">
        <v>17</v>
      </c>
      <c r="F23" s="1" t="s">
        <v>71</v>
      </c>
      <c r="G23" t="s">
        <v>72</v>
      </c>
      <c r="H23">
        <v>40.799999999999997</v>
      </c>
      <c r="I23" s="2">
        <v>42801</v>
      </c>
      <c r="J23" s="2">
        <v>42818</v>
      </c>
      <c r="K23">
        <v>40.799999999999997</v>
      </c>
    </row>
    <row r="24" spans="1:11" x14ac:dyDescent="0.25">
      <c r="A24" t="str">
        <f>"ZD81E1026C"</f>
        <v>ZD81E1026C</v>
      </c>
      <c r="B24" t="str">
        <f t="shared" si="0"/>
        <v>06363391001</v>
      </c>
      <c r="C24" t="s">
        <v>15</v>
      </c>
      <c r="D24" t="s">
        <v>73</v>
      </c>
      <c r="E24" t="s">
        <v>17</v>
      </c>
      <c r="F24" s="1" t="s">
        <v>74</v>
      </c>
      <c r="G24" t="s">
        <v>75</v>
      </c>
      <c r="H24">
        <v>105</v>
      </c>
      <c r="I24" s="2">
        <v>42835</v>
      </c>
      <c r="J24" s="2">
        <v>42865</v>
      </c>
      <c r="K24">
        <v>105</v>
      </c>
    </row>
    <row r="25" spans="1:11" x14ac:dyDescent="0.25">
      <c r="A25" t="str">
        <f>"Z491D8526A"</f>
        <v>Z491D8526A</v>
      </c>
      <c r="B25" t="str">
        <f t="shared" si="0"/>
        <v>06363391001</v>
      </c>
      <c r="C25" t="s">
        <v>15</v>
      </c>
      <c r="D25" t="s">
        <v>76</v>
      </c>
      <c r="E25" t="s">
        <v>77</v>
      </c>
      <c r="F25" s="1" t="s">
        <v>78</v>
      </c>
      <c r="G25" t="s">
        <v>79</v>
      </c>
      <c r="H25">
        <v>6000</v>
      </c>
      <c r="I25" s="2">
        <v>42795</v>
      </c>
      <c r="J25" s="2">
        <v>43159</v>
      </c>
      <c r="K25">
        <v>2984.31</v>
      </c>
    </row>
    <row r="26" spans="1:11" x14ac:dyDescent="0.25">
      <c r="A26" t="str">
        <f>"Z541DF53B7"</f>
        <v>Z541DF53B7</v>
      </c>
      <c r="B26" t="str">
        <f t="shared" si="0"/>
        <v>06363391001</v>
      </c>
      <c r="C26" t="s">
        <v>15</v>
      </c>
      <c r="D26" t="s">
        <v>80</v>
      </c>
      <c r="E26" t="s">
        <v>17</v>
      </c>
      <c r="F26" s="1" t="s">
        <v>61</v>
      </c>
      <c r="G26" t="s">
        <v>62</v>
      </c>
      <c r="H26">
        <v>258.25</v>
      </c>
      <c r="I26" s="2">
        <v>42795</v>
      </c>
      <c r="J26" s="2">
        <v>42825</v>
      </c>
      <c r="K26">
        <v>258.24</v>
      </c>
    </row>
    <row r="27" spans="1:11" x14ac:dyDescent="0.25">
      <c r="A27" t="str">
        <f>"ZDA1D4CA49"</f>
        <v>ZDA1D4CA49</v>
      </c>
      <c r="B27" t="str">
        <f t="shared" si="0"/>
        <v>06363391001</v>
      </c>
      <c r="C27" t="s">
        <v>15</v>
      </c>
      <c r="D27" t="s">
        <v>81</v>
      </c>
      <c r="E27" t="s">
        <v>17</v>
      </c>
      <c r="F27" s="1" t="s">
        <v>82</v>
      </c>
      <c r="G27" t="s">
        <v>83</v>
      </c>
      <c r="H27">
        <v>626.4</v>
      </c>
      <c r="I27" s="2">
        <v>42795</v>
      </c>
      <c r="J27" s="2">
        <v>42828</v>
      </c>
      <c r="K27">
        <v>626.4</v>
      </c>
    </row>
    <row r="28" spans="1:11" x14ac:dyDescent="0.25">
      <c r="A28" t="str">
        <f>"ZAF1DCDD4A"</f>
        <v>ZAF1DCDD4A</v>
      </c>
      <c r="B28" t="str">
        <f t="shared" si="0"/>
        <v>06363391001</v>
      </c>
      <c r="C28" t="s">
        <v>15</v>
      </c>
      <c r="D28" t="s">
        <v>84</v>
      </c>
      <c r="E28" t="s">
        <v>17</v>
      </c>
      <c r="F28" s="1" t="s">
        <v>82</v>
      </c>
      <c r="G28" t="s">
        <v>83</v>
      </c>
      <c r="H28">
        <v>204</v>
      </c>
      <c r="I28" s="2">
        <v>42815</v>
      </c>
      <c r="J28" s="2">
        <v>42849</v>
      </c>
      <c r="K28">
        <v>204</v>
      </c>
    </row>
    <row r="29" spans="1:11" x14ac:dyDescent="0.25">
      <c r="A29" t="str">
        <f>"Z3B1E02E7C"</f>
        <v>Z3B1E02E7C</v>
      </c>
      <c r="B29" t="str">
        <f t="shared" si="0"/>
        <v>06363391001</v>
      </c>
      <c r="C29" t="s">
        <v>15</v>
      </c>
      <c r="D29" t="s">
        <v>85</v>
      </c>
      <c r="E29" t="s">
        <v>17</v>
      </c>
      <c r="F29" s="1" t="s">
        <v>38</v>
      </c>
      <c r="G29" t="s">
        <v>39</v>
      </c>
      <c r="H29">
        <v>380</v>
      </c>
      <c r="I29" s="2">
        <v>42829</v>
      </c>
      <c r="J29" s="2">
        <v>42863</v>
      </c>
      <c r="K29">
        <v>380</v>
      </c>
    </row>
    <row r="30" spans="1:11" x14ac:dyDescent="0.25">
      <c r="A30" t="str">
        <f>"Z5D1E47602"</f>
        <v>Z5D1E47602</v>
      </c>
      <c r="B30" t="str">
        <f t="shared" si="0"/>
        <v>06363391001</v>
      </c>
      <c r="C30" t="s">
        <v>15</v>
      </c>
      <c r="D30" t="s">
        <v>86</v>
      </c>
      <c r="E30" t="s">
        <v>17</v>
      </c>
      <c r="F30" s="1" t="s">
        <v>87</v>
      </c>
      <c r="G30" t="s">
        <v>88</v>
      </c>
      <c r="H30">
        <v>1500</v>
      </c>
      <c r="I30" s="2">
        <v>42852</v>
      </c>
      <c r="J30" s="2">
        <v>42884</v>
      </c>
      <c r="K30">
        <v>1500</v>
      </c>
    </row>
    <row r="31" spans="1:11" x14ac:dyDescent="0.25">
      <c r="A31" t="str">
        <f>"ZE71DF27FF"</f>
        <v>ZE71DF27FF</v>
      </c>
      <c r="B31" t="str">
        <f t="shared" si="0"/>
        <v>06363391001</v>
      </c>
      <c r="C31" t="s">
        <v>15</v>
      </c>
      <c r="D31" t="s">
        <v>89</v>
      </c>
      <c r="E31" t="s">
        <v>77</v>
      </c>
      <c r="F31" s="1" t="s">
        <v>90</v>
      </c>
      <c r="G31" t="s">
        <v>91</v>
      </c>
      <c r="H31">
        <v>1800</v>
      </c>
      <c r="I31" s="2">
        <v>42851</v>
      </c>
      <c r="J31" s="2">
        <v>42859</v>
      </c>
      <c r="K31">
        <v>1800</v>
      </c>
    </row>
    <row r="32" spans="1:11" x14ac:dyDescent="0.25">
      <c r="A32" t="str">
        <f>"Z271E2AA52"</f>
        <v>Z271E2AA52</v>
      </c>
      <c r="B32" t="str">
        <f t="shared" si="0"/>
        <v>06363391001</v>
      </c>
      <c r="C32" t="s">
        <v>15</v>
      </c>
      <c r="D32" t="s">
        <v>92</v>
      </c>
      <c r="E32" t="s">
        <v>17</v>
      </c>
      <c r="F32" s="1" t="s">
        <v>93</v>
      </c>
      <c r="G32" t="s">
        <v>94</v>
      </c>
      <c r="H32">
        <v>950</v>
      </c>
      <c r="I32" s="2">
        <v>42843</v>
      </c>
      <c r="J32" s="2">
        <v>42877</v>
      </c>
      <c r="K32">
        <v>950</v>
      </c>
    </row>
    <row r="33" spans="1:11" x14ac:dyDescent="0.25">
      <c r="A33" t="str">
        <f>"Z3B1E2FE26"</f>
        <v>Z3B1E2FE26</v>
      </c>
      <c r="B33" t="str">
        <f t="shared" si="0"/>
        <v>06363391001</v>
      </c>
      <c r="C33" t="s">
        <v>15</v>
      </c>
      <c r="D33" t="s">
        <v>95</v>
      </c>
      <c r="E33" t="s">
        <v>17</v>
      </c>
      <c r="F33" s="1" t="s">
        <v>96</v>
      </c>
      <c r="G33" t="s">
        <v>97</v>
      </c>
      <c r="H33">
        <v>963</v>
      </c>
      <c r="I33" s="2">
        <v>42843</v>
      </c>
      <c r="J33" s="2">
        <v>42877</v>
      </c>
      <c r="K33">
        <v>936</v>
      </c>
    </row>
    <row r="34" spans="1:11" x14ac:dyDescent="0.25">
      <c r="A34" t="str">
        <f>"ZA01E50E64"</f>
        <v>ZA01E50E64</v>
      </c>
      <c r="B34" t="str">
        <f t="shared" si="0"/>
        <v>06363391001</v>
      </c>
      <c r="C34" t="s">
        <v>15</v>
      </c>
      <c r="D34" t="s">
        <v>98</v>
      </c>
      <c r="E34" t="s">
        <v>17</v>
      </c>
      <c r="F34" s="1" t="s">
        <v>48</v>
      </c>
      <c r="G34" t="s">
        <v>49</v>
      </c>
      <c r="H34">
        <v>385</v>
      </c>
      <c r="I34" s="2">
        <v>42858</v>
      </c>
      <c r="J34" s="2">
        <v>42886</v>
      </c>
      <c r="K34">
        <v>385</v>
      </c>
    </row>
    <row r="35" spans="1:11" x14ac:dyDescent="0.25">
      <c r="A35" t="str">
        <f>"ZA01E50E64"</f>
        <v>ZA01E50E64</v>
      </c>
      <c r="B35" t="str">
        <f t="shared" si="0"/>
        <v>06363391001</v>
      </c>
      <c r="C35" t="s">
        <v>15</v>
      </c>
      <c r="D35" t="s">
        <v>99</v>
      </c>
      <c r="E35" t="s">
        <v>17</v>
      </c>
      <c r="F35" s="1" t="s">
        <v>48</v>
      </c>
      <c r="G35" t="s">
        <v>49</v>
      </c>
      <c r="H35">
        <v>575</v>
      </c>
      <c r="I35" s="2">
        <v>42858</v>
      </c>
      <c r="J35" s="2">
        <v>42886</v>
      </c>
      <c r="K35">
        <v>575</v>
      </c>
    </row>
    <row r="36" spans="1:11" x14ac:dyDescent="0.25">
      <c r="A36" t="str">
        <f>"ZCC1DF3454"</f>
        <v>ZCC1DF3454</v>
      </c>
      <c r="B36" t="str">
        <f t="shared" si="0"/>
        <v>06363391001</v>
      </c>
      <c r="C36" t="s">
        <v>15</v>
      </c>
      <c r="D36" t="s">
        <v>100</v>
      </c>
      <c r="E36" t="s">
        <v>17</v>
      </c>
      <c r="F36" s="1" t="s">
        <v>101</v>
      </c>
      <c r="G36" t="s">
        <v>102</v>
      </c>
      <c r="H36">
        <v>992.5</v>
      </c>
      <c r="I36" s="2">
        <v>42821</v>
      </c>
      <c r="J36" s="2">
        <v>42825</v>
      </c>
      <c r="K36">
        <v>992.5</v>
      </c>
    </row>
    <row r="37" spans="1:11" x14ac:dyDescent="0.25">
      <c r="A37" t="str">
        <f>"Z321DD8884"</f>
        <v>Z321DD8884</v>
      </c>
      <c r="B37" t="str">
        <f t="shared" si="0"/>
        <v>06363391001</v>
      </c>
      <c r="C37" t="s">
        <v>15</v>
      </c>
      <c r="D37" t="s">
        <v>103</v>
      </c>
      <c r="E37" t="s">
        <v>17</v>
      </c>
      <c r="F37" s="1" t="s">
        <v>104</v>
      </c>
      <c r="G37" t="s">
        <v>105</v>
      </c>
      <c r="H37">
        <v>720</v>
      </c>
      <c r="I37" s="2">
        <v>42816</v>
      </c>
      <c r="J37" s="2">
        <v>42822</v>
      </c>
      <c r="K37">
        <v>720</v>
      </c>
    </row>
    <row r="38" spans="1:11" x14ac:dyDescent="0.25">
      <c r="A38" t="str">
        <f>"ZD01DBCDC5"</f>
        <v>ZD01DBCDC5</v>
      </c>
      <c r="B38" t="str">
        <f t="shared" si="0"/>
        <v>06363391001</v>
      </c>
      <c r="C38" t="s">
        <v>15</v>
      </c>
      <c r="D38" t="s">
        <v>106</v>
      </c>
      <c r="E38" t="s">
        <v>77</v>
      </c>
      <c r="F38" s="1" t="s">
        <v>107</v>
      </c>
      <c r="G38" t="s">
        <v>62</v>
      </c>
      <c r="H38">
        <v>6198</v>
      </c>
      <c r="I38" s="2">
        <v>42826</v>
      </c>
      <c r="J38" s="2">
        <v>43555</v>
      </c>
      <c r="K38">
        <v>5423.23</v>
      </c>
    </row>
    <row r="39" spans="1:11" x14ac:dyDescent="0.25">
      <c r="A39" t="str">
        <f>"ZC41E71FBE"</f>
        <v>ZC41E71FBE</v>
      </c>
      <c r="B39" t="str">
        <f t="shared" si="0"/>
        <v>06363391001</v>
      </c>
      <c r="C39" t="s">
        <v>15</v>
      </c>
      <c r="D39" t="s">
        <v>108</v>
      </c>
      <c r="E39" t="s">
        <v>17</v>
      </c>
      <c r="F39" s="1" t="s">
        <v>109</v>
      </c>
      <c r="G39" t="s">
        <v>110</v>
      </c>
      <c r="H39">
        <v>3200</v>
      </c>
      <c r="I39" s="2">
        <v>42863</v>
      </c>
      <c r="J39" s="2">
        <v>42886</v>
      </c>
      <c r="K39">
        <v>3200</v>
      </c>
    </row>
    <row r="40" spans="1:11" x14ac:dyDescent="0.25">
      <c r="A40" t="str">
        <f>"ZA01DD6E47"</f>
        <v>ZA01DD6E47</v>
      </c>
      <c r="B40" t="str">
        <f t="shared" si="0"/>
        <v>06363391001</v>
      </c>
      <c r="C40" t="s">
        <v>15</v>
      </c>
      <c r="D40" t="s">
        <v>111</v>
      </c>
      <c r="E40" t="s">
        <v>17</v>
      </c>
      <c r="F40" s="1" t="s">
        <v>112</v>
      </c>
      <c r="G40" t="s">
        <v>113</v>
      </c>
      <c r="H40">
        <v>519</v>
      </c>
      <c r="I40" s="2">
        <v>42814</v>
      </c>
      <c r="J40" s="2">
        <v>42814</v>
      </c>
      <c r="K40">
        <v>519</v>
      </c>
    </row>
    <row r="41" spans="1:11" x14ac:dyDescent="0.25">
      <c r="A41" t="str">
        <f>"ZCD1E4923C"</f>
        <v>ZCD1E4923C</v>
      </c>
      <c r="B41" t="str">
        <f t="shared" si="0"/>
        <v>06363391001</v>
      </c>
      <c r="C41" t="s">
        <v>15</v>
      </c>
      <c r="D41" t="s">
        <v>114</v>
      </c>
      <c r="E41" t="s">
        <v>17</v>
      </c>
      <c r="F41" s="1" t="s">
        <v>115</v>
      </c>
      <c r="G41" t="s">
        <v>116</v>
      </c>
      <c r="H41">
        <v>270</v>
      </c>
      <c r="I41" s="2">
        <v>42849</v>
      </c>
      <c r="J41" s="2">
        <v>42860</v>
      </c>
      <c r="K41">
        <v>270</v>
      </c>
    </row>
    <row r="42" spans="1:11" x14ac:dyDescent="0.25">
      <c r="A42" t="str">
        <f>"Z9E1E8E834"</f>
        <v>Z9E1E8E834</v>
      </c>
      <c r="B42" t="str">
        <f t="shared" si="0"/>
        <v>06363391001</v>
      </c>
      <c r="C42" t="s">
        <v>15</v>
      </c>
      <c r="D42" t="s">
        <v>117</v>
      </c>
      <c r="E42" t="s">
        <v>17</v>
      </c>
      <c r="F42" s="1" t="s">
        <v>118</v>
      </c>
      <c r="G42" t="s">
        <v>119</v>
      </c>
      <c r="H42">
        <v>954</v>
      </c>
      <c r="I42" s="2">
        <v>42867</v>
      </c>
      <c r="J42" s="2">
        <v>42870</v>
      </c>
      <c r="K42">
        <v>954</v>
      </c>
    </row>
    <row r="43" spans="1:11" x14ac:dyDescent="0.25">
      <c r="A43" t="str">
        <f>"Z3A1CE196C"</f>
        <v>Z3A1CE196C</v>
      </c>
      <c r="B43" t="str">
        <f t="shared" si="0"/>
        <v>06363391001</v>
      </c>
      <c r="C43" t="s">
        <v>15</v>
      </c>
      <c r="D43" t="s">
        <v>120</v>
      </c>
      <c r="E43" t="s">
        <v>17</v>
      </c>
      <c r="F43" s="1" t="s">
        <v>121</v>
      </c>
      <c r="G43" t="s">
        <v>122</v>
      </c>
      <c r="H43">
        <v>875</v>
      </c>
      <c r="I43" s="2">
        <v>42747</v>
      </c>
      <c r="J43" s="2">
        <v>42768</v>
      </c>
      <c r="K43">
        <v>875</v>
      </c>
    </row>
    <row r="44" spans="1:11" x14ac:dyDescent="0.25">
      <c r="A44" t="str">
        <f>"Z011DO7E8A"</f>
        <v>Z011DO7E8A</v>
      </c>
      <c r="B44" t="str">
        <f t="shared" si="0"/>
        <v>06363391001</v>
      </c>
      <c r="C44" t="s">
        <v>15</v>
      </c>
      <c r="D44" t="s">
        <v>123</v>
      </c>
      <c r="E44" t="s">
        <v>17</v>
      </c>
      <c r="F44" s="1" t="s">
        <v>124</v>
      </c>
      <c r="G44" t="s">
        <v>125</v>
      </c>
      <c r="H44">
        <v>89.53</v>
      </c>
      <c r="I44" s="2">
        <v>42801</v>
      </c>
      <c r="J44" s="2">
        <v>42801</v>
      </c>
      <c r="K44">
        <v>89.53</v>
      </c>
    </row>
    <row r="45" spans="1:11" x14ac:dyDescent="0.25">
      <c r="A45" t="str">
        <f>"Z151D07C16"</f>
        <v>Z151D07C16</v>
      </c>
      <c r="B45" t="str">
        <f t="shared" si="0"/>
        <v>06363391001</v>
      </c>
      <c r="C45" t="s">
        <v>15</v>
      </c>
      <c r="D45" t="s">
        <v>126</v>
      </c>
      <c r="E45" t="s">
        <v>17</v>
      </c>
      <c r="F45" s="1" t="s">
        <v>124</v>
      </c>
      <c r="G45" t="s">
        <v>125</v>
      </c>
      <c r="H45">
        <v>587.13</v>
      </c>
      <c r="I45" s="2">
        <v>42837</v>
      </c>
      <c r="J45" s="2">
        <v>42837</v>
      </c>
      <c r="K45">
        <v>485.73</v>
      </c>
    </row>
    <row r="46" spans="1:11" x14ac:dyDescent="0.25">
      <c r="A46" t="str">
        <f>"ZBF1EDD623"</f>
        <v>ZBF1EDD623</v>
      </c>
      <c r="B46" t="str">
        <f t="shared" si="0"/>
        <v>06363391001</v>
      </c>
      <c r="C46" t="s">
        <v>15</v>
      </c>
      <c r="D46" t="s">
        <v>127</v>
      </c>
      <c r="E46" t="s">
        <v>17</v>
      </c>
      <c r="F46" s="1" t="s">
        <v>128</v>
      </c>
      <c r="G46" t="s">
        <v>129</v>
      </c>
      <c r="H46">
        <v>350</v>
      </c>
      <c r="I46" s="2">
        <v>42898</v>
      </c>
      <c r="J46" s="2">
        <v>42928</v>
      </c>
      <c r="K46">
        <v>350</v>
      </c>
    </row>
    <row r="47" spans="1:11" x14ac:dyDescent="0.25">
      <c r="A47" t="str">
        <f>"ZA41D92F09"</f>
        <v>ZA41D92F09</v>
      </c>
      <c r="B47" t="str">
        <f t="shared" si="0"/>
        <v>06363391001</v>
      </c>
      <c r="C47" t="s">
        <v>15</v>
      </c>
      <c r="D47" t="s">
        <v>130</v>
      </c>
      <c r="E47" t="s">
        <v>77</v>
      </c>
      <c r="F47" s="1" t="s">
        <v>131</v>
      </c>
      <c r="G47" t="s">
        <v>132</v>
      </c>
      <c r="H47">
        <v>2380</v>
      </c>
      <c r="I47" s="2">
        <v>42830</v>
      </c>
      <c r="J47" s="2">
        <v>42851</v>
      </c>
      <c r="K47">
        <v>2380</v>
      </c>
    </row>
    <row r="48" spans="1:11" x14ac:dyDescent="0.25">
      <c r="A48" t="str">
        <f>"ZF91E04B25"</f>
        <v>ZF91E04B25</v>
      </c>
      <c r="B48" t="str">
        <f t="shared" si="0"/>
        <v>06363391001</v>
      </c>
      <c r="C48" t="s">
        <v>15</v>
      </c>
      <c r="D48" t="s">
        <v>133</v>
      </c>
      <c r="E48" t="s">
        <v>77</v>
      </c>
      <c r="F48" s="1" t="s">
        <v>134</v>
      </c>
      <c r="G48" t="s">
        <v>135</v>
      </c>
      <c r="H48">
        <v>1370</v>
      </c>
      <c r="I48" s="2">
        <v>42851</v>
      </c>
      <c r="J48" s="2">
        <v>42866</v>
      </c>
      <c r="K48">
        <v>0</v>
      </c>
    </row>
    <row r="49" spans="1:11" x14ac:dyDescent="0.25">
      <c r="A49" t="str">
        <f>"Z781ECD0D3"</f>
        <v>Z781ECD0D3</v>
      </c>
      <c r="B49" t="str">
        <f t="shared" si="0"/>
        <v>06363391001</v>
      </c>
      <c r="C49" t="s">
        <v>15</v>
      </c>
      <c r="D49" t="s">
        <v>136</v>
      </c>
      <c r="E49" t="s">
        <v>17</v>
      </c>
      <c r="F49" s="1" t="s">
        <v>18</v>
      </c>
      <c r="G49" t="s">
        <v>19</v>
      </c>
      <c r="H49">
        <v>850</v>
      </c>
      <c r="I49" s="2">
        <v>42885</v>
      </c>
      <c r="J49" s="2">
        <v>42888</v>
      </c>
      <c r="K49">
        <v>850</v>
      </c>
    </row>
    <row r="50" spans="1:11" x14ac:dyDescent="0.25">
      <c r="A50" t="str">
        <f>"Z7E1DDACBO"</f>
        <v>Z7E1DDACBO</v>
      </c>
      <c r="B50" t="str">
        <f t="shared" si="0"/>
        <v>06363391001</v>
      </c>
      <c r="C50" t="s">
        <v>15</v>
      </c>
      <c r="D50" t="s">
        <v>137</v>
      </c>
      <c r="E50" t="s">
        <v>77</v>
      </c>
      <c r="F50" s="1" t="s">
        <v>138</v>
      </c>
      <c r="G50" t="s">
        <v>139</v>
      </c>
      <c r="H50">
        <v>3494.77</v>
      </c>
      <c r="I50" s="2">
        <v>42866</v>
      </c>
      <c r="J50" s="2">
        <v>42877</v>
      </c>
      <c r="K50">
        <v>0</v>
      </c>
    </row>
    <row r="51" spans="1:11" x14ac:dyDescent="0.25">
      <c r="A51" t="str">
        <f>"ZA11D21D43"</f>
        <v>ZA11D21D43</v>
      </c>
      <c r="B51" t="str">
        <f t="shared" si="0"/>
        <v>06363391001</v>
      </c>
      <c r="C51" t="s">
        <v>15</v>
      </c>
      <c r="D51" t="s">
        <v>140</v>
      </c>
      <c r="E51" t="s">
        <v>77</v>
      </c>
      <c r="F51" s="1" t="s">
        <v>141</v>
      </c>
      <c r="G51" t="s">
        <v>142</v>
      </c>
      <c r="H51">
        <v>1700</v>
      </c>
      <c r="I51" s="2">
        <v>42767</v>
      </c>
      <c r="J51" s="2">
        <v>42794</v>
      </c>
      <c r="K51">
        <v>1700</v>
      </c>
    </row>
    <row r="52" spans="1:11" x14ac:dyDescent="0.25">
      <c r="A52" t="str">
        <f>"Z1C1CF338E"</f>
        <v>Z1C1CF338E</v>
      </c>
      <c r="B52" t="str">
        <f t="shared" si="0"/>
        <v>06363391001</v>
      </c>
      <c r="C52" t="s">
        <v>15</v>
      </c>
      <c r="D52" t="s">
        <v>143</v>
      </c>
      <c r="E52" t="s">
        <v>77</v>
      </c>
      <c r="F52" s="1" t="s">
        <v>144</v>
      </c>
      <c r="G52" t="s">
        <v>65</v>
      </c>
      <c r="H52">
        <v>9180</v>
      </c>
      <c r="I52" s="2">
        <v>42751</v>
      </c>
      <c r="J52" s="2">
        <v>42781</v>
      </c>
      <c r="K52">
        <v>9180</v>
      </c>
    </row>
    <row r="53" spans="1:11" x14ac:dyDescent="0.25">
      <c r="A53" t="str">
        <f>"ZDF1D6C784"</f>
        <v>ZDF1D6C784</v>
      </c>
      <c r="B53" t="str">
        <f t="shared" si="0"/>
        <v>06363391001</v>
      </c>
      <c r="C53" t="s">
        <v>15</v>
      </c>
      <c r="D53" t="s">
        <v>145</v>
      </c>
      <c r="E53" t="s">
        <v>17</v>
      </c>
      <c r="F53" s="1" t="s">
        <v>121</v>
      </c>
      <c r="G53" t="s">
        <v>122</v>
      </c>
      <c r="H53">
        <v>1485</v>
      </c>
      <c r="I53" s="2">
        <v>42788</v>
      </c>
      <c r="J53" s="2">
        <v>42818</v>
      </c>
      <c r="K53">
        <v>1485</v>
      </c>
    </row>
    <row r="54" spans="1:11" x14ac:dyDescent="0.25">
      <c r="A54" t="str">
        <f>"ZE21DD3688"</f>
        <v>ZE21DD3688</v>
      </c>
      <c r="B54" t="str">
        <f t="shared" si="0"/>
        <v>06363391001</v>
      </c>
      <c r="C54" t="s">
        <v>15</v>
      </c>
      <c r="D54" t="s">
        <v>146</v>
      </c>
      <c r="E54" t="s">
        <v>17</v>
      </c>
      <c r="F54" s="1" t="s">
        <v>147</v>
      </c>
      <c r="G54" t="s">
        <v>148</v>
      </c>
      <c r="H54">
        <v>48</v>
      </c>
      <c r="I54" s="2">
        <v>42809</v>
      </c>
      <c r="J54" s="2">
        <v>42811</v>
      </c>
      <c r="K54">
        <v>48</v>
      </c>
    </row>
    <row r="55" spans="1:11" x14ac:dyDescent="0.25">
      <c r="A55" t="str">
        <f>"ZCB1D7D3AD"</f>
        <v>ZCB1D7D3AD</v>
      </c>
      <c r="B55" t="str">
        <f t="shared" si="0"/>
        <v>06363391001</v>
      </c>
      <c r="C55" t="s">
        <v>15</v>
      </c>
      <c r="D55" t="s">
        <v>149</v>
      </c>
      <c r="E55" t="s">
        <v>17</v>
      </c>
      <c r="F55" s="1" t="s">
        <v>150</v>
      </c>
      <c r="G55" t="s">
        <v>151</v>
      </c>
      <c r="H55">
        <v>178</v>
      </c>
      <c r="I55" s="2">
        <v>42800</v>
      </c>
      <c r="J55" s="2">
        <v>42824</v>
      </c>
      <c r="K55">
        <v>178</v>
      </c>
    </row>
    <row r="56" spans="1:11" x14ac:dyDescent="0.25">
      <c r="A56" t="str">
        <f>"Z871D9A4B8"</f>
        <v>Z871D9A4B8</v>
      </c>
      <c r="B56" t="str">
        <f t="shared" si="0"/>
        <v>06363391001</v>
      </c>
      <c r="C56" t="s">
        <v>15</v>
      </c>
      <c r="D56" t="s">
        <v>152</v>
      </c>
      <c r="E56" t="s">
        <v>17</v>
      </c>
      <c r="F56" s="1" t="s">
        <v>153</v>
      </c>
      <c r="G56" t="s">
        <v>154</v>
      </c>
      <c r="H56">
        <v>400</v>
      </c>
      <c r="I56" s="2">
        <v>42804</v>
      </c>
      <c r="J56" s="2">
        <v>42846</v>
      </c>
      <c r="K56">
        <v>400</v>
      </c>
    </row>
    <row r="57" spans="1:11" x14ac:dyDescent="0.25">
      <c r="A57" t="str">
        <f>"Z6C1D89B94"</f>
        <v>Z6C1D89B94</v>
      </c>
      <c r="B57" t="str">
        <f t="shared" si="0"/>
        <v>06363391001</v>
      </c>
      <c r="C57" t="s">
        <v>15</v>
      </c>
      <c r="D57" t="s">
        <v>155</v>
      </c>
      <c r="E57" t="s">
        <v>17</v>
      </c>
      <c r="F57" s="1" t="s">
        <v>156</v>
      </c>
      <c r="G57" t="s">
        <v>157</v>
      </c>
      <c r="H57">
        <v>276</v>
      </c>
      <c r="I57" s="2">
        <v>42803</v>
      </c>
      <c r="J57" s="2">
        <v>42825</v>
      </c>
      <c r="K57">
        <v>276</v>
      </c>
    </row>
    <row r="58" spans="1:11" x14ac:dyDescent="0.25">
      <c r="A58" t="str">
        <f>"Z481D74484"</f>
        <v>Z481D74484</v>
      </c>
      <c r="B58" t="str">
        <f t="shared" si="0"/>
        <v>06363391001</v>
      </c>
      <c r="C58" t="s">
        <v>15</v>
      </c>
      <c r="D58" t="s">
        <v>158</v>
      </c>
      <c r="E58" t="s">
        <v>17</v>
      </c>
      <c r="F58" s="1" t="s">
        <v>159</v>
      </c>
      <c r="G58" t="s">
        <v>160</v>
      </c>
      <c r="H58">
        <v>370</v>
      </c>
      <c r="I58" s="2">
        <v>42794</v>
      </c>
      <c r="J58" s="2">
        <v>42821</v>
      </c>
      <c r="K58">
        <v>370</v>
      </c>
    </row>
    <row r="59" spans="1:11" x14ac:dyDescent="0.25">
      <c r="A59" t="str">
        <f>"Z101D725BC"</f>
        <v>Z101D725BC</v>
      </c>
      <c r="B59" t="str">
        <f t="shared" si="0"/>
        <v>06363391001</v>
      </c>
      <c r="C59" t="s">
        <v>15</v>
      </c>
      <c r="D59" t="s">
        <v>161</v>
      </c>
      <c r="E59" t="s">
        <v>17</v>
      </c>
      <c r="F59" s="1" t="s">
        <v>55</v>
      </c>
      <c r="G59" t="s">
        <v>56</v>
      </c>
      <c r="H59">
        <v>1000</v>
      </c>
      <c r="I59" s="2">
        <v>42794</v>
      </c>
      <c r="J59" s="2">
        <v>42824</v>
      </c>
      <c r="K59">
        <v>1000</v>
      </c>
    </row>
    <row r="60" spans="1:11" x14ac:dyDescent="0.25">
      <c r="A60" t="str">
        <f>"Z771D5D4C3"</f>
        <v>Z771D5D4C3</v>
      </c>
      <c r="B60" t="str">
        <f t="shared" si="0"/>
        <v>06363391001</v>
      </c>
      <c r="C60" t="s">
        <v>15</v>
      </c>
      <c r="D60" t="s">
        <v>162</v>
      </c>
      <c r="E60" t="s">
        <v>17</v>
      </c>
      <c r="F60" s="1" t="s">
        <v>163</v>
      </c>
      <c r="G60" t="s">
        <v>164</v>
      </c>
      <c r="H60">
        <v>230</v>
      </c>
      <c r="I60" s="2">
        <v>42790</v>
      </c>
      <c r="J60" s="2">
        <v>42816</v>
      </c>
      <c r="K60">
        <v>230</v>
      </c>
    </row>
    <row r="61" spans="1:11" x14ac:dyDescent="0.25">
      <c r="A61" t="str">
        <f>"ZBF1D7D267"</f>
        <v>ZBF1D7D267</v>
      </c>
      <c r="B61" t="str">
        <f t="shared" si="0"/>
        <v>06363391001</v>
      </c>
      <c r="C61" t="s">
        <v>15</v>
      </c>
      <c r="D61" t="s">
        <v>165</v>
      </c>
      <c r="E61" t="s">
        <v>17</v>
      </c>
      <c r="F61" s="1" t="s">
        <v>166</v>
      </c>
      <c r="G61" t="s">
        <v>167</v>
      </c>
      <c r="H61">
        <v>390</v>
      </c>
      <c r="I61" s="2">
        <v>42801</v>
      </c>
      <c r="J61" s="2">
        <v>42811</v>
      </c>
      <c r="K61">
        <v>390</v>
      </c>
    </row>
    <row r="62" spans="1:11" x14ac:dyDescent="0.25">
      <c r="A62" t="str">
        <f>"Z951D81971"</f>
        <v>Z951D81971</v>
      </c>
      <c r="B62" t="str">
        <f t="shared" si="0"/>
        <v>06363391001</v>
      </c>
      <c r="C62" t="s">
        <v>15</v>
      </c>
      <c r="D62" t="s">
        <v>168</v>
      </c>
      <c r="E62" t="s">
        <v>17</v>
      </c>
      <c r="F62" s="1" t="s">
        <v>38</v>
      </c>
      <c r="G62" t="s">
        <v>39</v>
      </c>
      <c r="H62">
        <v>400</v>
      </c>
      <c r="I62" s="2">
        <v>42802</v>
      </c>
      <c r="J62" s="2">
        <v>42815</v>
      </c>
      <c r="K62">
        <v>400</v>
      </c>
    </row>
    <row r="63" spans="1:11" x14ac:dyDescent="0.25">
      <c r="A63" t="str">
        <f>"ZC41CD243E"</f>
        <v>ZC41CD243E</v>
      </c>
      <c r="B63" t="str">
        <f t="shared" si="0"/>
        <v>06363391001</v>
      </c>
      <c r="C63" t="s">
        <v>15</v>
      </c>
      <c r="D63" t="s">
        <v>169</v>
      </c>
      <c r="E63" t="s">
        <v>17</v>
      </c>
      <c r="F63" s="1" t="s">
        <v>170</v>
      </c>
      <c r="G63" t="s">
        <v>171</v>
      </c>
      <c r="H63">
        <v>1336.68</v>
      </c>
      <c r="I63" s="2">
        <v>42747</v>
      </c>
      <c r="J63" s="2">
        <v>42786</v>
      </c>
      <c r="K63">
        <v>1336.68</v>
      </c>
    </row>
    <row r="64" spans="1:11" x14ac:dyDescent="0.25">
      <c r="A64" t="str">
        <f>"ZE11D74398"</f>
        <v>ZE11D74398</v>
      </c>
      <c r="B64" t="str">
        <f t="shared" si="0"/>
        <v>06363391001</v>
      </c>
      <c r="C64" t="s">
        <v>15</v>
      </c>
      <c r="D64" t="s">
        <v>172</v>
      </c>
      <c r="E64" t="s">
        <v>17</v>
      </c>
      <c r="F64" s="1" t="s">
        <v>173</v>
      </c>
      <c r="G64" t="s">
        <v>174</v>
      </c>
      <c r="H64">
        <v>580</v>
      </c>
      <c r="I64" s="2">
        <v>42787</v>
      </c>
      <c r="J64" s="2">
        <v>42807</v>
      </c>
      <c r="K64">
        <v>580</v>
      </c>
    </row>
    <row r="65" spans="1:11" x14ac:dyDescent="0.25">
      <c r="A65" t="str">
        <f>"Z321CE5509"</f>
        <v>Z321CE5509</v>
      </c>
      <c r="B65" t="str">
        <f t="shared" si="0"/>
        <v>06363391001</v>
      </c>
      <c r="C65" t="s">
        <v>15</v>
      </c>
      <c r="D65" t="s">
        <v>175</v>
      </c>
      <c r="E65" t="s">
        <v>17</v>
      </c>
      <c r="F65" s="1" t="s">
        <v>121</v>
      </c>
      <c r="G65" t="s">
        <v>122</v>
      </c>
      <c r="H65">
        <v>697.5</v>
      </c>
      <c r="I65" s="2">
        <v>42780</v>
      </c>
      <c r="J65" s="2">
        <v>42780</v>
      </c>
      <c r="K65">
        <v>697.5</v>
      </c>
    </row>
    <row r="66" spans="1:11" x14ac:dyDescent="0.25">
      <c r="A66" t="str">
        <f>"ZE81D51798"</f>
        <v>ZE81D51798</v>
      </c>
      <c r="B66" t="str">
        <f t="shared" si="0"/>
        <v>06363391001</v>
      </c>
      <c r="C66" t="s">
        <v>15</v>
      </c>
      <c r="D66" t="s">
        <v>176</v>
      </c>
      <c r="E66" t="s">
        <v>17</v>
      </c>
      <c r="F66" s="1" t="s">
        <v>118</v>
      </c>
      <c r="G66" t="s">
        <v>119</v>
      </c>
      <c r="H66">
        <v>836</v>
      </c>
      <c r="I66" s="2">
        <v>42781</v>
      </c>
      <c r="J66" s="2">
        <v>42782</v>
      </c>
      <c r="K66">
        <v>836</v>
      </c>
    </row>
    <row r="67" spans="1:11" x14ac:dyDescent="0.25">
      <c r="A67" t="str">
        <f>"ZB21CD273C"</f>
        <v>ZB21CD273C</v>
      </c>
      <c r="B67" t="str">
        <f t="shared" ref="B67:B130" si="1">"06363391001"</f>
        <v>06363391001</v>
      </c>
      <c r="C67" t="s">
        <v>15</v>
      </c>
      <c r="D67" t="s">
        <v>177</v>
      </c>
      <c r="E67" t="s">
        <v>17</v>
      </c>
      <c r="F67" s="1" t="s">
        <v>178</v>
      </c>
      <c r="G67" t="s">
        <v>179</v>
      </c>
      <c r="H67">
        <v>318.43</v>
      </c>
      <c r="I67" s="2">
        <v>42780</v>
      </c>
      <c r="J67" s="2">
        <v>42790</v>
      </c>
      <c r="K67">
        <v>0</v>
      </c>
    </row>
    <row r="68" spans="1:11" x14ac:dyDescent="0.25">
      <c r="A68" t="str">
        <f>"Z091D822C5"</f>
        <v>Z091D822C5</v>
      </c>
      <c r="B68" t="str">
        <f t="shared" si="1"/>
        <v>06363391001</v>
      </c>
      <c r="C68" t="s">
        <v>15</v>
      </c>
      <c r="D68" t="s">
        <v>180</v>
      </c>
      <c r="E68" t="s">
        <v>17</v>
      </c>
      <c r="F68" s="1" t="s">
        <v>181</v>
      </c>
      <c r="G68" t="s">
        <v>182</v>
      </c>
      <c r="H68">
        <v>1020.75</v>
      </c>
      <c r="I68" s="2">
        <v>42802</v>
      </c>
      <c r="J68" s="2">
        <v>42835</v>
      </c>
      <c r="K68">
        <v>1020.74</v>
      </c>
    </row>
    <row r="69" spans="1:11" x14ac:dyDescent="0.25">
      <c r="A69" t="str">
        <f>"ZEF1CE61BD"</f>
        <v>ZEF1CE61BD</v>
      </c>
      <c r="B69" t="str">
        <f t="shared" si="1"/>
        <v>06363391001</v>
      </c>
      <c r="C69" t="s">
        <v>15</v>
      </c>
      <c r="D69" t="s">
        <v>183</v>
      </c>
      <c r="E69" t="s">
        <v>31</v>
      </c>
      <c r="F69" s="1" t="s">
        <v>184</v>
      </c>
      <c r="G69" t="s">
        <v>185</v>
      </c>
      <c r="H69">
        <v>0</v>
      </c>
      <c r="I69" s="2">
        <v>42754</v>
      </c>
      <c r="J69" s="2">
        <v>42776</v>
      </c>
      <c r="K69">
        <v>6694.56</v>
      </c>
    </row>
    <row r="70" spans="1:11" x14ac:dyDescent="0.25">
      <c r="A70" t="str">
        <f>"Z9C1D11A0D"</f>
        <v>Z9C1D11A0D</v>
      </c>
      <c r="B70" t="str">
        <f t="shared" si="1"/>
        <v>06363391001</v>
      </c>
      <c r="C70" t="s">
        <v>15</v>
      </c>
      <c r="D70" t="s">
        <v>186</v>
      </c>
      <c r="E70" t="s">
        <v>77</v>
      </c>
      <c r="F70" s="1" t="s">
        <v>187</v>
      </c>
      <c r="G70" t="s">
        <v>188</v>
      </c>
      <c r="H70">
        <v>3200</v>
      </c>
      <c r="I70" s="2">
        <v>42775</v>
      </c>
      <c r="J70" s="2">
        <v>42780</v>
      </c>
      <c r="K70">
        <v>3200</v>
      </c>
    </row>
    <row r="71" spans="1:11" x14ac:dyDescent="0.25">
      <c r="A71" t="str">
        <f>"Z101E543BE"</f>
        <v>Z101E543BE</v>
      </c>
      <c r="B71" t="str">
        <f t="shared" si="1"/>
        <v>06363391001</v>
      </c>
      <c r="C71" t="s">
        <v>15</v>
      </c>
      <c r="D71" t="s">
        <v>189</v>
      </c>
      <c r="E71" t="s">
        <v>17</v>
      </c>
      <c r="F71" s="1" t="s">
        <v>190</v>
      </c>
      <c r="G71" t="s">
        <v>191</v>
      </c>
      <c r="H71">
        <v>300</v>
      </c>
      <c r="I71" s="2">
        <v>42853</v>
      </c>
      <c r="J71" s="2">
        <v>42884</v>
      </c>
      <c r="K71">
        <v>300</v>
      </c>
    </row>
    <row r="72" spans="1:11" x14ac:dyDescent="0.25">
      <c r="A72" t="str">
        <f>"ZF31D7F9E9"</f>
        <v>ZF31D7F9E9</v>
      </c>
      <c r="B72" t="str">
        <f t="shared" si="1"/>
        <v>06363391001</v>
      </c>
      <c r="C72" t="s">
        <v>15</v>
      </c>
      <c r="D72" t="s">
        <v>192</v>
      </c>
      <c r="E72" t="s">
        <v>77</v>
      </c>
      <c r="F72" s="1" t="s">
        <v>193</v>
      </c>
      <c r="G72" t="s">
        <v>194</v>
      </c>
      <c r="H72">
        <v>2997.98</v>
      </c>
      <c r="I72" s="2">
        <v>42752</v>
      </c>
      <c r="J72" s="2">
        <v>42753</v>
      </c>
      <c r="K72">
        <v>2997.97</v>
      </c>
    </row>
    <row r="73" spans="1:11" x14ac:dyDescent="0.25">
      <c r="A73" t="str">
        <f>"ZD11DA8F63"</f>
        <v>ZD11DA8F63</v>
      </c>
      <c r="B73" t="str">
        <f t="shared" si="1"/>
        <v>06363391001</v>
      </c>
      <c r="C73" t="s">
        <v>15</v>
      </c>
      <c r="D73" t="s">
        <v>195</v>
      </c>
      <c r="E73" t="s">
        <v>17</v>
      </c>
      <c r="F73" s="1" t="s">
        <v>196</v>
      </c>
      <c r="G73" t="s">
        <v>197</v>
      </c>
      <c r="H73">
        <v>500</v>
      </c>
      <c r="I73" s="2">
        <v>42800</v>
      </c>
      <c r="J73" s="2">
        <v>42804</v>
      </c>
      <c r="K73">
        <v>500</v>
      </c>
    </row>
    <row r="74" spans="1:11" x14ac:dyDescent="0.25">
      <c r="A74" t="str">
        <f>"ZC11DE5B9F"</f>
        <v>ZC11DE5B9F</v>
      </c>
      <c r="B74" t="str">
        <f t="shared" si="1"/>
        <v>06363391001</v>
      </c>
      <c r="C74" t="s">
        <v>15</v>
      </c>
      <c r="D74" t="s">
        <v>198</v>
      </c>
      <c r="E74" t="s">
        <v>17</v>
      </c>
      <c r="F74" s="1" t="s">
        <v>199</v>
      </c>
      <c r="G74" t="s">
        <v>200</v>
      </c>
      <c r="H74">
        <v>315.98</v>
      </c>
      <c r="I74" s="2">
        <v>42824</v>
      </c>
      <c r="J74" s="2">
        <v>42853</v>
      </c>
      <c r="K74">
        <v>315.98</v>
      </c>
    </row>
    <row r="75" spans="1:11" x14ac:dyDescent="0.25">
      <c r="A75" t="str">
        <f>"Z791E53AC9"</f>
        <v>Z791E53AC9</v>
      </c>
      <c r="B75" t="str">
        <f t="shared" si="1"/>
        <v>06363391001</v>
      </c>
      <c r="C75" t="s">
        <v>15</v>
      </c>
      <c r="D75" t="s">
        <v>201</v>
      </c>
      <c r="E75" t="s">
        <v>17</v>
      </c>
      <c r="F75" s="1" t="s">
        <v>202</v>
      </c>
      <c r="G75" t="s">
        <v>203</v>
      </c>
      <c r="H75">
        <v>500</v>
      </c>
      <c r="I75" s="2">
        <v>42857</v>
      </c>
      <c r="J75" s="2">
        <v>42892</v>
      </c>
      <c r="K75">
        <v>500</v>
      </c>
    </row>
    <row r="76" spans="1:11" x14ac:dyDescent="0.25">
      <c r="A76" t="str">
        <f>"Z8F1D25F01"</f>
        <v>Z8F1D25F01</v>
      </c>
      <c r="B76" t="str">
        <f t="shared" si="1"/>
        <v>06363391001</v>
      </c>
      <c r="C76" t="s">
        <v>15</v>
      </c>
      <c r="D76" t="s">
        <v>204</v>
      </c>
      <c r="E76" t="s">
        <v>77</v>
      </c>
      <c r="F76" s="1" t="s">
        <v>205</v>
      </c>
      <c r="G76" t="s">
        <v>206</v>
      </c>
      <c r="H76">
        <v>15990</v>
      </c>
      <c r="I76" s="2">
        <v>42772</v>
      </c>
      <c r="J76" s="2">
        <v>42815</v>
      </c>
      <c r="K76">
        <v>0</v>
      </c>
    </row>
    <row r="77" spans="1:11" x14ac:dyDescent="0.25">
      <c r="A77" t="str">
        <f>"Z0E1E879D1"</f>
        <v>Z0E1E879D1</v>
      </c>
      <c r="B77" t="str">
        <f t="shared" si="1"/>
        <v>06363391001</v>
      </c>
      <c r="C77" t="s">
        <v>15</v>
      </c>
      <c r="D77" t="s">
        <v>207</v>
      </c>
      <c r="E77" t="s">
        <v>17</v>
      </c>
      <c r="F77" s="1" t="s">
        <v>18</v>
      </c>
      <c r="G77" t="s">
        <v>19</v>
      </c>
      <c r="H77">
        <v>3800</v>
      </c>
      <c r="I77" s="2">
        <v>42870</v>
      </c>
      <c r="J77" s="2">
        <v>42885</v>
      </c>
      <c r="K77">
        <v>3800</v>
      </c>
    </row>
    <row r="78" spans="1:11" x14ac:dyDescent="0.25">
      <c r="A78" t="str">
        <f>"ZD71E87D02"</f>
        <v>ZD71E87D02</v>
      </c>
      <c r="B78" t="str">
        <f t="shared" si="1"/>
        <v>06363391001</v>
      </c>
      <c r="C78" t="s">
        <v>15</v>
      </c>
      <c r="D78" t="s">
        <v>208</v>
      </c>
      <c r="E78" t="s">
        <v>17</v>
      </c>
      <c r="F78" s="1" t="s">
        <v>121</v>
      </c>
      <c r="G78" t="s">
        <v>122</v>
      </c>
      <c r="H78">
        <v>1250</v>
      </c>
      <c r="I78" s="2">
        <v>42877</v>
      </c>
      <c r="J78" s="2">
        <v>42885</v>
      </c>
      <c r="K78">
        <v>1250</v>
      </c>
    </row>
    <row r="79" spans="1:11" x14ac:dyDescent="0.25">
      <c r="A79" t="str">
        <f>"ZEB1E843A6"</f>
        <v>ZEB1E843A6</v>
      </c>
      <c r="B79" t="str">
        <f t="shared" si="1"/>
        <v>06363391001</v>
      </c>
      <c r="C79" t="s">
        <v>15</v>
      </c>
      <c r="D79" t="s">
        <v>209</v>
      </c>
      <c r="E79" t="s">
        <v>17</v>
      </c>
      <c r="F79" s="1" t="s">
        <v>121</v>
      </c>
      <c r="G79" t="s">
        <v>122</v>
      </c>
      <c r="H79">
        <v>1250</v>
      </c>
      <c r="I79" s="2">
        <v>42877</v>
      </c>
      <c r="J79" s="2">
        <v>42881</v>
      </c>
      <c r="K79">
        <v>1250</v>
      </c>
    </row>
    <row r="80" spans="1:11" x14ac:dyDescent="0.25">
      <c r="A80" t="str">
        <f>"Z9E1E9EFF3"</f>
        <v>Z9E1E9EFF3</v>
      </c>
      <c r="B80" t="str">
        <f t="shared" si="1"/>
        <v>06363391001</v>
      </c>
      <c r="C80" t="s">
        <v>15</v>
      </c>
      <c r="D80" t="s">
        <v>210</v>
      </c>
      <c r="E80" t="s">
        <v>17</v>
      </c>
      <c r="F80" s="1" t="s">
        <v>211</v>
      </c>
      <c r="G80" t="s">
        <v>212</v>
      </c>
      <c r="H80">
        <v>290</v>
      </c>
      <c r="I80" s="2">
        <v>42878</v>
      </c>
      <c r="J80" s="2">
        <v>42908</v>
      </c>
      <c r="K80">
        <v>290</v>
      </c>
    </row>
    <row r="81" spans="1:11" x14ac:dyDescent="0.25">
      <c r="A81" t="str">
        <f>"Z711DCF9AE"</f>
        <v>Z711DCF9AE</v>
      </c>
      <c r="B81" t="str">
        <f t="shared" si="1"/>
        <v>06363391001</v>
      </c>
      <c r="C81" t="s">
        <v>15</v>
      </c>
      <c r="D81" t="s">
        <v>213</v>
      </c>
      <c r="E81" t="s">
        <v>77</v>
      </c>
      <c r="F81" s="1" t="s">
        <v>214</v>
      </c>
      <c r="G81" t="s">
        <v>215</v>
      </c>
      <c r="H81">
        <v>6374.1</v>
      </c>
      <c r="I81" s="2">
        <v>42863</v>
      </c>
      <c r="J81" s="2">
        <v>42905</v>
      </c>
      <c r="K81">
        <v>0</v>
      </c>
    </row>
    <row r="82" spans="1:11" x14ac:dyDescent="0.25">
      <c r="A82" t="str">
        <f>"ZA11E3F253"</f>
        <v>ZA11E3F253</v>
      </c>
      <c r="B82" t="str">
        <f t="shared" si="1"/>
        <v>06363391001</v>
      </c>
      <c r="C82" t="s">
        <v>15</v>
      </c>
      <c r="D82" t="s">
        <v>216</v>
      </c>
      <c r="E82" t="s">
        <v>17</v>
      </c>
      <c r="F82" s="1" t="s">
        <v>217</v>
      </c>
      <c r="G82" t="s">
        <v>218</v>
      </c>
      <c r="H82">
        <v>300</v>
      </c>
      <c r="I82" s="2">
        <v>42789</v>
      </c>
      <c r="J82" s="2">
        <v>42877</v>
      </c>
      <c r="K82">
        <v>206</v>
      </c>
    </row>
    <row r="83" spans="1:11" x14ac:dyDescent="0.25">
      <c r="A83" t="str">
        <f>"ZE31EA51F7"</f>
        <v>ZE31EA51F7</v>
      </c>
      <c r="B83" t="str">
        <f t="shared" si="1"/>
        <v>06363391001</v>
      </c>
      <c r="C83" t="s">
        <v>15</v>
      </c>
      <c r="D83" t="s">
        <v>219</v>
      </c>
      <c r="E83" t="s">
        <v>17</v>
      </c>
      <c r="F83" s="1" t="s">
        <v>82</v>
      </c>
      <c r="G83" t="s">
        <v>83</v>
      </c>
      <c r="H83">
        <v>700</v>
      </c>
      <c r="I83" s="2">
        <v>42907</v>
      </c>
      <c r="J83" s="2">
        <v>42937</v>
      </c>
      <c r="K83">
        <v>700</v>
      </c>
    </row>
    <row r="84" spans="1:11" x14ac:dyDescent="0.25">
      <c r="A84" t="str">
        <f>"Z881E8B918"</f>
        <v>Z881E8B918</v>
      </c>
      <c r="B84" t="str">
        <f t="shared" si="1"/>
        <v>06363391001</v>
      </c>
      <c r="C84" t="s">
        <v>15</v>
      </c>
      <c r="D84" t="s">
        <v>220</v>
      </c>
      <c r="E84" t="s">
        <v>17</v>
      </c>
      <c r="F84" s="1" t="s">
        <v>221</v>
      </c>
      <c r="G84" t="s">
        <v>222</v>
      </c>
      <c r="H84">
        <v>181.73</v>
      </c>
      <c r="I84" s="2">
        <v>42865</v>
      </c>
      <c r="J84" s="2">
        <v>43229</v>
      </c>
      <c r="K84">
        <v>181.73</v>
      </c>
    </row>
    <row r="85" spans="1:11" x14ac:dyDescent="0.25">
      <c r="A85" t="str">
        <f>"Z6D1F11701"</f>
        <v>Z6D1F11701</v>
      </c>
      <c r="B85" t="str">
        <f t="shared" si="1"/>
        <v>06363391001</v>
      </c>
      <c r="C85" t="s">
        <v>15</v>
      </c>
      <c r="D85" t="s">
        <v>223</v>
      </c>
      <c r="E85" t="s">
        <v>17</v>
      </c>
      <c r="F85" s="1" t="s">
        <v>224</v>
      </c>
      <c r="G85" t="s">
        <v>225</v>
      </c>
      <c r="H85">
        <v>1060</v>
      </c>
      <c r="I85" s="2">
        <v>42919</v>
      </c>
      <c r="J85" s="2">
        <v>42947</v>
      </c>
      <c r="K85">
        <v>1060</v>
      </c>
    </row>
    <row r="86" spans="1:11" x14ac:dyDescent="0.25">
      <c r="A86" t="str">
        <f>"Z7F1F026BD"</f>
        <v>Z7F1F026BD</v>
      </c>
      <c r="B86" t="str">
        <f t="shared" si="1"/>
        <v>06363391001</v>
      </c>
      <c r="C86" t="s">
        <v>15</v>
      </c>
      <c r="D86" t="s">
        <v>226</v>
      </c>
      <c r="E86" t="s">
        <v>17</v>
      </c>
      <c r="F86" s="1" t="s">
        <v>227</v>
      </c>
      <c r="G86" t="s">
        <v>228</v>
      </c>
      <c r="H86">
        <v>532</v>
      </c>
      <c r="I86" s="2">
        <v>42912</v>
      </c>
      <c r="J86" s="2">
        <v>42941</v>
      </c>
      <c r="K86">
        <v>532</v>
      </c>
    </row>
    <row r="87" spans="1:11" x14ac:dyDescent="0.25">
      <c r="A87" t="str">
        <f>"Z671E99797"</f>
        <v>Z671E99797</v>
      </c>
      <c r="B87" t="str">
        <f t="shared" si="1"/>
        <v>06363391001</v>
      </c>
      <c r="C87" t="s">
        <v>15</v>
      </c>
      <c r="D87" t="s">
        <v>229</v>
      </c>
      <c r="E87" t="s">
        <v>17</v>
      </c>
      <c r="F87" s="1" t="s">
        <v>211</v>
      </c>
      <c r="G87" t="s">
        <v>212</v>
      </c>
      <c r="H87">
        <v>1560</v>
      </c>
      <c r="I87" s="2">
        <v>42874</v>
      </c>
      <c r="J87" s="2">
        <v>42906</v>
      </c>
      <c r="K87">
        <v>1560</v>
      </c>
    </row>
    <row r="88" spans="1:11" x14ac:dyDescent="0.25">
      <c r="A88" t="str">
        <f>"70569771A6"</f>
        <v>70569771A6</v>
      </c>
      <c r="B88" t="str">
        <f t="shared" si="1"/>
        <v>06363391001</v>
      </c>
      <c r="C88" t="s">
        <v>15</v>
      </c>
      <c r="D88" t="s">
        <v>230</v>
      </c>
      <c r="E88" t="s">
        <v>31</v>
      </c>
      <c r="F88" s="1" t="s">
        <v>231</v>
      </c>
      <c r="G88" t="s">
        <v>232</v>
      </c>
      <c r="H88">
        <v>21326.22</v>
      </c>
      <c r="I88" s="2">
        <v>42898</v>
      </c>
      <c r="J88" s="2">
        <v>42928</v>
      </c>
      <c r="K88">
        <v>21326.22</v>
      </c>
    </row>
    <row r="89" spans="1:11" x14ac:dyDescent="0.25">
      <c r="A89" t="str">
        <f>"ZF31F2D6EB"</f>
        <v>ZF31F2D6EB</v>
      </c>
      <c r="B89" t="str">
        <f t="shared" si="1"/>
        <v>06363391001</v>
      </c>
      <c r="C89" t="s">
        <v>15</v>
      </c>
      <c r="D89" t="s">
        <v>233</v>
      </c>
      <c r="E89" t="s">
        <v>17</v>
      </c>
      <c r="F89" s="1" t="s">
        <v>234</v>
      </c>
      <c r="G89" t="s">
        <v>235</v>
      </c>
      <c r="H89">
        <v>230.73</v>
      </c>
      <c r="I89" s="2">
        <v>42926</v>
      </c>
      <c r="J89" s="2">
        <v>42947</v>
      </c>
      <c r="K89">
        <v>230.73</v>
      </c>
    </row>
    <row r="90" spans="1:11" x14ac:dyDescent="0.25">
      <c r="A90" t="str">
        <f>"ZA01DC3778"</f>
        <v>ZA01DC3778</v>
      </c>
      <c r="B90" t="str">
        <f t="shared" si="1"/>
        <v>06363391001</v>
      </c>
      <c r="C90" t="s">
        <v>15</v>
      </c>
      <c r="D90" t="s">
        <v>236</v>
      </c>
      <c r="E90" t="s">
        <v>17</v>
      </c>
      <c r="F90" s="1" t="s">
        <v>237</v>
      </c>
      <c r="G90" t="s">
        <v>238</v>
      </c>
      <c r="H90">
        <v>700</v>
      </c>
      <c r="I90" s="2">
        <v>42819</v>
      </c>
      <c r="J90" s="2">
        <v>42944</v>
      </c>
      <c r="K90">
        <v>0</v>
      </c>
    </row>
    <row r="91" spans="1:11" x14ac:dyDescent="0.25">
      <c r="A91" t="str">
        <f>"Z021F1CDF2"</f>
        <v>Z021F1CDF2</v>
      </c>
      <c r="B91" t="str">
        <f t="shared" si="1"/>
        <v>06363391001</v>
      </c>
      <c r="C91" t="s">
        <v>15</v>
      </c>
      <c r="D91" t="s">
        <v>239</v>
      </c>
      <c r="E91" t="s">
        <v>17</v>
      </c>
      <c r="F91" s="1" t="s">
        <v>240</v>
      </c>
      <c r="G91" t="s">
        <v>241</v>
      </c>
      <c r="H91">
        <v>500</v>
      </c>
      <c r="I91" s="2">
        <v>42919</v>
      </c>
      <c r="J91" s="2">
        <v>42947</v>
      </c>
      <c r="K91">
        <v>500</v>
      </c>
    </row>
    <row r="92" spans="1:11" x14ac:dyDescent="0.25">
      <c r="A92" t="str">
        <f>"ZE91E0296B"</f>
        <v>ZE91E0296B</v>
      </c>
      <c r="B92" t="str">
        <f t="shared" si="1"/>
        <v>06363391001</v>
      </c>
      <c r="C92" t="s">
        <v>15</v>
      </c>
      <c r="D92" t="s">
        <v>242</v>
      </c>
      <c r="E92" t="s">
        <v>17</v>
      </c>
      <c r="F92" s="1" t="s">
        <v>243</v>
      </c>
      <c r="G92" t="s">
        <v>244</v>
      </c>
      <c r="H92">
        <v>262.3</v>
      </c>
      <c r="I92" s="2">
        <v>42898</v>
      </c>
      <c r="J92" s="2">
        <v>42928</v>
      </c>
      <c r="K92">
        <v>262.3</v>
      </c>
    </row>
    <row r="93" spans="1:11" x14ac:dyDescent="0.25">
      <c r="A93" t="str">
        <f>"Z341E921EA"</f>
        <v>Z341E921EA</v>
      </c>
      <c r="B93" t="str">
        <f t="shared" si="1"/>
        <v>06363391001</v>
      </c>
      <c r="C93" t="s">
        <v>15</v>
      </c>
      <c r="D93" t="s">
        <v>245</v>
      </c>
      <c r="E93" t="s">
        <v>17</v>
      </c>
      <c r="F93" s="1" t="s">
        <v>246</v>
      </c>
      <c r="G93" t="s">
        <v>247</v>
      </c>
      <c r="H93">
        <v>11699</v>
      </c>
      <c r="I93" s="2">
        <v>42872</v>
      </c>
      <c r="J93" s="2">
        <v>42905</v>
      </c>
      <c r="K93">
        <v>11699</v>
      </c>
    </row>
    <row r="94" spans="1:11" x14ac:dyDescent="0.25">
      <c r="A94" t="str">
        <f>"Z851EDF1A5"</f>
        <v>Z851EDF1A5</v>
      </c>
      <c r="B94" t="str">
        <f t="shared" si="1"/>
        <v>06363391001</v>
      </c>
      <c r="C94" t="s">
        <v>15</v>
      </c>
      <c r="D94" t="s">
        <v>248</v>
      </c>
      <c r="E94" t="s">
        <v>17</v>
      </c>
      <c r="F94" s="1" t="s">
        <v>196</v>
      </c>
      <c r="G94" t="s">
        <v>197</v>
      </c>
      <c r="H94">
        <v>500</v>
      </c>
      <c r="I94" s="2">
        <v>42908</v>
      </c>
      <c r="J94" s="2">
        <v>42936</v>
      </c>
      <c r="K94">
        <v>500</v>
      </c>
    </row>
    <row r="95" spans="1:11" x14ac:dyDescent="0.25">
      <c r="A95" t="str">
        <f>"Z521C80BE3"</f>
        <v>Z521C80BE3</v>
      </c>
      <c r="B95" t="str">
        <f t="shared" si="1"/>
        <v>06363391001</v>
      </c>
      <c r="C95" t="s">
        <v>15</v>
      </c>
      <c r="D95" t="s">
        <v>249</v>
      </c>
      <c r="E95" t="s">
        <v>17</v>
      </c>
      <c r="F95" s="1" t="s">
        <v>250</v>
      </c>
      <c r="G95" t="s">
        <v>251</v>
      </c>
      <c r="H95">
        <v>273.8</v>
      </c>
      <c r="I95" s="2">
        <v>42760</v>
      </c>
      <c r="J95" s="2">
        <v>42760</v>
      </c>
      <c r="K95">
        <v>273.8</v>
      </c>
    </row>
    <row r="96" spans="1:11" x14ac:dyDescent="0.25">
      <c r="A96" t="str">
        <f>"Z421F415E8"</f>
        <v>Z421F415E8</v>
      </c>
      <c r="B96" t="str">
        <f t="shared" si="1"/>
        <v>06363391001</v>
      </c>
      <c r="C96" t="s">
        <v>15</v>
      </c>
      <c r="D96" t="s">
        <v>252</v>
      </c>
      <c r="E96" t="s">
        <v>17</v>
      </c>
      <c r="F96" s="1" t="s">
        <v>253</v>
      </c>
      <c r="G96" t="s">
        <v>254</v>
      </c>
      <c r="H96">
        <v>907.26</v>
      </c>
      <c r="I96" s="2">
        <v>42923</v>
      </c>
      <c r="J96" s="2">
        <v>42926</v>
      </c>
      <c r="K96">
        <v>907.26</v>
      </c>
    </row>
    <row r="97" spans="1:11" x14ac:dyDescent="0.25">
      <c r="A97" t="str">
        <f>"Z5F1D7ACC3"</f>
        <v>Z5F1D7ACC3</v>
      </c>
      <c r="B97" t="str">
        <f t="shared" si="1"/>
        <v>06363391001</v>
      </c>
      <c r="C97" t="s">
        <v>15</v>
      </c>
      <c r="D97" t="s">
        <v>255</v>
      </c>
      <c r="E97" t="s">
        <v>17</v>
      </c>
      <c r="F97" s="1" t="s">
        <v>58</v>
      </c>
      <c r="G97" t="s">
        <v>59</v>
      </c>
      <c r="H97">
        <v>580</v>
      </c>
      <c r="I97" s="2">
        <v>42793</v>
      </c>
      <c r="J97" s="2">
        <v>42772</v>
      </c>
      <c r="K97">
        <v>580</v>
      </c>
    </row>
    <row r="98" spans="1:11" x14ac:dyDescent="0.25">
      <c r="A98" t="str">
        <f>"ZEE1D6F1CC"</f>
        <v>ZEE1D6F1CC</v>
      </c>
      <c r="B98" t="str">
        <f t="shared" si="1"/>
        <v>06363391001</v>
      </c>
      <c r="C98" t="s">
        <v>15</v>
      </c>
      <c r="D98" t="s">
        <v>256</v>
      </c>
      <c r="E98" t="s">
        <v>17</v>
      </c>
      <c r="F98" s="1" t="s">
        <v>240</v>
      </c>
      <c r="G98" t="s">
        <v>241</v>
      </c>
      <c r="H98">
        <v>582</v>
      </c>
      <c r="I98" s="2">
        <v>42795</v>
      </c>
      <c r="J98" s="2">
        <v>42811</v>
      </c>
      <c r="K98">
        <v>582</v>
      </c>
    </row>
    <row r="99" spans="1:11" x14ac:dyDescent="0.25">
      <c r="A99" t="str">
        <f>"704121526F"</f>
        <v>704121526F</v>
      </c>
      <c r="B99" t="str">
        <f t="shared" si="1"/>
        <v>06363391001</v>
      </c>
      <c r="C99" t="s">
        <v>15</v>
      </c>
      <c r="D99" t="s">
        <v>257</v>
      </c>
      <c r="E99" t="s">
        <v>31</v>
      </c>
      <c r="F99" s="1" t="s">
        <v>258</v>
      </c>
      <c r="G99" t="s">
        <v>259</v>
      </c>
      <c r="H99">
        <v>0</v>
      </c>
      <c r="I99" s="2">
        <v>42887</v>
      </c>
      <c r="J99" s="2">
        <v>43251</v>
      </c>
      <c r="K99">
        <v>1183533.45</v>
      </c>
    </row>
    <row r="100" spans="1:11" x14ac:dyDescent="0.25">
      <c r="A100" t="str">
        <f>"ZEA1E734C5"</f>
        <v>ZEA1E734C5</v>
      </c>
      <c r="B100" t="str">
        <f t="shared" si="1"/>
        <v>06363391001</v>
      </c>
      <c r="C100" t="s">
        <v>15</v>
      </c>
      <c r="D100" t="s">
        <v>260</v>
      </c>
      <c r="E100" t="s">
        <v>17</v>
      </c>
      <c r="F100" s="1" t="s">
        <v>261</v>
      </c>
      <c r="G100" t="s">
        <v>262</v>
      </c>
      <c r="H100">
        <v>680</v>
      </c>
      <c r="I100" s="2">
        <v>42867</v>
      </c>
      <c r="J100" s="2">
        <v>42871</v>
      </c>
      <c r="K100">
        <v>680</v>
      </c>
    </row>
    <row r="101" spans="1:11" x14ac:dyDescent="0.25">
      <c r="A101" t="str">
        <f>"ZD01F2FA96"</f>
        <v>ZD01F2FA96</v>
      </c>
      <c r="B101" t="str">
        <f t="shared" si="1"/>
        <v>06363391001</v>
      </c>
      <c r="C101" t="s">
        <v>15</v>
      </c>
      <c r="D101" t="s">
        <v>263</v>
      </c>
      <c r="E101" t="s">
        <v>17</v>
      </c>
      <c r="F101" s="1" t="s">
        <v>264</v>
      </c>
      <c r="G101" t="s">
        <v>265</v>
      </c>
      <c r="H101">
        <v>500</v>
      </c>
      <c r="I101" s="2">
        <v>42920</v>
      </c>
      <c r="J101" s="2">
        <v>42920</v>
      </c>
      <c r="K101">
        <v>500</v>
      </c>
    </row>
    <row r="102" spans="1:11" x14ac:dyDescent="0.25">
      <c r="A102" t="str">
        <f>"702400042A"</f>
        <v>702400042A</v>
      </c>
      <c r="B102" t="str">
        <f t="shared" si="1"/>
        <v>06363391001</v>
      </c>
      <c r="C102" t="s">
        <v>15</v>
      </c>
      <c r="D102" t="s">
        <v>266</v>
      </c>
      <c r="E102" t="s">
        <v>77</v>
      </c>
      <c r="F102" s="1" t="s">
        <v>267</v>
      </c>
      <c r="G102" t="s">
        <v>268</v>
      </c>
      <c r="H102">
        <v>196627.20000000001</v>
      </c>
      <c r="I102" s="2">
        <v>42936</v>
      </c>
      <c r="J102" s="2">
        <v>43178</v>
      </c>
      <c r="K102">
        <v>161515.24</v>
      </c>
    </row>
    <row r="103" spans="1:11" x14ac:dyDescent="0.25">
      <c r="A103" t="str">
        <f>"Z401E9CBD4"</f>
        <v>Z401E9CBD4</v>
      </c>
      <c r="B103" t="str">
        <f t="shared" si="1"/>
        <v>06363391001</v>
      </c>
      <c r="C103" t="s">
        <v>15</v>
      </c>
      <c r="D103" t="s">
        <v>269</v>
      </c>
      <c r="E103" t="s">
        <v>17</v>
      </c>
      <c r="F103" s="1" t="s">
        <v>270</v>
      </c>
      <c r="G103" t="s">
        <v>271</v>
      </c>
      <c r="H103">
        <v>290</v>
      </c>
      <c r="I103" s="2">
        <v>42873</v>
      </c>
      <c r="J103" s="2">
        <v>42934</v>
      </c>
      <c r="K103">
        <v>0</v>
      </c>
    </row>
    <row r="104" spans="1:11" x14ac:dyDescent="0.25">
      <c r="A104" t="str">
        <f>"ZA21E1E21F"</f>
        <v>ZA21E1E21F</v>
      </c>
      <c r="B104" t="str">
        <f t="shared" si="1"/>
        <v>06363391001</v>
      </c>
      <c r="C104" t="s">
        <v>15</v>
      </c>
      <c r="D104" t="s">
        <v>272</v>
      </c>
      <c r="E104" t="s">
        <v>17</v>
      </c>
      <c r="F104" s="1" t="s">
        <v>170</v>
      </c>
      <c r="G104" t="s">
        <v>171</v>
      </c>
      <c r="H104">
        <v>886.76</v>
      </c>
      <c r="I104" s="2">
        <v>42874</v>
      </c>
      <c r="J104" s="2">
        <v>42892</v>
      </c>
      <c r="K104">
        <v>886.76</v>
      </c>
    </row>
    <row r="105" spans="1:11" x14ac:dyDescent="0.25">
      <c r="A105" t="str">
        <f>"Z7F1F277EC"</f>
        <v>Z7F1F277EC</v>
      </c>
      <c r="B105" t="str">
        <f t="shared" si="1"/>
        <v>06363391001</v>
      </c>
      <c r="C105" t="s">
        <v>15</v>
      </c>
      <c r="D105" t="s">
        <v>273</v>
      </c>
      <c r="E105" t="s">
        <v>17</v>
      </c>
      <c r="F105" s="1" t="s">
        <v>274</v>
      </c>
      <c r="G105" t="s">
        <v>275</v>
      </c>
      <c r="H105">
        <v>900</v>
      </c>
      <c r="I105" s="2">
        <v>42914</v>
      </c>
      <c r="J105" s="2">
        <v>42919</v>
      </c>
      <c r="K105">
        <v>900</v>
      </c>
    </row>
    <row r="106" spans="1:11" x14ac:dyDescent="0.25">
      <c r="A106" t="str">
        <f>"ZD01D9C429"</f>
        <v>ZD01D9C429</v>
      </c>
      <c r="B106" t="str">
        <f t="shared" si="1"/>
        <v>06363391001</v>
      </c>
      <c r="C106" t="s">
        <v>15</v>
      </c>
      <c r="D106" t="s">
        <v>276</v>
      </c>
      <c r="E106" t="s">
        <v>17</v>
      </c>
      <c r="F106" s="1" t="s">
        <v>277</v>
      </c>
      <c r="G106" t="s">
        <v>278</v>
      </c>
      <c r="H106">
        <v>590</v>
      </c>
      <c r="I106" s="2">
        <v>42859</v>
      </c>
      <c r="J106" s="2">
        <v>42860</v>
      </c>
      <c r="K106">
        <v>590</v>
      </c>
    </row>
    <row r="107" spans="1:11" x14ac:dyDescent="0.25">
      <c r="A107" t="str">
        <f>"ZC51E90849"</f>
        <v>ZC51E90849</v>
      </c>
      <c r="B107" t="str">
        <f t="shared" si="1"/>
        <v>06363391001</v>
      </c>
      <c r="C107" t="s">
        <v>15</v>
      </c>
      <c r="D107" t="s">
        <v>279</v>
      </c>
      <c r="E107" t="s">
        <v>17</v>
      </c>
      <c r="F107" s="1" t="s">
        <v>280</v>
      </c>
      <c r="G107" t="s">
        <v>281</v>
      </c>
      <c r="H107">
        <v>384</v>
      </c>
      <c r="I107" s="2">
        <v>42870</v>
      </c>
      <c r="J107" s="2">
        <v>42936</v>
      </c>
      <c r="K107">
        <v>384</v>
      </c>
    </row>
    <row r="108" spans="1:11" x14ac:dyDescent="0.25">
      <c r="A108" t="str">
        <f>"Z211F1CE75"</f>
        <v>Z211F1CE75</v>
      </c>
      <c r="B108" t="str">
        <f t="shared" si="1"/>
        <v>06363391001</v>
      </c>
      <c r="C108" t="s">
        <v>15</v>
      </c>
      <c r="D108" t="s">
        <v>282</v>
      </c>
      <c r="E108" t="s">
        <v>17</v>
      </c>
      <c r="F108" s="1" t="s">
        <v>283</v>
      </c>
      <c r="G108" t="s">
        <v>284</v>
      </c>
      <c r="H108">
        <v>800</v>
      </c>
      <c r="I108" s="2">
        <v>42919</v>
      </c>
      <c r="J108" s="2">
        <v>42922</v>
      </c>
      <c r="K108">
        <v>800</v>
      </c>
    </row>
    <row r="109" spans="1:11" x14ac:dyDescent="0.25">
      <c r="A109" t="str">
        <f>"ZE11ED7373"</f>
        <v>ZE11ED7373</v>
      </c>
      <c r="B109" t="str">
        <f t="shared" si="1"/>
        <v>06363391001</v>
      </c>
      <c r="C109" t="s">
        <v>15</v>
      </c>
      <c r="D109" t="s">
        <v>285</v>
      </c>
      <c r="E109" t="s">
        <v>17</v>
      </c>
      <c r="F109" s="1" t="s">
        <v>286</v>
      </c>
      <c r="G109" t="s">
        <v>287</v>
      </c>
      <c r="H109">
        <v>922.77</v>
      </c>
      <c r="I109" s="2">
        <v>42898</v>
      </c>
      <c r="J109" s="2">
        <v>42912</v>
      </c>
      <c r="K109">
        <v>919.39</v>
      </c>
    </row>
    <row r="110" spans="1:11" x14ac:dyDescent="0.25">
      <c r="A110" t="str">
        <f>"Z521F6D741"</f>
        <v>Z521F6D741</v>
      </c>
      <c r="B110" t="str">
        <f t="shared" si="1"/>
        <v>06363391001</v>
      </c>
      <c r="C110" t="s">
        <v>15</v>
      </c>
      <c r="D110" t="s">
        <v>288</v>
      </c>
      <c r="E110" t="s">
        <v>17</v>
      </c>
      <c r="F110" s="1" t="s">
        <v>55</v>
      </c>
      <c r="G110" t="s">
        <v>56</v>
      </c>
      <c r="H110">
        <v>220</v>
      </c>
      <c r="I110" s="2">
        <v>42941</v>
      </c>
      <c r="J110" s="2">
        <v>42944</v>
      </c>
      <c r="K110">
        <v>220</v>
      </c>
    </row>
    <row r="111" spans="1:11" x14ac:dyDescent="0.25">
      <c r="A111" t="str">
        <f>"Z9A1E8B038"</f>
        <v>Z9A1E8B038</v>
      </c>
      <c r="B111" t="str">
        <f t="shared" si="1"/>
        <v>06363391001</v>
      </c>
      <c r="C111" t="s">
        <v>15</v>
      </c>
      <c r="D111" t="s">
        <v>289</v>
      </c>
      <c r="E111" t="s">
        <v>17</v>
      </c>
      <c r="F111" s="1" t="s">
        <v>21</v>
      </c>
      <c r="G111" t="s">
        <v>22</v>
      </c>
      <c r="H111">
        <v>1600</v>
      </c>
      <c r="I111" s="2">
        <v>42877</v>
      </c>
      <c r="J111" s="2">
        <v>42884</v>
      </c>
      <c r="K111">
        <v>1600</v>
      </c>
    </row>
    <row r="112" spans="1:11" x14ac:dyDescent="0.25">
      <c r="A112" t="str">
        <f>"Z711F5F060"</f>
        <v>Z711F5F060</v>
      </c>
      <c r="B112" t="str">
        <f t="shared" si="1"/>
        <v>06363391001</v>
      </c>
      <c r="C112" t="s">
        <v>15</v>
      </c>
      <c r="D112" t="s">
        <v>290</v>
      </c>
      <c r="E112" t="s">
        <v>17</v>
      </c>
      <c r="F112" s="1" t="s">
        <v>58</v>
      </c>
      <c r="G112" t="s">
        <v>59</v>
      </c>
      <c r="H112">
        <v>590</v>
      </c>
      <c r="I112" s="2">
        <v>42933</v>
      </c>
      <c r="J112" s="2">
        <v>42940</v>
      </c>
      <c r="K112">
        <v>590</v>
      </c>
    </row>
    <row r="113" spans="1:11" x14ac:dyDescent="0.25">
      <c r="A113" t="str">
        <f>"Z4D1F4F966"</f>
        <v>Z4D1F4F966</v>
      </c>
      <c r="B113" t="str">
        <f t="shared" si="1"/>
        <v>06363391001</v>
      </c>
      <c r="C113" t="s">
        <v>15</v>
      </c>
      <c r="D113" t="s">
        <v>291</v>
      </c>
      <c r="E113" t="s">
        <v>17</v>
      </c>
      <c r="F113" s="1" t="s">
        <v>48</v>
      </c>
      <c r="G113" t="s">
        <v>49</v>
      </c>
      <c r="H113">
        <v>550</v>
      </c>
      <c r="I113" s="2">
        <v>42933</v>
      </c>
      <c r="J113" s="2">
        <v>42937</v>
      </c>
      <c r="K113">
        <v>550</v>
      </c>
    </row>
    <row r="114" spans="1:11" x14ac:dyDescent="0.25">
      <c r="A114" t="str">
        <f>"Z031EE9E77"</f>
        <v>Z031EE9E77</v>
      </c>
      <c r="B114" t="str">
        <f t="shared" si="1"/>
        <v>06363391001</v>
      </c>
      <c r="C114" t="s">
        <v>15</v>
      </c>
      <c r="D114" t="s">
        <v>292</v>
      </c>
      <c r="E114" t="s">
        <v>17</v>
      </c>
      <c r="F114" s="1" t="s">
        <v>286</v>
      </c>
      <c r="G114" t="s">
        <v>287</v>
      </c>
      <c r="H114">
        <v>352.74</v>
      </c>
      <c r="I114" s="2">
        <v>42905</v>
      </c>
      <c r="J114" s="2">
        <v>42909</v>
      </c>
      <c r="K114">
        <v>350</v>
      </c>
    </row>
    <row r="115" spans="1:11" x14ac:dyDescent="0.25">
      <c r="A115" t="str">
        <f>"ZDA1F56BE1"</f>
        <v>ZDA1F56BE1</v>
      </c>
      <c r="B115" t="str">
        <f t="shared" si="1"/>
        <v>06363391001</v>
      </c>
      <c r="C115" t="s">
        <v>15</v>
      </c>
      <c r="D115" t="s">
        <v>293</v>
      </c>
      <c r="E115" t="s">
        <v>17</v>
      </c>
      <c r="F115" s="1" t="s">
        <v>170</v>
      </c>
      <c r="G115" t="s">
        <v>171</v>
      </c>
      <c r="H115">
        <v>813.46</v>
      </c>
      <c r="I115" s="2">
        <v>42937</v>
      </c>
      <c r="J115" s="2">
        <v>42940</v>
      </c>
      <c r="K115">
        <v>813.46</v>
      </c>
    </row>
    <row r="116" spans="1:11" x14ac:dyDescent="0.25">
      <c r="A116" t="str">
        <f>"ZD71EO4ACE"</f>
        <v>ZD71EO4ACE</v>
      </c>
      <c r="B116" t="str">
        <f t="shared" si="1"/>
        <v>06363391001</v>
      </c>
      <c r="C116" t="s">
        <v>15</v>
      </c>
      <c r="D116" t="s">
        <v>294</v>
      </c>
      <c r="E116" t="s">
        <v>77</v>
      </c>
      <c r="F116" s="1" t="s">
        <v>295</v>
      </c>
      <c r="G116" t="s">
        <v>296</v>
      </c>
      <c r="H116">
        <v>4100</v>
      </c>
      <c r="I116" s="2">
        <v>42856</v>
      </c>
      <c r="J116" s="2">
        <v>42881</v>
      </c>
      <c r="K116">
        <v>4100</v>
      </c>
    </row>
    <row r="117" spans="1:11" x14ac:dyDescent="0.25">
      <c r="A117" t="str">
        <f>"ZEF1E0DF71"</f>
        <v>ZEF1E0DF71</v>
      </c>
      <c r="B117" t="str">
        <f t="shared" si="1"/>
        <v>06363391001</v>
      </c>
      <c r="C117" t="s">
        <v>15</v>
      </c>
      <c r="D117" t="s">
        <v>255</v>
      </c>
      <c r="E117" t="s">
        <v>77</v>
      </c>
      <c r="F117" s="1" t="s">
        <v>297</v>
      </c>
      <c r="G117" t="s">
        <v>298</v>
      </c>
      <c r="H117">
        <v>917.17</v>
      </c>
      <c r="I117" s="2">
        <v>42950</v>
      </c>
      <c r="J117" s="2">
        <v>42923</v>
      </c>
      <c r="K117">
        <v>917.17</v>
      </c>
    </row>
    <row r="118" spans="1:11" x14ac:dyDescent="0.25">
      <c r="A118" t="str">
        <f>"ZC01EB08B4"</f>
        <v>ZC01EB08B4</v>
      </c>
      <c r="B118" t="str">
        <f t="shared" si="1"/>
        <v>06363391001</v>
      </c>
      <c r="C118" t="s">
        <v>15</v>
      </c>
      <c r="D118" t="s">
        <v>299</v>
      </c>
      <c r="E118" t="s">
        <v>17</v>
      </c>
      <c r="F118" s="1" t="s">
        <v>300</v>
      </c>
      <c r="G118" t="s">
        <v>301</v>
      </c>
      <c r="H118">
        <v>270</v>
      </c>
      <c r="I118" s="2">
        <v>42912</v>
      </c>
      <c r="J118" s="2">
        <v>42913</v>
      </c>
      <c r="K118">
        <v>270</v>
      </c>
    </row>
    <row r="119" spans="1:11" x14ac:dyDescent="0.25">
      <c r="A119" t="str">
        <f>"Z3C1F6BDB7"</f>
        <v>Z3C1F6BDB7</v>
      </c>
      <c r="B119" t="str">
        <f t="shared" si="1"/>
        <v>06363391001</v>
      </c>
      <c r="C119" t="s">
        <v>15</v>
      </c>
      <c r="D119" t="s">
        <v>302</v>
      </c>
      <c r="E119" t="s">
        <v>17</v>
      </c>
      <c r="F119" s="1" t="s">
        <v>211</v>
      </c>
      <c r="G119" t="s">
        <v>212</v>
      </c>
      <c r="H119">
        <v>359</v>
      </c>
      <c r="I119" s="2">
        <v>42942</v>
      </c>
      <c r="J119" s="2">
        <v>42947</v>
      </c>
      <c r="K119">
        <v>359</v>
      </c>
    </row>
    <row r="120" spans="1:11" x14ac:dyDescent="0.25">
      <c r="A120" t="str">
        <f>"Z001E6F99F"</f>
        <v>Z001E6F99F</v>
      </c>
      <c r="B120" t="str">
        <f t="shared" si="1"/>
        <v>06363391001</v>
      </c>
      <c r="C120" t="s">
        <v>15</v>
      </c>
      <c r="D120" t="s">
        <v>303</v>
      </c>
      <c r="E120" t="s">
        <v>17</v>
      </c>
      <c r="F120" s="1" t="s">
        <v>304</v>
      </c>
      <c r="G120" t="s">
        <v>305</v>
      </c>
      <c r="H120">
        <v>465</v>
      </c>
      <c r="I120" s="2">
        <v>42885</v>
      </c>
      <c r="J120" s="2">
        <v>42886</v>
      </c>
      <c r="K120">
        <v>465</v>
      </c>
    </row>
    <row r="121" spans="1:11" x14ac:dyDescent="0.25">
      <c r="A121" t="str">
        <f>"Z361F7C4D3"</f>
        <v>Z361F7C4D3</v>
      </c>
      <c r="B121" t="str">
        <f t="shared" si="1"/>
        <v>06363391001</v>
      </c>
      <c r="C121" t="s">
        <v>15</v>
      </c>
      <c r="D121" t="s">
        <v>306</v>
      </c>
      <c r="E121" t="s">
        <v>17</v>
      </c>
      <c r="F121" s="1" t="s">
        <v>307</v>
      </c>
      <c r="G121" t="s">
        <v>308</v>
      </c>
      <c r="H121">
        <v>550</v>
      </c>
      <c r="I121" s="2">
        <v>42943</v>
      </c>
      <c r="J121" s="2">
        <v>42949</v>
      </c>
      <c r="K121">
        <v>550</v>
      </c>
    </row>
    <row r="122" spans="1:11" x14ac:dyDescent="0.25">
      <c r="A122" t="str">
        <f>"ZAB1E96062"</f>
        <v>ZAB1E96062</v>
      </c>
      <c r="B122" t="str">
        <f t="shared" si="1"/>
        <v>06363391001</v>
      </c>
      <c r="C122" t="s">
        <v>15</v>
      </c>
      <c r="D122" t="s">
        <v>309</v>
      </c>
      <c r="E122" t="s">
        <v>17</v>
      </c>
      <c r="F122" s="1" t="s">
        <v>310</v>
      </c>
      <c r="G122" t="s">
        <v>311</v>
      </c>
      <c r="H122">
        <v>1000</v>
      </c>
      <c r="I122" s="2">
        <v>42877</v>
      </c>
      <c r="J122" s="2">
        <v>42878</v>
      </c>
      <c r="K122">
        <v>1000</v>
      </c>
    </row>
    <row r="123" spans="1:11" x14ac:dyDescent="0.25">
      <c r="A123" t="str">
        <f>"Z0B1C0BF96"</f>
        <v>Z0B1C0BF96</v>
      </c>
      <c r="B123" t="str">
        <f t="shared" si="1"/>
        <v>06363391001</v>
      </c>
      <c r="C123" t="s">
        <v>15</v>
      </c>
      <c r="D123" t="s">
        <v>312</v>
      </c>
      <c r="E123" t="s">
        <v>17</v>
      </c>
      <c r="F123" s="1" t="s">
        <v>313</v>
      </c>
      <c r="G123" t="s">
        <v>314</v>
      </c>
      <c r="H123">
        <v>408.41</v>
      </c>
      <c r="I123" s="2">
        <v>42873</v>
      </c>
      <c r="J123" s="2">
        <v>42873</v>
      </c>
      <c r="K123">
        <v>0</v>
      </c>
    </row>
    <row r="124" spans="1:11" x14ac:dyDescent="0.25">
      <c r="A124" t="str">
        <f>"Z451E84111"</f>
        <v>Z451E84111</v>
      </c>
      <c r="B124" t="str">
        <f t="shared" si="1"/>
        <v>06363391001</v>
      </c>
      <c r="C124" t="s">
        <v>15</v>
      </c>
      <c r="D124" t="s">
        <v>315</v>
      </c>
      <c r="E124" t="s">
        <v>17</v>
      </c>
      <c r="F124" s="1" t="s">
        <v>121</v>
      </c>
      <c r="G124" t="s">
        <v>122</v>
      </c>
      <c r="H124">
        <v>2500</v>
      </c>
      <c r="I124" s="2">
        <v>42888</v>
      </c>
      <c r="J124" s="2">
        <v>42888</v>
      </c>
      <c r="K124">
        <v>0</v>
      </c>
    </row>
    <row r="125" spans="1:11" x14ac:dyDescent="0.25">
      <c r="A125" t="str">
        <f>"Z221F7333A"</f>
        <v>Z221F7333A</v>
      </c>
      <c r="B125" t="str">
        <f t="shared" si="1"/>
        <v>06363391001</v>
      </c>
      <c r="C125" t="s">
        <v>15</v>
      </c>
      <c r="D125" t="s">
        <v>316</v>
      </c>
      <c r="E125" t="s">
        <v>17</v>
      </c>
      <c r="F125" s="1" t="s">
        <v>211</v>
      </c>
      <c r="G125" t="s">
        <v>212</v>
      </c>
      <c r="H125">
        <v>400</v>
      </c>
      <c r="I125" s="2">
        <v>42948</v>
      </c>
      <c r="J125" s="2">
        <v>42979</v>
      </c>
      <c r="K125">
        <v>400</v>
      </c>
    </row>
    <row r="126" spans="1:11" x14ac:dyDescent="0.25">
      <c r="A126" t="str">
        <f>"Z771EB37B3"</f>
        <v>Z771EB37B3</v>
      </c>
      <c r="B126" t="str">
        <f t="shared" si="1"/>
        <v>06363391001</v>
      </c>
      <c r="C126" t="s">
        <v>15</v>
      </c>
      <c r="D126" t="s">
        <v>317</v>
      </c>
      <c r="E126" t="s">
        <v>17</v>
      </c>
      <c r="F126" s="1" t="s">
        <v>318</v>
      </c>
      <c r="G126" t="s">
        <v>319</v>
      </c>
      <c r="H126">
        <v>75</v>
      </c>
      <c r="I126" s="2">
        <v>42879</v>
      </c>
      <c r="J126" s="2">
        <v>42879</v>
      </c>
      <c r="K126">
        <v>75</v>
      </c>
    </row>
    <row r="127" spans="1:11" x14ac:dyDescent="0.25">
      <c r="A127" t="str">
        <f>"Z0E1EAF333"</f>
        <v>Z0E1EAF333</v>
      </c>
      <c r="B127" t="str">
        <f t="shared" si="1"/>
        <v>06363391001</v>
      </c>
      <c r="C127" t="s">
        <v>15</v>
      </c>
      <c r="D127" t="s">
        <v>320</v>
      </c>
      <c r="E127" t="s">
        <v>17</v>
      </c>
      <c r="F127" s="1" t="s">
        <v>112</v>
      </c>
      <c r="G127" t="s">
        <v>113</v>
      </c>
      <c r="H127">
        <v>480</v>
      </c>
      <c r="I127" s="2">
        <v>42876</v>
      </c>
      <c r="J127" s="2">
        <v>42937</v>
      </c>
      <c r="K127">
        <v>480</v>
      </c>
    </row>
    <row r="128" spans="1:11" x14ac:dyDescent="0.25">
      <c r="A128" t="str">
        <f>"Z2F1E4AA52"</f>
        <v>Z2F1E4AA52</v>
      </c>
      <c r="B128" t="str">
        <f t="shared" si="1"/>
        <v>06363391001</v>
      </c>
      <c r="C128" t="s">
        <v>15</v>
      </c>
      <c r="D128" t="s">
        <v>321</v>
      </c>
      <c r="E128" t="s">
        <v>17</v>
      </c>
      <c r="F128" s="1" t="s">
        <v>322</v>
      </c>
      <c r="G128" t="s">
        <v>323</v>
      </c>
      <c r="H128">
        <v>666</v>
      </c>
      <c r="I128" s="2">
        <v>42859</v>
      </c>
      <c r="J128" s="2">
        <v>42891</v>
      </c>
      <c r="K128">
        <v>0</v>
      </c>
    </row>
    <row r="129" spans="1:11" x14ac:dyDescent="0.25">
      <c r="A129" t="str">
        <f>"ZC21F60730"</f>
        <v>ZC21F60730</v>
      </c>
      <c r="B129" t="str">
        <f t="shared" si="1"/>
        <v>06363391001</v>
      </c>
      <c r="C129" t="s">
        <v>15</v>
      </c>
      <c r="D129" t="s">
        <v>324</v>
      </c>
      <c r="E129" t="s">
        <v>17</v>
      </c>
      <c r="F129" s="1" t="s">
        <v>325</v>
      </c>
      <c r="G129" t="s">
        <v>326</v>
      </c>
      <c r="H129">
        <v>117.48</v>
      </c>
      <c r="I129" s="2">
        <v>42940</v>
      </c>
      <c r="J129" s="2">
        <v>42971</v>
      </c>
      <c r="K129">
        <v>117.48</v>
      </c>
    </row>
    <row r="130" spans="1:11" x14ac:dyDescent="0.25">
      <c r="A130" t="str">
        <f>"Z981EA36E3"</f>
        <v>Z981EA36E3</v>
      </c>
      <c r="B130" t="str">
        <f t="shared" si="1"/>
        <v>06363391001</v>
      </c>
      <c r="C130" t="s">
        <v>15</v>
      </c>
      <c r="D130" t="s">
        <v>327</v>
      </c>
      <c r="E130" t="s">
        <v>17</v>
      </c>
      <c r="F130" s="1" t="s">
        <v>328</v>
      </c>
      <c r="G130" t="s">
        <v>329</v>
      </c>
      <c r="H130">
        <v>1450</v>
      </c>
      <c r="I130" s="2">
        <v>42891</v>
      </c>
      <c r="J130" s="2">
        <v>42921</v>
      </c>
      <c r="K130">
        <v>1450</v>
      </c>
    </row>
    <row r="131" spans="1:11" x14ac:dyDescent="0.25">
      <c r="A131" t="str">
        <f>"Z161E67453"</f>
        <v>Z161E67453</v>
      </c>
      <c r="B131" t="str">
        <f t="shared" ref="B131:B194" si="2">"06363391001"</f>
        <v>06363391001</v>
      </c>
      <c r="C131" t="s">
        <v>15</v>
      </c>
      <c r="D131" t="s">
        <v>330</v>
      </c>
      <c r="E131" t="s">
        <v>17</v>
      </c>
      <c r="F131" s="1" t="s">
        <v>331</v>
      </c>
      <c r="G131" t="s">
        <v>332</v>
      </c>
      <c r="H131">
        <v>9700</v>
      </c>
      <c r="I131" s="2">
        <v>42865</v>
      </c>
      <c r="J131" s="2">
        <v>42947</v>
      </c>
      <c r="K131">
        <v>9600</v>
      </c>
    </row>
    <row r="132" spans="1:11" x14ac:dyDescent="0.25">
      <c r="A132" t="str">
        <f>"Z9C1ED5CEE"</f>
        <v>Z9C1ED5CEE</v>
      </c>
      <c r="B132" t="str">
        <f t="shared" si="2"/>
        <v>06363391001</v>
      </c>
      <c r="C132" t="s">
        <v>15</v>
      </c>
      <c r="D132" t="s">
        <v>333</v>
      </c>
      <c r="E132" t="s">
        <v>17</v>
      </c>
      <c r="F132" s="1" t="s">
        <v>334</v>
      </c>
      <c r="G132" t="s">
        <v>335</v>
      </c>
      <c r="H132">
        <v>1105</v>
      </c>
      <c r="I132" s="2">
        <v>42890</v>
      </c>
      <c r="J132" s="2">
        <v>42890</v>
      </c>
      <c r="K132">
        <v>1105</v>
      </c>
    </row>
    <row r="133" spans="1:11" x14ac:dyDescent="0.25">
      <c r="A133" t="str">
        <f>"ZCA1EF323A"</f>
        <v>ZCA1EF323A</v>
      </c>
      <c r="B133" t="str">
        <f t="shared" si="2"/>
        <v>06363391001</v>
      </c>
      <c r="C133" t="s">
        <v>15</v>
      </c>
      <c r="D133" t="s">
        <v>336</v>
      </c>
      <c r="E133" t="s">
        <v>17</v>
      </c>
      <c r="F133" s="1" t="s">
        <v>334</v>
      </c>
      <c r="G133" t="s">
        <v>335</v>
      </c>
      <c r="H133">
        <v>1105</v>
      </c>
      <c r="I133" s="2">
        <v>42897</v>
      </c>
      <c r="J133" s="2">
        <v>42897</v>
      </c>
      <c r="K133">
        <v>1105</v>
      </c>
    </row>
    <row r="134" spans="1:11" x14ac:dyDescent="0.25">
      <c r="A134" t="str">
        <f>"Z161E96553"</f>
        <v>Z161E96553</v>
      </c>
      <c r="B134" t="str">
        <f t="shared" si="2"/>
        <v>06363391001</v>
      </c>
      <c r="C134" t="s">
        <v>15</v>
      </c>
      <c r="D134" t="s">
        <v>337</v>
      </c>
      <c r="E134" t="s">
        <v>77</v>
      </c>
      <c r="F134" s="1" t="s">
        <v>338</v>
      </c>
      <c r="G134" t="s">
        <v>339</v>
      </c>
      <c r="H134">
        <v>3000</v>
      </c>
      <c r="I134" s="2">
        <v>42937</v>
      </c>
      <c r="J134" s="2">
        <v>43302</v>
      </c>
      <c r="K134">
        <v>3000</v>
      </c>
    </row>
    <row r="135" spans="1:11" x14ac:dyDescent="0.25">
      <c r="A135" t="str">
        <f>"Z921F89EC6"</f>
        <v>Z921F89EC6</v>
      </c>
      <c r="B135" t="str">
        <f t="shared" si="2"/>
        <v>06363391001</v>
      </c>
      <c r="C135" t="s">
        <v>15</v>
      </c>
      <c r="D135" t="s">
        <v>340</v>
      </c>
      <c r="E135" t="s">
        <v>17</v>
      </c>
      <c r="F135" s="1" t="s">
        <v>55</v>
      </c>
      <c r="G135" t="s">
        <v>56</v>
      </c>
      <c r="H135">
        <v>370</v>
      </c>
      <c r="I135" s="2">
        <v>42957</v>
      </c>
      <c r="J135" s="2">
        <v>42957</v>
      </c>
      <c r="K135">
        <v>370</v>
      </c>
    </row>
    <row r="136" spans="1:11" x14ac:dyDescent="0.25">
      <c r="A136" t="str">
        <f>"ZD51F9362D"</f>
        <v>ZD51F9362D</v>
      </c>
      <c r="B136" t="str">
        <f t="shared" si="2"/>
        <v>06363391001</v>
      </c>
      <c r="C136" t="s">
        <v>15</v>
      </c>
      <c r="D136" t="s">
        <v>341</v>
      </c>
      <c r="E136" t="s">
        <v>17</v>
      </c>
      <c r="F136" s="1" t="s">
        <v>211</v>
      </c>
      <c r="G136" t="s">
        <v>212</v>
      </c>
      <c r="H136">
        <v>1150</v>
      </c>
      <c r="I136" s="2">
        <v>42961</v>
      </c>
      <c r="J136" s="2">
        <v>42993</v>
      </c>
      <c r="K136">
        <v>1150</v>
      </c>
    </row>
    <row r="137" spans="1:11" x14ac:dyDescent="0.25">
      <c r="A137" t="str">
        <f>"Z8F1F92836"</f>
        <v>Z8F1F92836</v>
      </c>
      <c r="B137" t="str">
        <f t="shared" si="2"/>
        <v>06363391001</v>
      </c>
      <c r="C137" t="s">
        <v>15</v>
      </c>
      <c r="D137" t="s">
        <v>342</v>
      </c>
      <c r="E137" t="s">
        <v>17</v>
      </c>
      <c r="F137" s="1" t="s">
        <v>343</v>
      </c>
      <c r="G137" t="s">
        <v>344</v>
      </c>
      <c r="H137">
        <v>443.25</v>
      </c>
      <c r="I137" s="2">
        <v>42955</v>
      </c>
      <c r="J137" s="2">
        <v>42986</v>
      </c>
      <c r="K137">
        <v>443.25</v>
      </c>
    </row>
    <row r="138" spans="1:11" x14ac:dyDescent="0.25">
      <c r="A138" t="str">
        <f>"Z7D1F66E2B"</f>
        <v>Z7D1F66E2B</v>
      </c>
      <c r="B138" t="str">
        <f t="shared" si="2"/>
        <v>06363391001</v>
      </c>
      <c r="C138" t="s">
        <v>15</v>
      </c>
      <c r="D138" t="s">
        <v>345</v>
      </c>
      <c r="E138" t="s">
        <v>17</v>
      </c>
      <c r="F138" s="1" t="s">
        <v>307</v>
      </c>
      <c r="G138" t="s">
        <v>308</v>
      </c>
      <c r="H138">
        <v>920</v>
      </c>
      <c r="I138" s="2">
        <v>42947</v>
      </c>
      <c r="J138" s="2">
        <v>42979</v>
      </c>
      <c r="K138">
        <v>920</v>
      </c>
    </row>
    <row r="139" spans="1:11" x14ac:dyDescent="0.25">
      <c r="A139" t="str">
        <f>"Z5C1E8B419"</f>
        <v>Z5C1E8B419</v>
      </c>
      <c r="B139" t="str">
        <f t="shared" si="2"/>
        <v>06363391001</v>
      </c>
      <c r="C139" t="s">
        <v>15</v>
      </c>
      <c r="D139" t="s">
        <v>346</v>
      </c>
      <c r="E139" t="s">
        <v>17</v>
      </c>
      <c r="F139" s="1" t="s">
        <v>347</v>
      </c>
      <c r="G139" t="s">
        <v>348</v>
      </c>
      <c r="H139">
        <v>840</v>
      </c>
      <c r="I139" s="2">
        <v>42871</v>
      </c>
      <c r="J139" s="2">
        <v>42912</v>
      </c>
      <c r="K139">
        <v>840</v>
      </c>
    </row>
    <row r="140" spans="1:11" x14ac:dyDescent="0.25">
      <c r="A140" t="str">
        <f>"Z1D1FC6365"</f>
        <v>Z1D1FC6365</v>
      </c>
      <c r="B140" t="str">
        <f t="shared" si="2"/>
        <v>06363391001</v>
      </c>
      <c r="C140" t="s">
        <v>15</v>
      </c>
      <c r="D140" t="s">
        <v>349</v>
      </c>
      <c r="E140" t="s">
        <v>17</v>
      </c>
      <c r="F140" s="1" t="s">
        <v>350</v>
      </c>
      <c r="G140" t="s">
        <v>351</v>
      </c>
      <c r="H140">
        <v>703.9</v>
      </c>
      <c r="I140" s="2">
        <v>42996</v>
      </c>
      <c r="J140" s="2">
        <v>43028</v>
      </c>
      <c r="K140">
        <v>703.89</v>
      </c>
    </row>
    <row r="141" spans="1:11" x14ac:dyDescent="0.25">
      <c r="A141" t="str">
        <f>"ZE41FC5B43"</f>
        <v>ZE41FC5B43</v>
      </c>
      <c r="B141" t="str">
        <f t="shared" si="2"/>
        <v>06363391001</v>
      </c>
      <c r="C141" t="s">
        <v>15</v>
      </c>
      <c r="D141" t="s">
        <v>352</v>
      </c>
      <c r="E141" t="s">
        <v>17</v>
      </c>
      <c r="F141" s="1" t="s">
        <v>82</v>
      </c>
      <c r="G141" t="s">
        <v>83</v>
      </c>
      <c r="H141">
        <v>150</v>
      </c>
      <c r="I141" s="2">
        <v>42996</v>
      </c>
      <c r="J141" s="2">
        <v>43028</v>
      </c>
      <c r="K141">
        <v>150</v>
      </c>
    </row>
    <row r="142" spans="1:11" x14ac:dyDescent="0.25">
      <c r="A142" t="str">
        <f>"ZD71FC6386"</f>
        <v>ZD71FC6386</v>
      </c>
      <c r="B142" t="str">
        <f t="shared" si="2"/>
        <v>06363391001</v>
      </c>
      <c r="C142" t="s">
        <v>15</v>
      </c>
      <c r="D142" t="s">
        <v>353</v>
      </c>
      <c r="E142" t="s">
        <v>17</v>
      </c>
      <c r="F142" s="1" t="s">
        <v>21</v>
      </c>
      <c r="G142" t="s">
        <v>22</v>
      </c>
      <c r="H142">
        <v>400</v>
      </c>
      <c r="I142" s="2">
        <v>42996</v>
      </c>
      <c r="J142" s="2">
        <v>43028</v>
      </c>
      <c r="K142">
        <v>400</v>
      </c>
    </row>
    <row r="143" spans="1:11" x14ac:dyDescent="0.25">
      <c r="A143" t="str">
        <f>"Z5E1F4C909"</f>
        <v>Z5E1F4C909</v>
      </c>
      <c r="B143" t="str">
        <f t="shared" si="2"/>
        <v>06363391001</v>
      </c>
      <c r="C143" t="s">
        <v>15</v>
      </c>
      <c r="D143" t="s">
        <v>354</v>
      </c>
      <c r="E143" t="s">
        <v>17</v>
      </c>
      <c r="F143" s="1" t="s">
        <v>318</v>
      </c>
      <c r="G143" t="s">
        <v>319</v>
      </c>
      <c r="H143">
        <v>663.5</v>
      </c>
      <c r="I143" s="2">
        <v>42958</v>
      </c>
      <c r="J143" s="2">
        <v>42958</v>
      </c>
      <c r="K143">
        <v>663.5</v>
      </c>
    </row>
    <row r="144" spans="1:11" x14ac:dyDescent="0.25">
      <c r="A144" t="str">
        <f>"Z6B1F009D1"</f>
        <v>Z6B1F009D1</v>
      </c>
      <c r="B144" t="str">
        <f t="shared" si="2"/>
        <v>06363391001</v>
      </c>
      <c r="C144" t="s">
        <v>15</v>
      </c>
      <c r="D144" t="s">
        <v>355</v>
      </c>
      <c r="E144" t="s">
        <v>77</v>
      </c>
      <c r="F144" s="1" t="s">
        <v>356</v>
      </c>
      <c r="G144" t="s">
        <v>357</v>
      </c>
      <c r="H144">
        <v>3121.25</v>
      </c>
      <c r="I144" s="2">
        <v>42926</v>
      </c>
      <c r="J144" s="2">
        <v>42933</v>
      </c>
      <c r="K144">
        <v>3121</v>
      </c>
    </row>
    <row r="145" spans="1:11" x14ac:dyDescent="0.25">
      <c r="A145" t="str">
        <f>"ZF71E2EA3A"</f>
        <v>ZF71E2EA3A</v>
      </c>
      <c r="B145" t="str">
        <f t="shared" si="2"/>
        <v>06363391001</v>
      </c>
      <c r="C145" t="s">
        <v>15</v>
      </c>
      <c r="D145" t="s">
        <v>358</v>
      </c>
      <c r="E145" t="s">
        <v>17</v>
      </c>
      <c r="F145" s="1" t="s">
        <v>359</v>
      </c>
      <c r="G145" t="s">
        <v>360</v>
      </c>
      <c r="H145">
        <v>925</v>
      </c>
      <c r="I145" s="2">
        <v>42858</v>
      </c>
      <c r="J145" s="2">
        <v>42947</v>
      </c>
      <c r="K145">
        <v>925</v>
      </c>
    </row>
    <row r="146" spans="1:11" x14ac:dyDescent="0.25">
      <c r="A146" t="str">
        <f>"ZD71DF2F73"</f>
        <v>ZD71DF2F73</v>
      </c>
      <c r="B146" t="str">
        <f t="shared" si="2"/>
        <v>06363391001</v>
      </c>
      <c r="C146" t="s">
        <v>15</v>
      </c>
      <c r="D146" t="s">
        <v>361</v>
      </c>
      <c r="E146" t="s">
        <v>77</v>
      </c>
      <c r="F146" s="1" t="s">
        <v>362</v>
      </c>
      <c r="G146" t="s">
        <v>363</v>
      </c>
      <c r="H146">
        <v>4799</v>
      </c>
      <c r="I146" s="2">
        <v>42982</v>
      </c>
      <c r="J146" s="2">
        <v>42990</v>
      </c>
      <c r="K146">
        <v>4799</v>
      </c>
    </row>
    <row r="147" spans="1:11" x14ac:dyDescent="0.25">
      <c r="A147" t="str">
        <f>"72024799B0"</f>
        <v>72024799B0</v>
      </c>
      <c r="B147" t="str">
        <f t="shared" si="2"/>
        <v>06363391001</v>
      </c>
      <c r="C147" t="s">
        <v>15</v>
      </c>
      <c r="D147" t="s">
        <v>364</v>
      </c>
      <c r="E147" t="s">
        <v>31</v>
      </c>
      <c r="F147" s="1" t="s">
        <v>32</v>
      </c>
      <c r="G147" t="s">
        <v>33</v>
      </c>
      <c r="H147">
        <v>799994.52</v>
      </c>
      <c r="I147" s="2">
        <v>42997</v>
      </c>
      <c r="J147" s="2">
        <v>43119</v>
      </c>
      <c r="K147">
        <v>672885.84</v>
      </c>
    </row>
    <row r="148" spans="1:11" x14ac:dyDescent="0.25">
      <c r="A148" t="str">
        <f>"ZC21E1CB5F"</f>
        <v>ZC21E1CB5F</v>
      </c>
      <c r="B148" t="str">
        <f t="shared" si="2"/>
        <v>06363391001</v>
      </c>
      <c r="C148" t="s">
        <v>15</v>
      </c>
      <c r="D148" t="s">
        <v>365</v>
      </c>
      <c r="E148" t="s">
        <v>17</v>
      </c>
      <c r="F148" s="1" t="s">
        <v>313</v>
      </c>
      <c r="G148" t="s">
        <v>314</v>
      </c>
      <c r="H148">
        <v>681.37</v>
      </c>
      <c r="I148" s="2">
        <v>42870</v>
      </c>
      <c r="J148" s="2">
        <v>42870</v>
      </c>
      <c r="K148">
        <v>681.37</v>
      </c>
    </row>
    <row r="149" spans="1:11" x14ac:dyDescent="0.25">
      <c r="A149" t="str">
        <f>"Z0420204CF"</f>
        <v>Z0420204CF</v>
      </c>
      <c r="B149" t="str">
        <f t="shared" si="2"/>
        <v>06363391001</v>
      </c>
      <c r="C149" t="s">
        <v>15</v>
      </c>
      <c r="D149" t="s">
        <v>366</v>
      </c>
      <c r="E149" t="s">
        <v>17</v>
      </c>
      <c r="F149" s="1" t="s">
        <v>211</v>
      </c>
      <c r="G149" t="s">
        <v>212</v>
      </c>
      <c r="H149">
        <v>260</v>
      </c>
      <c r="I149" s="2">
        <v>43017</v>
      </c>
      <c r="J149" s="2">
        <v>43049</v>
      </c>
      <c r="K149">
        <v>260</v>
      </c>
    </row>
    <row r="150" spans="1:11" x14ac:dyDescent="0.25">
      <c r="A150" t="str">
        <f>"ZEC1F5B26C"</f>
        <v>ZEC1F5B26C</v>
      </c>
      <c r="B150" t="str">
        <f t="shared" si="2"/>
        <v>06363391001</v>
      </c>
      <c r="C150" t="s">
        <v>15</v>
      </c>
      <c r="D150" t="s">
        <v>367</v>
      </c>
      <c r="E150" t="s">
        <v>17</v>
      </c>
      <c r="F150" s="1" t="s">
        <v>368</v>
      </c>
      <c r="G150" t="s">
        <v>369</v>
      </c>
      <c r="H150">
        <v>950</v>
      </c>
      <c r="I150" s="2">
        <v>42956</v>
      </c>
      <c r="J150" s="2">
        <v>42957</v>
      </c>
      <c r="K150">
        <v>950</v>
      </c>
    </row>
    <row r="151" spans="1:11" x14ac:dyDescent="0.25">
      <c r="A151" t="str">
        <f>"ZCE2020554"</f>
        <v>ZCE2020554</v>
      </c>
      <c r="B151" t="str">
        <f t="shared" si="2"/>
        <v>06363391001</v>
      </c>
      <c r="C151" t="s">
        <v>15</v>
      </c>
      <c r="D151" t="s">
        <v>370</v>
      </c>
      <c r="E151" t="s">
        <v>17</v>
      </c>
      <c r="F151" s="1" t="s">
        <v>121</v>
      </c>
      <c r="G151" t="s">
        <v>122</v>
      </c>
      <c r="H151">
        <v>2500</v>
      </c>
      <c r="I151" s="2">
        <v>43017</v>
      </c>
      <c r="J151" s="2">
        <v>43045</v>
      </c>
      <c r="K151">
        <v>0</v>
      </c>
    </row>
    <row r="152" spans="1:11" x14ac:dyDescent="0.25">
      <c r="A152" t="str">
        <f>"Z9E1FA283C"</f>
        <v>Z9E1FA283C</v>
      </c>
      <c r="B152" t="str">
        <f t="shared" si="2"/>
        <v>06363391001</v>
      </c>
      <c r="C152" t="s">
        <v>15</v>
      </c>
      <c r="D152" t="s">
        <v>371</v>
      </c>
      <c r="E152" t="s">
        <v>17</v>
      </c>
      <c r="F152" s="1" t="s">
        <v>48</v>
      </c>
      <c r="G152" t="s">
        <v>49</v>
      </c>
      <c r="H152">
        <v>480</v>
      </c>
      <c r="I152" s="2">
        <v>42968</v>
      </c>
      <c r="J152" s="2">
        <v>42999</v>
      </c>
      <c r="K152">
        <v>480</v>
      </c>
    </row>
    <row r="153" spans="1:11" x14ac:dyDescent="0.25">
      <c r="A153" t="str">
        <f>"Z271FC6326"</f>
        <v>Z271FC6326</v>
      </c>
      <c r="B153" t="str">
        <f t="shared" si="2"/>
        <v>06363391001</v>
      </c>
      <c r="C153" t="s">
        <v>15</v>
      </c>
      <c r="D153" t="s">
        <v>372</v>
      </c>
      <c r="E153" t="s">
        <v>17</v>
      </c>
      <c r="F153" s="1" t="s">
        <v>150</v>
      </c>
      <c r="G153" t="s">
        <v>151</v>
      </c>
      <c r="H153">
        <v>119</v>
      </c>
      <c r="I153" s="2">
        <v>42996</v>
      </c>
      <c r="J153" s="2">
        <v>43028</v>
      </c>
      <c r="K153">
        <v>118.82</v>
      </c>
    </row>
    <row r="154" spans="1:11" x14ac:dyDescent="0.25">
      <c r="A154" t="str">
        <f>"ZCD1FC62CA"</f>
        <v>ZCD1FC62CA</v>
      </c>
      <c r="B154" t="str">
        <f t="shared" si="2"/>
        <v>06363391001</v>
      </c>
      <c r="C154" t="s">
        <v>15</v>
      </c>
      <c r="D154" t="s">
        <v>373</v>
      </c>
      <c r="E154" t="s">
        <v>17</v>
      </c>
      <c r="F154" s="1" t="s">
        <v>58</v>
      </c>
      <c r="G154" t="s">
        <v>59</v>
      </c>
      <c r="H154">
        <v>570</v>
      </c>
      <c r="I154" s="2">
        <v>42996</v>
      </c>
      <c r="J154" s="2">
        <v>43028</v>
      </c>
      <c r="K154">
        <v>570</v>
      </c>
    </row>
    <row r="155" spans="1:11" x14ac:dyDescent="0.25">
      <c r="A155" t="str">
        <f>"Z841FC63B4"</f>
        <v>Z841FC63B4</v>
      </c>
      <c r="B155" t="str">
        <f t="shared" si="2"/>
        <v>06363391001</v>
      </c>
      <c r="C155" t="s">
        <v>15</v>
      </c>
      <c r="D155" t="s">
        <v>374</v>
      </c>
      <c r="E155" t="s">
        <v>17</v>
      </c>
      <c r="F155" s="1" t="s">
        <v>48</v>
      </c>
      <c r="G155" t="s">
        <v>49</v>
      </c>
      <c r="H155">
        <v>490</v>
      </c>
      <c r="I155" s="2">
        <v>42996</v>
      </c>
      <c r="J155" s="2">
        <v>43028</v>
      </c>
      <c r="K155">
        <v>490</v>
      </c>
    </row>
    <row r="156" spans="1:11" x14ac:dyDescent="0.25">
      <c r="A156" t="str">
        <f>"ZDC1FC62E9"</f>
        <v>ZDC1FC62E9</v>
      </c>
      <c r="B156" t="str">
        <f t="shared" si="2"/>
        <v>06363391001</v>
      </c>
      <c r="C156" t="s">
        <v>15</v>
      </c>
      <c r="D156" t="s">
        <v>375</v>
      </c>
      <c r="E156" t="s">
        <v>17</v>
      </c>
      <c r="F156" s="1" t="s">
        <v>35</v>
      </c>
      <c r="G156" t="s">
        <v>36</v>
      </c>
      <c r="H156">
        <v>459</v>
      </c>
      <c r="I156" s="2">
        <v>42996</v>
      </c>
      <c r="J156" s="2">
        <v>43028</v>
      </c>
      <c r="K156">
        <v>0</v>
      </c>
    </row>
    <row r="157" spans="1:11" x14ac:dyDescent="0.25">
      <c r="A157" t="str">
        <f>"Z9C1F87D31"</f>
        <v>Z9C1F87D31</v>
      </c>
      <c r="B157" t="str">
        <f t="shared" si="2"/>
        <v>06363391001</v>
      </c>
      <c r="C157" t="s">
        <v>15</v>
      </c>
      <c r="D157" t="s">
        <v>376</v>
      </c>
      <c r="E157" t="s">
        <v>17</v>
      </c>
      <c r="F157" s="1" t="s">
        <v>121</v>
      </c>
      <c r="G157" t="s">
        <v>122</v>
      </c>
      <c r="H157">
        <v>10000</v>
      </c>
      <c r="I157" s="2">
        <v>42954</v>
      </c>
      <c r="J157" s="2">
        <v>43028</v>
      </c>
      <c r="K157">
        <v>10000</v>
      </c>
    </row>
    <row r="158" spans="1:11" x14ac:dyDescent="0.25">
      <c r="A158" t="str">
        <f>"Z452004D6E"</f>
        <v>Z452004D6E</v>
      </c>
      <c r="B158" t="str">
        <f t="shared" si="2"/>
        <v>06363391001</v>
      </c>
      <c r="C158" t="s">
        <v>15</v>
      </c>
      <c r="D158" t="s">
        <v>377</v>
      </c>
      <c r="E158" t="s">
        <v>17</v>
      </c>
      <c r="F158" s="1" t="s">
        <v>21</v>
      </c>
      <c r="G158" t="s">
        <v>22</v>
      </c>
      <c r="H158">
        <v>600</v>
      </c>
      <c r="I158" s="2">
        <v>43010</v>
      </c>
      <c r="J158" s="2">
        <v>43042</v>
      </c>
      <c r="K158">
        <v>600</v>
      </c>
    </row>
    <row r="159" spans="1:11" x14ac:dyDescent="0.25">
      <c r="A159" t="str">
        <f>"Z571FF45A2"</f>
        <v>Z571FF45A2</v>
      </c>
      <c r="B159" t="str">
        <f t="shared" si="2"/>
        <v>06363391001</v>
      </c>
      <c r="C159" t="s">
        <v>15</v>
      </c>
      <c r="D159" t="s">
        <v>378</v>
      </c>
      <c r="E159" t="s">
        <v>17</v>
      </c>
      <c r="F159" s="1" t="s">
        <v>48</v>
      </c>
      <c r="G159" t="s">
        <v>49</v>
      </c>
      <c r="H159">
        <v>350</v>
      </c>
      <c r="I159" s="2">
        <v>43010</v>
      </c>
      <c r="J159" s="2">
        <v>43042</v>
      </c>
      <c r="K159">
        <v>350</v>
      </c>
    </row>
    <row r="160" spans="1:11" x14ac:dyDescent="0.25">
      <c r="A160" t="str">
        <f>"ZA9200441B"</f>
        <v>ZA9200441B</v>
      </c>
      <c r="B160" t="str">
        <f t="shared" si="2"/>
        <v>06363391001</v>
      </c>
      <c r="C160" t="s">
        <v>15</v>
      </c>
      <c r="D160" t="s">
        <v>379</v>
      </c>
      <c r="E160" t="s">
        <v>17</v>
      </c>
      <c r="F160" s="1" t="s">
        <v>45</v>
      </c>
      <c r="G160" t="s">
        <v>46</v>
      </c>
      <c r="H160">
        <v>300</v>
      </c>
      <c r="I160" s="2">
        <v>43010</v>
      </c>
      <c r="J160" s="2">
        <v>43042</v>
      </c>
      <c r="K160">
        <v>275.60000000000002</v>
      </c>
    </row>
    <row r="161" spans="1:11" x14ac:dyDescent="0.25">
      <c r="A161" t="str">
        <f>"ZA91F8FF2D"</f>
        <v>ZA91F8FF2D</v>
      </c>
      <c r="B161" t="str">
        <f t="shared" si="2"/>
        <v>06363391001</v>
      </c>
      <c r="C161" t="s">
        <v>15</v>
      </c>
      <c r="D161" t="s">
        <v>380</v>
      </c>
      <c r="E161" t="s">
        <v>17</v>
      </c>
      <c r="F161" s="1" t="s">
        <v>58</v>
      </c>
      <c r="G161" t="s">
        <v>59</v>
      </c>
      <c r="H161">
        <v>410</v>
      </c>
      <c r="I161" s="2">
        <v>42954</v>
      </c>
      <c r="J161" s="2">
        <v>42986</v>
      </c>
      <c r="K161">
        <v>410</v>
      </c>
    </row>
    <row r="162" spans="1:11" x14ac:dyDescent="0.25">
      <c r="A162" t="str">
        <f>"Z851FA4BA8"</f>
        <v>Z851FA4BA8</v>
      </c>
      <c r="B162" t="str">
        <f t="shared" si="2"/>
        <v>06363391001</v>
      </c>
      <c r="C162" t="s">
        <v>15</v>
      </c>
      <c r="D162" t="s">
        <v>381</v>
      </c>
      <c r="E162" t="s">
        <v>17</v>
      </c>
      <c r="F162" s="1" t="s">
        <v>382</v>
      </c>
      <c r="G162" t="s">
        <v>383</v>
      </c>
      <c r="H162">
        <v>700</v>
      </c>
      <c r="I162" s="2">
        <v>42979</v>
      </c>
      <c r="J162" s="2">
        <v>43008</v>
      </c>
      <c r="K162">
        <v>475</v>
      </c>
    </row>
    <row r="163" spans="1:11" x14ac:dyDescent="0.25">
      <c r="A163" t="str">
        <f>"ZCD1F2426E"</f>
        <v>ZCD1F2426E</v>
      </c>
      <c r="B163" t="str">
        <f t="shared" si="2"/>
        <v>06363391001</v>
      </c>
      <c r="C163" t="s">
        <v>15</v>
      </c>
      <c r="D163" t="s">
        <v>384</v>
      </c>
      <c r="E163" t="s">
        <v>77</v>
      </c>
      <c r="F163" s="1" t="s">
        <v>385</v>
      </c>
      <c r="G163" t="s">
        <v>386</v>
      </c>
      <c r="H163">
        <v>1423</v>
      </c>
      <c r="I163" s="2">
        <v>42957</v>
      </c>
      <c r="J163" s="2">
        <v>42957</v>
      </c>
      <c r="K163">
        <v>1423</v>
      </c>
    </row>
    <row r="164" spans="1:11" x14ac:dyDescent="0.25">
      <c r="A164" t="str">
        <f>"ZD71F4C755"</f>
        <v>ZD71F4C755</v>
      </c>
      <c r="B164" t="str">
        <f t="shared" si="2"/>
        <v>06363391001</v>
      </c>
      <c r="C164" t="s">
        <v>15</v>
      </c>
      <c r="D164" t="s">
        <v>387</v>
      </c>
      <c r="E164" t="s">
        <v>77</v>
      </c>
      <c r="F164" s="1" t="s">
        <v>388</v>
      </c>
      <c r="G164" t="s">
        <v>389</v>
      </c>
      <c r="H164">
        <v>5721.83</v>
      </c>
      <c r="I164" s="2">
        <v>43014</v>
      </c>
      <c r="J164" s="2">
        <v>43059</v>
      </c>
      <c r="K164">
        <v>5721.83</v>
      </c>
    </row>
    <row r="165" spans="1:11" x14ac:dyDescent="0.25">
      <c r="A165" t="str">
        <f>"ZB81EE56A7"</f>
        <v>ZB81EE56A7</v>
      </c>
      <c r="B165" t="str">
        <f t="shared" si="2"/>
        <v>06363391001</v>
      </c>
      <c r="C165" t="s">
        <v>15</v>
      </c>
      <c r="D165" t="s">
        <v>390</v>
      </c>
      <c r="E165" t="s">
        <v>77</v>
      </c>
      <c r="F165" s="1" t="s">
        <v>391</v>
      </c>
      <c r="G165" t="s">
        <v>389</v>
      </c>
      <c r="H165">
        <v>3276</v>
      </c>
      <c r="I165" s="2">
        <v>42954</v>
      </c>
      <c r="J165" s="2">
        <v>42955</v>
      </c>
      <c r="K165">
        <v>3276</v>
      </c>
    </row>
    <row r="166" spans="1:11" x14ac:dyDescent="0.25">
      <c r="A166" t="str">
        <f>"Z14204895E"</f>
        <v>Z14204895E</v>
      </c>
      <c r="B166" t="str">
        <f t="shared" si="2"/>
        <v>06363391001</v>
      </c>
      <c r="C166" t="s">
        <v>15</v>
      </c>
      <c r="D166" t="s">
        <v>392</v>
      </c>
      <c r="E166" t="s">
        <v>17</v>
      </c>
      <c r="F166" s="1" t="s">
        <v>393</v>
      </c>
      <c r="G166" t="s">
        <v>394</v>
      </c>
      <c r="H166">
        <v>1400</v>
      </c>
      <c r="I166" s="2">
        <v>43031</v>
      </c>
      <c r="J166" s="2">
        <v>43063</v>
      </c>
      <c r="K166">
        <v>1400</v>
      </c>
    </row>
    <row r="167" spans="1:11" x14ac:dyDescent="0.25">
      <c r="A167" t="str">
        <f>"Z181F73474"</f>
        <v>Z181F73474</v>
      </c>
      <c r="B167" t="str">
        <f t="shared" si="2"/>
        <v>06363391001</v>
      </c>
      <c r="C167" t="s">
        <v>15</v>
      </c>
      <c r="D167" t="s">
        <v>395</v>
      </c>
      <c r="E167" t="s">
        <v>77</v>
      </c>
      <c r="F167" s="1" t="s">
        <v>396</v>
      </c>
      <c r="G167" t="s">
        <v>397</v>
      </c>
      <c r="H167">
        <v>8900</v>
      </c>
      <c r="I167" s="2">
        <v>42996</v>
      </c>
      <c r="J167" s="2">
        <v>42986</v>
      </c>
      <c r="K167">
        <v>8900</v>
      </c>
    </row>
    <row r="168" spans="1:11" x14ac:dyDescent="0.25">
      <c r="A168" t="str">
        <f>"Z6A1F55975"</f>
        <v>Z6A1F55975</v>
      </c>
      <c r="B168" t="str">
        <f t="shared" si="2"/>
        <v>06363391001</v>
      </c>
      <c r="C168" t="s">
        <v>15</v>
      </c>
      <c r="D168" t="s">
        <v>398</v>
      </c>
      <c r="E168" t="s">
        <v>17</v>
      </c>
      <c r="F168" s="1" t="s">
        <v>399</v>
      </c>
      <c r="G168" t="s">
        <v>400</v>
      </c>
      <c r="H168">
        <v>720</v>
      </c>
      <c r="I168" s="2">
        <v>42934</v>
      </c>
      <c r="J168" s="2">
        <v>42947</v>
      </c>
      <c r="K168">
        <v>720</v>
      </c>
    </row>
    <row r="169" spans="1:11" x14ac:dyDescent="0.25">
      <c r="A169" t="str">
        <f>"Z861F93579"</f>
        <v>Z861F93579</v>
      </c>
      <c r="B169" t="str">
        <f t="shared" si="2"/>
        <v>06363391001</v>
      </c>
      <c r="C169" t="s">
        <v>15</v>
      </c>
      <c r="D169" t="s">
        <v>401</v>
      </c>
      <c r="E169" t="s">
        <v>17</v>
      </c>
      <c r="F169" s="1" t="s">
        <v>211</v>
      </c>
      <c r="G169" t="s">
        <v>212</v>
      </c>
      <c r="H169">
        <v>150</v>
      </c>
      <c r="I169" s="2">
        <v>42961</v>
      </c>
      <c r="J169" s="2">
        <v>42996</v>
      </c>
      <c r="K169">
        <v>150</v>
      </c>
    </row>
    <row r="170" spans="1:11" x14ac:dyDescent="0.25">
      <c r="A170" t="str">
        <f>"ZAF1D92E14"</f>
        <v>ZAF1D92E14</v>
      </c>
      <c r="B170" t="str">
        <f t="shared" si="2"/>
        <v>06363391001</v>
      </c>
      <c r="C170" t="s">
        <v>15</v>
      </c>
      <c r="D170" t="s">
        <v>402</v>
      </c>
      <c r="E170" t="s">
        <v>77</v>
      </c>
      <c r="F170" s="1" t="s">
        <v>403</v>
      </c>
      <c r="G170" t="s">
        <v>194</v>
      </c>
      <c r="H170">
        <v>2288.88</v>
      </c>
      <c r="I170" s="2">
        <v>42887</v>
      </c>
      <c r="J170" s="2">
        <v>43615</v>
      </c>
      <c r="K170">
        <v>0</v>
      </c>
    </row>
    <row r="171" spans="1:11" x14ac:dyDescent="0.25">
      <c r="A171" t="str">
        <f>"ZB71B9F716"</f>
        <v>ZB71B9F716</v>
      </c>
      <c r="B171" t="str">
        <f t="shared" si="2"/>
        <v>06363391001</v>
      </c>
      <c r="C171" t="s">
        <v>15</v>
      </c>
      <c r="D171" t="s">
        <v>404</v>
      </c>
      <c r="E171" t="s">
        <v>77</v>
      </c>
      <c r="F171" s="1" t="s">
        <v>405</v>
      </c>
      <c r="G171" t="s">
        <v>284</v>
      </c>
      <c r="H171">
        <v>1440</v>
      </c>
      <c r="I171" s="2">
        <v>43026</v>
      </c>
      <c r="J171" s="2">
        <v>43026</v>
      </c>
      <c r="K171">
        <v>1440</v>
      </c>
    </row>
    <row r="172" spans="1:11" x14ac:dyDescent="0.25">
      <c r="A172" t="str">
        <f>"ZA11F9B268"</f>
        <v>ZA11F9B268</v>
      </c>
      <c r="B172" t="str">
        <f t="shared" si="2"/>
        <v>06363391001</v>
      </c>
      <c r="C172" t="s">
        <v>15</v>
      </c>
      <c r="D172" t="s">
        <v>406</v>
      </c>
      <c r="E172" t="s">
        <v>17</v>
      </c>
      <c r="F172" s="1" t="s">
        <v>217</v>
      </c>
      <c r="G172" t="s">
        <v>218</v>
      </c>
      <c r="H172">
        <v>1400</v>
      </c>
      <c r="I172" s="2">
        <v>42878</v>
      </c>
      <c r="J172" s="2">
        <v>43465</v>
      </c>
      <c r="K172">
        <v>1116</v>
      </c>
    </row>
    <row r="173" spans="1:11" x14ac:dyDescent="0.25">
      <c r="A173" t="str">
        <f>"Z3F1FF24B1"</f>
        <v>Z3F1FF24B1</v>
      </c>
      <c r="B173" t="str">
        <f t="shared" si="2"/>
        <v>06363391001</v>
      </c>
      <c r="C173" t="s">
        <v>15</v>
      </c>
      <c r="D173" t="s">
        <v>407</v>
      </c>
      <c r="E173" t="s">
        <v>17</v>
      </c>
      <c r="F173" s="1" t="s">
        <v>261</v>
      </c>
      <c r="G173" t="s">
        <v>262</v>
      </c>
      <c r="H173">
        <v>980</v>
      </c>
      <c r="I173" s="2">
        <v>43017</v>
      </c>
      <c r="J173" s="2">
        <v>43018</v>
      </c>
      <c r="K173">
        <v>980</v>
      </c>
    </row>
    <row r="174" spans="1:11" x14ac:dyDescent="0.25">
      <c r="A174" t="str">
        <f>"ZE51F5BD48"</f>
        <v>ZE51F5BD48</v>
      </c>
      <c r="B174" t="str">
        <f t="shared" si="2"/>
        <v>06363391001</v>
      </c>
      <c r="C174" t="s">
        <v>15</v>
      </c>
      <c r="D174" t="s">
        <v>408</v>
      </c>
      <c r="E174" t="s">
        <v>17</v>
      </c>
      <c r="F174" s="1" t="s">
        <v>409</v>
      </c>
      <c r="G174" t="s">
        <v>410</v>
      </c>
      <c r="H174">
        <v>249</v>
      </c>
      <c r="I174" s="2">
        <v>43026</v>
      </c>
      <c r="J174" s="2">
        <v>43026</v>
      </c>
      <c r="K174">
        <v>249</v>
      </c>
    </row>
    <row r="175" spans="1:11" x14ac:dyDescent="0.25">
      <c r="A175" t="str">
        <f>"ZF81FED427"</f>
        <v>ZF81FED427</v>
      </c>
      <c r="B175" t="str">
        <f t="shared" si="2"/>
        <v>06363391001</v>
      </c>
      <c r="C175" t="s">
        <v>15</v>
      </c>
      <c r="D175" t="s">
        <v>411</v>
      </c>
      <c r="E175" t="s">
        <v>17</v>
      </c>
      <c r="F175" s="1" t="s">
        <v>412</v>
      </c>
      <c r="G175" t="s">
        <v>413</v>
      </c>
      <c r="H175">
        <v>866.34</v>
      </c>
      <c r="I175" s="2">
        <v>43003</v>
      </c>
      <c r="J175" s="2">
        <v>43039</v>
      </c>
      <c r="K175">
        <v>866.34</v>
      </c>
    </row>
    <row r="176" spans="1:11" x14ac:dyDescent="0.25">
      <c r="A176" t="str">
        <f>"ZB72015873"</f>
        <v>ZB72015873</v>
      </c>
      <c r="B176" t="str">
        <f t="shared" si="2"/>
        <v>06363391001</v>
      </c>
      <c r="C176" t="s">
        <v>15</v>
      </c>
      <c r="D176" t="s">
        <v>414</v>
      </c>
      <c r="E176" t="s">
        <v>17</v>
      </c>
      <c r="F176" s="1" t="s">
        <v>153</v>
      </c>
      <c r="G176" t="s">
        <v>154</v>
      </c>
      <c r="H176">
        <v>1475</v>
      </c>
      <c r="I176" s="2">
        <v>43007</v>
      </c>
      <c r="J176" s="2">
        <v>43037</v>
      </c>
      <c r="K176">
        <v>1475</v>
      </c>
    </row>
    <row r="177" spans="1:11" x14ac:dyDescent="0.25">
      <c r="A177" t="str">
        <f>"Z0D1F61818"</f>
        <v>Z0D1F61818</v>
      </c>
      <c r="B177" t="str">
        <f t="shared" si="2"/>
        <v>06363391001</v>
      </c>
      <c r="C177" t="s">
        <v>15</v>
      </c>
      <c r="D177" t="s">
        <v>415</v>
      </c>
      <c r="E177" t="s">
        <v>17</v>
      </c>
      <c r="F177" s="1" t="s">
        <v>416</v>
      </c>
      <c r="G177" t="s">
        <v>417</v>
      </c>
      <c r="H177">
        <v>600</v>
      </c>
      <c r="I177" s="2">
        <v>42941</v>
      </c>
      <c r="J177" s="2">
        <v>42964</v>
      </c>
      <c r="K177">
        <v>600</v>
      </c>
    </row>
    <row r="178" spans="1:11" x14ac:dyDescent="0.25">
      <c r="A178" t="str">
        <f>"ZE11F32C45"</f>
        <v>ZE11F32C45</v>
      </c>
      <c r="B178" t="str">
        <f t="shared" si="2"/>
        <v>06363391001</v>
      </c>
      <c r="C178" t="s">
        <v>15</v>
      </c>
      <c r="D178" t="s">
        <v>418</v>
      </c>
      <c r="E178" t="s">
        <v>77</v>
      </c>
      <c r="F178" s="1" t="s">
        <v>419</v>
      </c>
      <c r="G178" t="s">
        <v>420</v>
      </c>
      <c r="H178">
        <v>37062</v>
      </c>
      <c r="I178" s="2">
        <v>42970</v>
      </c>
      <c r="K178">
        <v>0</v>
      </c>
    </row>
    <row r="179" spans="1:11" x14ac:dyDescent="0.25">
      <c r="A179" t="str">
        <f>"Z0420330D5"</f>
        <v>Z0420330D5</v>
      </c>
      <c r="B179" t="str">
        <f t="shared" si="2"/>
        <v>06363391001</v>
      </c>
      <c r="C179" t="s">
        <v>15</v>
      </c>
      <c r="D179" t="s">
        <v>421</v>
      </c>
      <c r="E179" t="s">
        <v>17</v>
      </c>
      <c r="F179" s="1" t="s">
        <v>422</v>
      </c>
      <c r="G179" t="s">
        <v>423</v>
      </c>
      <c r="H179">
        <v>890</v>
      </c>
      <c r="I179" s="2">
        <v>43027</v>
      </c>
      <c r="J179" s="2">
        <v>43028</v>
      </c>
      <c r="K179">
        <v>890</v>
      </c>
    </row>
    <row r="180" spans="1:11" x14ac:dyDescent="0.25">
      <c r="A180" t="str">
        <f>"Z291F9CEDA"</f>
        <v>Z291F9CEDA</v>
      </c>
      <c r="B180" t="str">
        <f t="shared" si="2"/>
        <v>06363391001</v>
      </c>
      <c r="C180" t="s">
        <v>15</v>
      </c>
      <c r="D180" t="s">
        <v>424</v>
      </c>
      <c r="E180" t="s">
        <v>17</v>
      </c>
      <c r="F180" s="1" t="s">
        <v>425</v>
      </c>
      <c r="G180" t="s">
        <v>426</v>
      </c>
      <c r="H180">
        <v>895</v>
      </c>
      <c r="I180" s="2">
        <v>42968</v>
      </c>
      <c r="J180" s="2">
        <v>42969</v>
      </c>
      <c r="K180">
        <v>895</v>
      </c>
    </row>
    <row r="181" spans="1:11" x14ac:dyDescent="0.25">
      <c r="A181" t="str">
        <f>"ZA02064FCD"</f>
        <v>ZA02064FCD</v>
      </c>
      <c r="B181" t="str">
        <f t="shared" si="2"/>
        <v>06363391001</v>
      </c>
      <c r="C181" t="s">
        <v>15</v>
      </c>
      <c r="D181" t="s">
        <v>427</v>
      </c>
      <c r="E181" t="s">
        <v>17</v>
      </c>
      <c r="F181" s="1" t="s">
        <v>240</v>
      </c>
      <c r="G181" t="s">
        <v>241</v>
      </c>
      <c r="H181">
        <v>280</v>
      </c>
      <c r="I181" s="2">
        <v>43032</v>
      </c>
      <c r="J181" s="2">
        <v>43063</v>
      </c>
      <c r="K181">
        <v>280</v>
      </c>
    </row>
    <row r="182" spans="1:11" x14ac:dyDescent="0.25">
      <c r="A182" t="str">
        <f>"ZC22046101"</f>
        <v>ZC22046101</v>
      </c>
      <c r="B182" t="str">
        <f t="shared" si="2"/>
        <v>06363391001</v>
      </c>
      <c r="C182" t="s">
        <v>15</v>
      </c>
      <c r="D182" t="s">
        <v>428</v>
      </c>
      <c r="E182" t="s">
        <v>17</v>
      </c>
      <c r="F182" s="1" t="s">
        <v>429</v>
      </c>
      <c r="G182" t="s">
        <v>430</v>
      </c>
      <c r="H182">
        <v>3100</v>
      </c>
      <c r="I182" s="2">
        <v>43025</v>
      </c>
      <c r="J182" s="2">
        <v>43069</v>
      </c>
      <c r="K182">
        <v>3100</v>
      </c>
    </row>
    <row r="183" spans="1:11" x14ac:dyDescent="0.25">
      <c r="A183" t="str">
        <f>"Z3B2010601"</f>
        <v>Z3B2010601</v>
      </c>
      <c r="B183" t="str">
        <f t="shared" si="2"/>
        <v>06363391001</v>
      </c>
      <c r="C183" t="s">
        <v>15</v>
      </c>
      <c r="D183" t="s">
        <v>431</v>
      </c>
      <c r="E183" t="s">
        <v>17</v>
      </c>
      <c r="F183" s="1" t="s">
        <v>393</v>
      </c>
      <c r="G183" t="s">
        <v>394</v>
      </c>
      <c r="H183">
        <v>558</v>
      </c>
      <c r="I183" s="2">
        <v>43033</v>
      </c>
      <c r="J183" s="2">
        <v>43067</v>
      </c>
      <c r="K183">
        <v>556.67999999999995</v>
      </c>
    </row>
    <row r="184" spans="1:11" x14ac:dyDescent="0.25">
      <c r="A184" t="str">
        <f>"Z662066A54"</f>
        <v>Z662066A54</v>
      </c>
      <c r="B184" t="str">
        <f t="shared" si="2"/>
        <v>06363391001</v>
      </c>
      <c r="C184" t="s">
        <v>15</v>
      </c>
      <c r="D184" t="s">
        <v>432</v>
      </c>
      <c r="E184" t="s">
        <v>17</v>
      </c>
      <c r="F184" s="1" t="s">
        <v>196</v>
      </c>
      <c r="G184" t="s">
        <v>197</v>
      </c>
      <c r="H184">
        <v>1150</v>
      </c>
      <c r="I184" s="2">
        <v>43032</v>
      </c>
      <c r="J184" s="2">
        <v>43063</v>
      </c>
      <c r="K184">
        <v>1150</v>
      </c>
    </row>
    <row r="185" spans="1:11" x14ac:dyDescent="0.25">
      <c r="A185" t="str">
        <f>"ZOC1FA71A3"</f>
        <v>ZOC1FA71A3</v>
      </c>
      <c r="B185" t="str">
        <f t="shared" si="2"/>
        <v>06363391001</v>
      </c>
      <c r="C185" t="s">
        <v>15</v>
      </c>
      <c r="D185" t="s">
        <v>433</v>
      </c>
      <c r="E185" t="s">
        <v>17</v>
      </c>
      <c r="F185" s="1" t="s">
        <v>115</v>
      </c>
      <c r="G185" t="s">
        <v>116</v>
      </c>
      <c r="H185">
        <v>300</v>
      </c>
      <c r="I185" s="2">
        <v>42999</v>
      </c>
      <c r="J185" s="2">
        <v>43039</v>
      </c>
      <c r="K185">
        <v>300</v>
      </c>
    </row>
    <row r="186" spans="1:11" x14ac:dyDescent="0.25">
      <c r="A186" t="str">
        <f>"ZA52020510"</f>
        <v>ZA52020510</v>
      </c>
      <c r="B186" t="str">
        <f t="shared" si="2"/>
        <v>06363391001</v>
      </c>
      <c r="C186" t="s">
        <v>15</v>
      </c>
      <c r="D186" t="s">
        <v>434</v>
      </c>
      <c r="E186" t="s">
        <v>17</v>
      </c>
      <c r="F186" s="1" t="s">
        <v>211</v>
      </c>
      <c r="G186" t="s">
        <v>212</v>
      </c>
      <c r="H186">
        <v>780</v>
      </c>
      <c r="I186" s="2">
        <v>43017</v>
      </c>
      <c r="J186" s="2">
        <v>43049</v>
      </c>
      <c r="K186">
        <v>780</v>
      </c>
    </row>
    <row r="187" spans="1:11" x14ac:dyDescent="0.25">
      <c r="A187" t="str">
        <f>"Z432064F3F"</f>
        <v>Z432064F3F</v>
      </c>
      <c r="B187" t="str">
        <f t="shared" si="2"/>
        <v>06363391001</v>
      </c>
      <c r="C187" t="s">
        <v>15</v>
      </c>
      <c r="D187" t="s">
        <v>435</v>
      </c>
      <c r="E187" t="s">
        <v>17</v>
      </c>
      <c r="F187" s="1" t="s">
        <v>58</v>
      </c>
      <c r="G187" t="s">
        <v>59</v>
      </c>
      <c r="H187">
        <v>165</v>
      </c>
      <c r="I187" s="2">
        <v>43032</v>
      </c>
      <c r="J187" s="2">
        <v>43063</v>
      </c>
      <c r="K187">
        <v>165</v>
      </c>
    </row>
    <row r="188" spans="1:11" x14ac:dyDescent="0.25">
      <c r="A188" t="str">
        <f>"Z5920855F6"</f>
        <v>Z5920855F6</v>
      </c>
      <c r="B188" t="str">
        <f t="shared" si="2"/>
        <v>06363391001</v>
      </c>
      <c r="C188" t="s">
        <v>15</v>
      </c>
      <c r="D188" t="s">
        <v>436</v>
      </c>
      <c r="E188" t="s">
        <v>17</v>
      </c>
      <c r="F188" s="1" t="s">
        <v>21</v>
      </c>
      <c r="G188" t="s">
        <v>22</v>
      </c>
      <c r="H188">
        <v>1410</v>
      </c>
      <c r="I188" s="2">
        <v>43041</v>
      </c>
      <c r="J188" s="2">
        <v>43073</v>
      </c>
      <c r="K188">
        <v>1410</v>
      </c>
    </row>
    <row r="189" spans="1:11" x14ac:dyDescent="0.25">
      <c r="A189" t="str">
        <f>"Z161FA3E68"</f>
        <v>Z161FA3E68</v>
      </c>
      <c r="B189" t="str">
        <f t="shared" si="2"/>
        <v>06363391001</v>
      </c>
      <c r="C189" t="s">
        <v>15</v>
      </c>
      <c r="D189" t="s">
        <v>437</v>
      </c>
      <c r="E189" t="s">
        <v>17</v>
      </c>
      <c r="F189" s="1" t="s">
        <v>246</v>
      </c>
      <c r="G189" t="s">
        <v>247</v>
      </c>
      <c r="H189">
        <v>1090</v>
      </c>
      <c r="I189" s="2">
        <v>42963</v>
      </c>
      <c r="J189" s="2">
        <v>43007</v>
      </c>
      <c r="K189">
        <v>1090</v>
      </c>
    </row>
    <row r="190" spans="1:11" x14ac:dyDescent="0.25">
      <c r="A190" t="str">
        <f>"Z4E20877AD"</f>
        <v>Z4E20877AD</v>
      </c>
      <c r="B190" t="str">
        <f t="shared" si="2"/>
        <v>06363391001</v>
      </c>
      <c r="C190" t="s">
        <v>15</v>
      </c>
      <c r="D190" t="s">
        <v>438</v>
      </c>
      <c r="E190" t="s">
        <v>17</v>
      </c>
      <c r="F190" s="1" t="s">
        <v>48</v>
      </c>
      <c r="G190" t="s">
        <v>49</v>
      </c>
      <c r="H190">
        <v>390</v>
      </c>
      <c r="I190" s="2">
        <v>43041</v>
      </c>
      <c r="J190" s="2">
        <v>43074</v>
      </c>
      <c r="K190">
        <v>390</v>
      </c>
    </row>
    <row r="191" spans="1:11" x14ac:dyDescent="0.25">
      <c r="A191" t="str">
        <f>"Z3E1C80B66"</f>
        <v>Z3E1C80B66</v>
      </c>
      <c r="B191" t="str">
        <f t="shared" si="2"/>
        <v>06363391001</v>
      </c>
      <c r="C191" t="s">
        <v>15</v>
      </c>
      <c r="D191" t="s">
        <v>439</v>
      </c>
      <c r="E191" t="s">
        <v>17</v>
      </c>
      <c r="F191" s="1" t="s">
        <v>440</v>
      </c>
      <c r="G191" t="s">
        <v>441</v>
      </c>
      <c r="H191">
        <v>370</v>
      </c>
      <c r="I191" s="2">
        <v>42793</v>
      </c>
      <c r="J191" s="2">
        <v>42825</v>
      </c>
      <c r="K191">
        <v>370</v>
      </c>
    </row>
    <row r="192" spans="1:11" x14ac:dyDescent="0.25">
      <c r="A192" t="str">
        <f>"Z152072265"</f>
        <v>Z152072265</v>
      </c>
      <c r="B192" t="str">
        <f t="shared" si="2"/>
        <v>06363391001</v>
      </c>
      <c r="C192" t="s">
        <v>15</v>
      </c>
      <c r="D192" t="s">
        <v>442</v>
      </c>
      <c r="E192" t="s">
        <v>17</v>
      </c>
      <c r="F192" s="1" t="s">
        <v>393</v>
      </c>
      <c r="G192" t="s">
        <v>394</v>
      </c>
      <c r="H192">
        <v>627</v>
      </c>
      <c r="I192" s="2">
        <v>43035</v>
      </c>
      <c r="J192" s="2">
        <v>43066</v>
      </c>
      <c r="K192">
        <v>627</v>
      </c>
    </row>
    <row r="193" spans="1:11" x14ac:dyDescent="0.25">
      <c r="A193" t="str">
        <f>"Z2720444F4"</f>
        <v>Z2720444F4</v>
      </c>
      <c r="B193" t="str">
        <f t="shared" si="2"/>
        <v>06363391001</v>
      </c>
      <c r="C193" t="s">
        <v>15</v>
      </c>
      <c r="D193" t="s">
        <v>443</v>
      </c>
      <c r="E193" t="s">
        <v>17</v>
      </c>
      <c r="F193" s="1" t="s">
        <v>444</v>
      </c>
      <c r="G193" t="s">
        <v>445</v>
      </c>
      <c r="H193">
        <v>900</v>
      </c>
      <c r="I193" s="2">
        <v>43031</v>
      </c>
      <c r="J193" s="2">
        <v>43063</v>
      </c>
      <c r="K193">
        <v>900</v>
      </c>
    </row>
    <row r="194" spans="1:11" x14ac:dyDescent="0.25">
      <c r="A194" t="str">
        <f>"Z061FA50A5"</f>
        <v>Z061FA50A5</v>
      </c>
      <c r="B194" t="str">
        <f t="shared" si="2"/>
        <v>06363391001</v>
      </c>
      <c r="C194" t="s">
        <v>15</v>
      </c>
      <c r="D194" t="s">
        <v>446</v>
      </c>
      <c r="E194" t="s">
        <v>17</v>
      </c>
      <c r="F194" s="1" t="s">
        <v>447</v>
      </c>
      <c r="G194" t="s">
        <v>448</v>
      </c>
      <c r="H194">
        <v>700</v>
      </c>
      <c r="I194" s="2">
        <v>42999</v>
      </c>
      <c r="J194" s="2">
        <v>43039</v>
      </c>
      <c r="K194">
        <v>700</v>
      </c>
    </row>
    <row r="195" spans="1:11" x14ac:dyDescent="0.25">
      <c r="A195" t="str">
        <f>"Z4C2028702"</f>
        <v>Z4C2028702</v>
      </c>
      <c r="B195" t="str">
        <f t="shared" ref="B195:B258" si="3">"06363391001"</f>
        <v>06363391001</v>
      </c>
      <c r="C195" t="s">
        <v>15</v>
      </c>
      <c r="D195" t="s">
        <v>449</v>
      </c>
      <c r="E195" t="s">
        <v>17</v>
      </c>
      <c r="F195" s="1" t="s">
        <v>48</v>
      </c>
      <c r="G195" t="s">
        <v>49</v>
      </c>
      <c r="H195">
        <v>1240</v>
      </c>
      <c r="I195" s="2">
        <v>43017</v>
      </c>
      <c r="J195" s="2">
        <v>43018</v>
      </c>
      <c r="K195">
        <v>1240</v>
      </c>
    </row>
    <row r="196" spans="1:11" x14ac:dyDescent="0.25">
      <c r="A196" t="str">
        <f>"Z541F59051"</f>
        <v>Z541F59051</v>
      </c>
      <c r="B196" t="str">
        <f t="shared" si="3"/>
        <v>06363391001</v>
      </c>
      <c r="C196" t="s">
        <v>15</v>
      </c>
      <c r="D196" t="s">
        <v>450</v>
      </c>
      <c r="E196" t="s">
        <v>17</v>
      </c>
      <c r="F196" s="1" t="s">
        <v>451</v>
      </c>
      <c r="G196" t="s">
        <v>452</v>
      </c>
      <c r="H196">
        <v>1200</v>
      </c>
      <c r="I196" s="2">
        <v>42940</v>
      </c>
      <c r="J196" s="2">
        <v>42942</v>
      </c>
      <c r="K196">
        <v>1200</v>
      </c>
    </row>
    <row r="197" spans="1:11" x14ac:dyDescent="0.25">
      <c r="A197" t="str">
        <f>"Z7E2013384"</f>
        <v>Z7E2013384</v>
      </c>
      <c r="B197" t="str">
        <f t="shared" si="3"/>
        <v>06363391001</v>
      </c>
      <c r="C197" t="s">
        <v>15</v>
      </c>
      <c r="D197" t="s">
        <v>453</v>
      </c>
      <c r="E197" t="s">
        <v>17</v>
      </c>
      <c r="F197" s="1" t="s">
        <v>58</v>
      </c>
      <c r="G197" t="s">
        <v>59</v>
      </c>
      <c r="H197">
        <v>376</v>
      </c>
      <c r="I197" s="2">
        <v>43017</v>
      </c>
      <c r="J197" s="2">
        <v>43017</v>
      </c>
      <c r="K197">
        <v>376</v>
      </c>
    </row>
    <row r="198" spans="1:11" x14ac:dyDescent="0.25">
      <c r="A198" t="str">
        <f>"Z261E2FB6E"</f>
        <v>Z261E2FB6E</v>
      </c>
      <c r="B198" t="str">
        <f t="shared" si="3"/>
        <v>06363391001</v>
      </c>
      <c r="C198" t="s">
        <v>15</v>
      </c>
      <c r="D198" t="s">
        <v>454</v>
      </c>
      <c r="E198" t="s">
        <v>17</v>
      </c>
      <c r="F198" s="1" t="s">
        <v>318</v>
      </c>
      <c r="G198" t="s">
        <v>319</v>
      </c>
      <c r="H198">
        <v>473</v>
      </c>
      <c r="I198" s="2">
        <v>42846</v>
      </c>
      <c r="J198" s="2">
        <v>42846</v>
      </c>
      <c r="K198">
        <v>0</v>
      </c>
    </row>
    <row r="199" spans="1:11" x14ac:dyDescent="0.25">
      <c r="A199" t="str">
        <f>"ZC61ED7BDC"</f>
        <v>ZC61ED7BDC</v>
      </c>
      <c r="B199" t="str">
        <f t="shared" si="3"/>
        <v>06363391001</v>
      </c>
      <c r="C199" t="s">
        <v>15</v>
      </c>
      <c r="D199" t="s">
        <v>455</v>
      </c>
      <c r="E199" t="s">
        <v>77</v>
      </c>
      <c r="F199" s="1" t="s">
        <v>456</v>
      </c>
      <c r="G199" t="s">
        <v>457</v>
      </c>
      <c r="H199">
        <v>3260</v>
      </c>
      <c r="I199" s="2">
        <v>43028</v>
      </c>
      <c r="J199" s="2">
        <v>43041</v>
      </c>
      <c r="K199">
        <v>3260</v>
      </c>
    </row>
    <row r="200" spans="1:11" x14ac:dyDescent="0.25">
      <c r="A200" t="str">
        <f>"ZB91FC6348"</f>
        <v>ZB91FC6348</v>
      </c>
      <c r="B200" t="str">
        <f t="shared" si="3"/>
        <v>06363391001</v>
      </c>
      <c r="C200" t="s">
        <v>15</v>
      </c>
      <c r="D200" t="s">
        <v>458</v>
      </c>
      <c r="E200" t="s">
        <v>17</v>
      </c>
      <c r="F200" s="1" t="s">
        <v>121</v>
      </c>
      <c r="G200" t="s">
        <v>122</v>
      </c>
      <c r="H200">
        <v>212.5</v>
      </c>
      <c r="I200" s="2">
        <v>42991</v>
      </c>
      <c r="J200" s="2">
        <v>42991</v>
      </c>
      <c r="K200">
        <v>212.5</v>
      </c>
    </row>
    <row r="201" spans="1:11" x14ac:dyDescent="0.25">
      <c r="A201" t="str">
        <f>"Z071F96B7C"</f>
        <v>Z071F96B7C</v>
      </c>
      <c r="B201" t="str">
        <f t="shared" si="3"/>
        <v>06363391001</v>
      </c>
      <c r="C201" t="s">
        <v>15</v>
      </c>
      <c r="D201" t="s">
        <v>459</v>
      </c>
      <c r="E201" t="s">
        <v>17</v>
      </c>
      <c r="F201" s="1" t="s">
        <v>318</v>
      </c>
      <c r="G201" t="s">
        <v>319</v>
      </c>
      <c r="H201">
        <v>4219.5</v>
      </c>
      <c r="I201" s="2">
        <v>43028</v>
      </c>
      <c r="J201" s="2">
        <v>43028</v>
      </c>
      <c r="K201">
        <v>0</v>
      </c>
    </row>
    <row r="202" spans="1:11" x14ac:dyDescent="0.25">
      <c r="A202" t="str">
        <f>"ZF3201D283"</f>
        <v>ZF3201D283</v>
      </c>
      <c r="B202" t="str">
        <f t="shared" si="3"/>
        <v>06363391001</v>
      </c>
      <c r="C202" t="s">
        <v>15</v>
      </c>
      <c r="D202" t="s">
        <v>460</v>
      </c>
      <c r="E202" t="s">
        <v>77</v>
      </c>
      <c r="F202" s="1" t="s">
        <v>461</v>
      </c>
      <c r="G202" t="s">
        <v>462</v>
      </c>
      <c r="H202">
        <v>2287.9</v>
      </c>
      <c r="I202" s="2">
        <v>43049</v>
      </c>
      <c r="J202" s="2">
        <v>43055</v>
      </c>
      <c r="K202">
        <v>2287.9</v>
      </c>
    </row>
    <row r="203" spans="1:11" x14ac:dyDescent="0.25">
      <c r="A203" t="str">
        <f>"Z7A20C373F"</f>
        <v>Z7A20C373F</v>
      </c>
      <c r="B203" t="str">
        <f t="shared" si="3"/>
        <v>06363391001</v>
      </c>
      <c r="C203" t="s">
        <v>15</v>
      </c>
      <c r="D203" t="s">
        <v>463</v>
      </c>
      <c r="E203" t="s">
        <v>17</v>
      </c>
      <c r="F203" s="1" t="s">
        <v>45</v>
      </c>
      <c r="G203" t="s">
        <v>46</v>
      </c>
      <c r="H203">
        <v>350</v>
      </c>
      <c r="I203" s="2">
        <v>43060</v>
      </c>
      <c r="J203" s="2">
        <v>43091</v>
      </c>
      <c r="K203">
        <v>330</v>
      </c>
    </row>
    <row r="204" spans="1:11" x14ac:dyDescent="0.25">
      <c r="A204" t="str">
        <f>"ZD91F4C6E4"</f>
        <v>ZD91F4C6E4</v>
      </c>
      <c r="B204" t="str">
        <f t="shared" si="3"/>
        <v>06363391001</v>
      </c>
      <c r="C204" t="s">
        <v>15</v>
      </c>
      <c r="D204" t="s">
        <v>464</v>
      </c>
      <c r="E204" t="s">
        <v>77</v>
      </c>
      <c r="F204" s="1" t="s">
        <v>465</v>
      </c>
      <c r="G204" t="s">
        <v>466</v>
      </c>
      <c r="H204">
        <v>4900</v>
      </c>
      <c r="I204" s="2">
        <v>43045</v>
      </c>
      <c r="J204" s="2">
        <v>43047</v>
      </c>
      <c r="K204">
        <v>4900</v>
      </c>
    </row>
    <row r="205" spans="1:11" x14ac:dyDescent="0.25">
      <c r="A205" t="str">
        <f>"Z801E886E5"</f>
        <v>Z801E886E5</v>
      </c>
      <c r="B205" t="str">
        <f t="shared" si="3"/>
        <v>06363391001</v>
      </c>
      <c r="C205" t="s">
        <v>15</v>
      </c>
      <c r="D205" t="s">
        <v>467</v>
      </c>
      <c r="E205" t="s">
        <v>77</v>
      </c>
      <c r="F205" s="1" t="s">
        <v>468</v>
      </c>
      <c r="G205" t="s">
        <v>469</v>
      </c>
      <c r="H205">
        <v>15601.83</v>
      </c>
      <c r="I205" s="2">
        <v>42991</v>
      </c>
      <c r="J205" s="2">
        <v>43031</v>
      </c>
      <c r="K205">
        <v>15601.83</v>
      </c>
    </row>
    <row r="206" spans="1:11" x14ac:dyDescent="0.25">
      <c r="A206" t="str">
        <f>"Z4F20A2DDO"</f>
        <v>Z4F20A2DDO</v>
      </c>
      <c r="B206" t="str">
        <f t="shared" si="3"/>
        <v>06363391001</v>
      </c>
      <c r="C206" t="s">
        <v>15</v>
      </c>
      <c r="D206" t="s">
        <v>470</v>
      </c>
      <c r="E206" t="s">
        <v>17</v>
      </c>
      <c r="F206" s="1" t="s">
        <v>347</v>
      </c>
      <c r="G206" t="s">
        <v>348</v>
      </c>
      <c r="H206">
        <v>110</v>
      </c>
      <c r="I206" s="2">
        <v>43048</v>
      </c>
      <c r="J206" s="2">
        <v>43069</v>
      </c>
      <c r="K206">
        <v>109</v>
      </c>
    </row>
    <row r="207" spans="1:11" x14ac:dyDescent="0.25">
      <c r="A207" t="str">
        <f>"Z3F2102017"</f>
        <v>Z3F2102017</v>
      </c>
      <c r="B207" t="str">
        <f t="shared" si="3"/>
        <v>06363391001</v>
      </c>
      <c r="C207" t="s">
        <v>15</v>
      </c>
      <c r="D207" t="s">
        <v>471</v>
      </c>
      <c r="E207" t="s">
        <v>17</v>
      </c>
      <c r="F207" s="1" t="s">
        <v>350</v>
      </c>
      <c r="G207" t="s">
        <v>351</v>
      </c>
      <c r="H207">
        <v>1050</v>
      </c>
      <c r="I207" s="2">
        <v>43073</v>
      </c>
      <c r="J207" s="2">
        <v>43098</v>
      </c>
      <c r="K207">
        <v>1050</v>
      </c>
    </row>
    <row r="208" spans="1:11" x14ac:dyDescent="0.25">
      <c r="A208" t="str">
        <f>"Z1C20158D5"</f>
        <v>Z1C20158D5</v>
      </c>
      <c r="B208" t="str">
        <f t="shared" si="3"/>
        <v>06363391001</v>
      </c>
      <c r="C208" t="s">
        <v>15</v>
      </c>
      <c r="D208" t="s">
        <v>472</v>
      </c>
      <c r="E208" t="s">
        <v>77</v>
      </c>
      <c r="F208" s="1" t="s">
        <v>473</v>
      </c>
      <c r="G208" t="s">
        <v>474</v>
      </c>
      <c r="H208">
        <v>3810</v>
      </c>
      <c r="I208" s="2">
        <v>43087</v>
      </c>
      <c r="J208" s="2">
        <v>43098</v>
      </c>
      <c r="K208">
        <v>120</v>
      </c>
    </row>
    <row r="209" spans="1:11" x14ac:dyDescent="0.25">
      <c r="A209" t="str">
        <f>"Z541F734FO"</f>
        <v>Z541F734FO</v>
      </c>
      <c r="B209" t="str">
        <f t="shared" si="3"/>
        <v>06363391001</v>
      </c>
      <c r="C209" t="s">
        <v>15</v>
      </c>
      <c r="D209" t="s">
        <v>475</v>
      </c>
      <c r="E209" t="s">
        <v>77</v>
      </c>
      <c r="F209" s="1" t="s">
        <v>476</v>
      </c>
      <c r="G209" t="s">
        <v>477</v>
      </c>
      <c r="H209">
        <v>1107</v>
      </c>
      <c r="I209" s="2">
        <v>42996</v>
      </c>
      <c r="J209" s="2">
        <v>43178</v>
      </c>
      <c r="K209">
        <v>1107</v>
      </c>
    </row>
    <row r="210" spans="1:11" x14ac:dyDescent="0.25">
      <c r="A210" t="str">
        <f>"ZE2200585F"</f>
        <v>ZE2200585F</v>
      </c>
      <c r="B210" t="str">
        <f t="shared" si="3"/>
        <v>06363391001</v>
      </c>
      <c r="C210" t="s">
        <v>15</v>
      </c>
      <c r="D210" t="s">
        <v>478</v>
      </c>
      <c r="E210" t="s">
        <v>17</v>
      </c>
      <c r="F210" s="1" t="s">
        <v>479</v>
      </c>
      <c r="G210" t="s">
        <v>480</v>
      </c>
      <c r="H210">
        <v>525</v>
      </c>
      <c r="I210" s="2">
        <v>43019</v>
      </c>
      <c r="J210" s="2">
        <v>43019</v>
      </c>
      <c r="K210">
        <v>525</v>
      </c>
    </row>
    <row r="211" spans="1:11" x14ac:dyDescent="0.25">
      <c r="A211" t="str">
        <f>"Z9A20A9172"</f>
        <v>Z9A20A9172</v>
      </c>
      <c r="B211" t="str">
        <f t="shared" si="3"/>
        <v>06363391001</v>
      </c>
      <c r="C211" t="s">
        <v>15</v>
      </c>
      <c r="D211" t="s">
        <v>481</v>
      </c>
      <c r="E211" t="s">
        <v>17</v>
      </c>
      <c r="F211" s="1" t="s">
        <v>45</v>
      </c>
      <c r="G211" t="s">
        <v>46</v>
      </c>
      <c r="H211">
        <v>110</v>
      </c>
      <c r="I211" s="2">
        <v>43059</v>
      </c>
      <c r="J211" s="2">
        <v>43098</v>
      </c>
      <c r="K211">
        <v>110</v>
      </c>
    </row>
    <row r="212" spans="1:11" x14ac:dyDescent="0.25">
      <c r="A212" t="str">
        <f>"Z2E20A90C5"</f>
        <v>Z2E20A90C5</v>
      </c>
      <c r="B212" t="str">
        <f t="shared" si="3"/>
        <v>06363391001</v>
      </c>
      <c r="C212" t="s">
        <v>15</v>
      </c>
      <c r="D212" t="s">
        <v>482</v>
      </c>
      <c r="E212" t="s">
        <v>17</v>
      </c>
      <c r="F212" s="1" t="s">
        <v>444</v>
      </c>
      <c r="G212" t="s">
        <v>445</v>
      </c>
      <c r="H212">
        <v>930</v>
      </c>
      <c r="I212" s="2">
        <v>43052</v>
      </c>
      <c r="J212" s="2">
        <v>43084</v>
      </c>
      <c r="K212">
        <v>930</v>
      </c>
    </row>
    <row r="213" spans="1:11" x14ac:dyDescent="0.25">
      <c r="A213" t="str">
        <f>"ZB0200A228"</f>
        <v>ZB0200A228</v>
      </c>
      <c r="B213" t="str">
        <f t="shared" si="3"/>
        <v>06363391001</v>
      </c>
      <c r="C213" t="s">
        <v>15</v>
      </c>
      <c r="D213" t="s">
        <v>483</v>
      </c>
      <c r="E213" t="s">
        <v>17</v>
      </c>
      <c r="F213" s="1" t="s">
        <v>121</v>
      </c>
      <c r="G213" t="s">
        <v>122</v>
      </c>
      <c r="H213">
        <v>1250</v>
      </c>
      <c r="I213" s="2">
        <v>43010</v>
      </c>
      <c r="J213" s="2">
        <v>43040</v>
      </c>
      <c r="K213">
        <v>1250</v>
      </c>
    </row>
    <row r="214" spans="1:11" x14ac:dyDescent="0.25">
      <c r="A214" t="str">
        <f>"Z9620DD64E"</f>
        <v>Z9620DD64E</v>
      </c>
      <c r="B214" t="str">
        <f t="shared" si="3"/>
        <v>06363391001</v>
      </c>
      <c r="C214" t="s">
        <v>15</v>
      </c>
      <c r="D214" t="s">
        <v>484</v>
      </c>
      <c r="E214" t="s">
        <v>17</v>
      </c>
      <c r="F214" s="1" t="s">
        <v>45</v>
      </c>
      <c r="G214" t="s">
        <v>46</v>
      </c>
      <c r="H214">
        <v>400</v>
      </c>
      <c r="I214" s="2">
        <v>43066</v>
      </c>
      <c r="J214" s="2">
        <v>43097</v>
      </c>
      <c r="K214">
        <v>380</v>
      </c>
    </row>
    <row r="215" spans="1:11" x14ac:dyDescent="0.25">
      <c r="A215" t="str">
        <f>"Z9620DD5B0"</f>
        <v>Z9620DD5B0</v>
      </c>
      <c r="B215" t="str">
        <f t="shared" si="3"/>
        <v>06363391001</v>
      </c>
      <c r="C215" t="s">
        <v>15</v>
      </c>
      <c r="D215" t="s">
        <v>485</v>
      </c>
      <c r="E215" t="s">
        <v>17</v>
      </c>
      <c r="F215" s="1" t="s">
        <v>486</v>
      </c>
      <c r="G215" t="s">
        <v>487</v>
      </c>
      <c r="H215">
        <v>1410</v>
      </c>
      <c r="I215" s="2">
        <v>43062</v>
      </c>
      <c r="J215" s="2">
        <v>43097</v>
      </c>
      <c r="K215">
        <v>1410</v>
      </c>
    </row>
    <row r="216" spans="1:11" x14ac:dyDescent="0.25">
      <c r="A216" t="str">
        <f>"Z1F1EB3A74"</f>
        <v>Z1F1EB3A74</v>
      </c>
      <c r="B216" t="str">
        <f t="shared" si="3"/>
        <v>06363391001</v>
      </c>
      <c r="C216" t="s">
        <v>15</v>
      </c>
      <c r="D216" t="s">
        <v>488</v>
      </c>
      <c r="E216" t="s">
        <v>17</v>
      </c>
      <c r="F216" s="1" t="s">
        <v>479</v>
      </c>
      <c r="G216" t="s">
        <v>480</v>
      </c>
      <c r="H216">
        <v>530</v>
      </c>
      <c r="I216" s="2">
        <v>42885</v>
      </c>
      <c r="J216" s="2">
        <v>42916</v>
      </c>
      <c r="K216">
        <v>530</v>
      </c>
    </row>
    <row r="217" spans="1:11" x14ac:dyDescent="0.25">
      <c r="A217" t="str">
        <f>"Z70208554C"</f>
        <v>Z70208554C</v>
      </c>
      <c r="B217" t="str">
        <f t="shared" si="3"/>
        <v>06363391001</v>
      </c>
      <c r="C217" t="s">
        <v>15</v>
      </c>
      <c r="D217" t="s">
        <v>489</v>
      </c>
      <c r="E217" t="s">
        <v>17</v>
      </c>
      <c r="F217" s="1" t="s">
        <v>490</v>
      </c>
      <c r="G217" t="s">
        <v>491</v>
      </c>
      <c r="H217">
        <v>690</v>
      </c>
      <c r="I217" s="2">
        <v>43046</v>
      </c>
      <c r="J217" s="2">
        <v>43076</v>
      </c>
      <c r="K217">
        <v>690</v>
      </c>
    </row>
    <row r="218" spans="1:11" x14ac:dyDescent="0.25">
      <c r="A218" t="str">
        <f>"ZBF207AB66"</f>
        <v>ZBF207AB66</v>
      </c>
      <c r="B218" t="str">
        <f t="shared" si="3"/>
        <v>06363391001</v>
      </c>
      <c r="C218" t="s">
        <v>15</v>
      </c>
      <c r="D218" t="s">
        <v>492</v>
      </c>
      <c r="E218" t="s">
        <v>17</v>
      </c>
      <c r="F218" s="1" t="s">
        <v>82</v>
      </c>
      <c r="G218" t="s">
        <v>83</v>
      </c>
      <c r="H218">
        <v>2240</v>
      </c>
      <c r="I218" s="2">
        <v>43046</v>
      </c>
      <c r="J218" s="2">
        <v>43073</v>
      </c>
      <c r="K218">
        <v>2240</v>
      </c>
    </row>
    <row r="219" spans="1:11" x14ac:dyDescent="0.25">
      <c r="A219" t="str">
        <f>"Z9820DF986"</f>
        <v>Z9820DF986</v>
      </c>
      <c r="B219" t="str">
        <f t="shared" si="3"/>
        <v>06363391001</v>
      </c>
      <c r="C219" t="s">
        <v>15</v>
      </c>
      <c r="D219" t="s">
        <v>493</v>
      </c>
      <c r="E219" t="s">
        <v>17</v>
      </c>
      <c r="F219" s="1" t="s">
        <v>494</v>
      </c>
      <c r="G219" t="s">
        <v>495</v>
      </c>
      <c r="H219">
        <v>1300</v>
      </c>
      <c r="I219" s="2">
        <v>43067</v>
      </c>
      <c r="J219" s="2">
        <v>43110</v>
      </c>
      <c r="K219">
        <v>1300</v>
      </c>
    </row>
    <row r="220" spans="1:11" x14ac:dyDescent="0.25">
      <c r="A220" t="str">
        <f>"Z1120930CF"</f>
        <v>Z1120930CF</v>
      </c>
      <c r="B220" t="str">
        <f t="shared" si="3"/>
        <v>06363391001</v>
      </c>
      <c r="C220" t="s">
        <v>15</v>
      </c>
      <c r="D220" t="s">
        <v>496</v>
      </c>
      <c r="E220" t="s">
        <v>17</v>
      </c>
      <c r="F220" s="1" t="s">
        <v>497</v>
      </c>
      <c r="G220" t="s">
        <v>474</v>
      </c>
      <c r="H220">
        <v>534</v>
      </c>
      <c r="I220" s="2">
        <v>43046</v>
      </c>
      <c r="J220" s="2">
        <v>43069</v>
      </c>
      <c r="K220">
        <v>534</v>
      </c>
    </row>
    <row r="221" spans="1:11" x14ac:dyDescent="0.25">
      <c r="A221" t="str">
        <f>"ZE120877AD"</f>
        <v>ZE120877AD</v>
      </c>
      <c r="B221" t="str">
        <f t="shared" si="3"/>
        <v>06363391001</v>
      </c>
      <c r="C221" t="s">
        <v>15</v>
      </c>
      <c r="D221" t="s">
        <v>498</v>
      </c>
      <c r="E221" t="s">
        <v>17</v>
      </c>
      <c r="F221" s="1" t="s">
        <v>412</v>
      </c>
      <c r="G221" t="s">
        <v>413</v>
      </c>
      <c r="H221">
        <v>709.51</v>
      </c>
      <c r="I221" s="2">
        <v>43046</v>
      </c>
      <c r="J221" s="2">
        <v>43075</v>
      </c>
      <c r="K221">
        <v>709.5</v>
      </c>
    </row>
    <row r="222" spans="1:11" x14ac:dyDescent="0.25">
      <c r="A222" t="str">
        <f>"ZF51F385FB"</f>
        <v>ZF51F385FB</v>
      </c>
      <c r="B222" t="str">
        <f t="shared" si="3"/>
        <v>06363391001</v>
      </c>
      <c r="C222" t="s">
        <v>15</v>
      </c>
      <c r="D222" t="s">
        <v>499</v>
      </c>
      <c r="E222" t="s">
        <v>17</v>
      </c>
      <c r="F222" s="1" t="s">
        <v>121</v>
      </c>
      <c r="G222" t="s">
        <v>122</v>
      </c>
      <c r="H222">
        <v>1250</v>
      </c>
      <c r="I222" s="2">
        <v>42947</v>
      </c>
      <c r="J222" s="2">
        <v>42947</v>
      </c>
      <c r="K222">
        <v>1250</v>
      </c>
    </row>
    <row r="223" spans="1:11" x14ac:dyDescent="0.25">
      <c r="A223" t="str">
        <f>"Z971E8ED68"</f>
        <v>Z971E8ED68</v>
      </c>
      <c r="B223" t="str">
        <f t="shared" si="3"/>
        <v>06363391001</v>
      </c>
      <c r="C223" t="s">
        <v>15</v>
      </c>
      <c r="D223" t="s">
        <v>500</v>
      </c>
      <c r="E223" t="s">
        <v>17</v>
      </c>
      <c r="F223" s="1" t="s">
        <v>45</v>
      </c>
      <c r="G223" t="s">
        <v>46</v>
      </c>
      <c r="H223">
        <v>1000</v>
      </c>
      <c r="I223" s="2">
        <v>42887</v>
      </c>
      <c r="J223" s="2">
        <v>42947</v>
      </c>
      <c r="K223">
        <v>1000</v>
      </c>
    </row>
    <row r="224" spans="1:11" x14ac:dyDescent="0.25">
      <c r="A224" t="str">
        <f>"Z4D208D61C"</f>
        <v>Z4D208D61C</v>
      </c>
      <c r="B224" t="str">
        <f t="shared" si="3"/>
        <v>06363391001</v>
      </c>
      <c r="C224" t="s">
        <v>15</v>
      </c>
      <c r="D224" t="s">
        <v>501</v>
      </c>
      <c r="E224" t="s">
        <v>17</v>
      </c>
      <c r="F224" s="1" t="s">
        <v>393</v>
      </c>
      <c r="G224" t="s">
        <v>394</v>
      </c>
      <c r="H224">
        <v>1060</v>
      </c>
      <c r="I224" s="2">
        <v>43046</v>
      </c>
      <c r="J224" s="2">
        <v>43069</v>
      </c>
      <c r="K224">
        <v>1060</v>
      </c>
    </row>
    <row r="225" spans="1:11" x14ac:dyDescent="0.25">
      <c r="A225" t="str">
        <f>"Z531E3EA0C"</f>
        <v>Z531E3EA0C</v>
      </c>
      <c r="B225" t="str">
        <f t="shared" si="3"/>
        <v>06363391001</v>
      </c>
      <c r="C225" t="s">
        <v>15</v>
      </c>
      <c r="D225" t="s">
        <v>502</v>
      </c>
      <c r="E225" t="s">
        <v>77</v>
      </c>
      <c r="F225" s="1" t="s">
        <v>503</v>
      </c>
      <c r="G225" t="s">
        <v>504</v>
      </c>
      <c r="H225">
        <v>5361.68</v>
      </c>
      <c r="I225" s="2">
        <v>43028</v>
      </c>
      <c r="J225" s="2">
        <v>43042</v>
      </c>
      <c r="K225">
        <v>5361.68</v>
      </c>
    </row>
    <row r="226" spans="1:11" x14ac:dyDescent="0.25">
      <c r="A226" t="str">
        <f>"ZEE1FA02F8"</f>
        <v>ZEE1FA02F8</v>
      </c>
      <c r="B226" t="str">
        <f t="shared" si="3"/>
        <v>06363391001</v>
      </c>
      <c r="C226" t="s">
        <v>15</v>
      </c>
      <c r="D226" t="s">
        <v>505</v>
      </c>
      <c r="E226" t="s">
        <v>77</v>
      </c>
      <c r="F226" s="1" t="s">
        <v>506</v>
      </c>
      <c r="G226" t="s">
        <v>507</v>
      </c>
      <c r="H226">
        <v>11760</v>
      </c>
      <c r="I226" s="2">
        <v>43009</v>
      </c>
      <c r="J226" s="2">
        <v>43738</v>
      </c>
      <c r="K226">
        <v>6370</v>
      </c>
    </row>
    <row r="227" spans="1:11" x14ac:dyDescent="0.25">
      <c r="A227" t="str">
        <f>"Z5B2165CFA"</f>
        <v>Z5B2165CFA</v>
      </c>
      <c r="B227" t="str">
        <f t="shared" si="3"/>
        <v>06363391001</v>
      </c>
      <c r="C227" t="s">
        <v>15</v>
      </c>
      <c r="D227" t="s">
        <v>508</v>
      </c>
      <c r="E227" t="s">
        <v>17</v>
      </c>
      <c r="F227" s="1" t="s">
        <v>246</v>
      </c>
      <c r="G227" t="s">
        <v>247</v>
      </c>
      <c r="H227">
        <v>409</v>
      </c>
      <c r="I227" s="2">
        <v>43097</v>
      </c>
      <c r="J227" s="2">
        <v>43129</v>
      </c>
      <c r="K227">
        <v>408</v>
      </c>
    </row>
    <row r="228" spans="1:11" x14ac:dyDescent="0.25">
      <c r="A228" t="str">
        <f>"Z9D1D03EBZ"</f>
        <v>Z9D1D03EBZ</v>
      </c>
      <c r="B228" t="str">
        <f t="shared" si="3"/>
        <v>06363391001</v>
      </c>
      <c r="C228" t="s">
        <v>15</v>
      </c>
      <c r="D228" t="s">
        <v>509</v>
      </c>
      <c r="E228" t="s">
        <v>31</v>
      </c>
      <c r="F228" s="1" t="s">
        <v>510</v>
      </c>
      <c r="G228" t="s">
        <v>511</v>
      </c>
      <c r="H228">
        <v>7201.13</v>
      </c>
      <c r="I228" s="2">
        <v>42768</v>
      </c>
      <c r="J228" s="2">
        <v>42778</v>
      </c>
      <c r="K228">
        <v>7201.13</v>
      </c>
    </row>
    <row r="229" spans="1:11" x14ac:dyDescent="0.25">
      <c r="A229" t="str">
        <f>"Z5A217A334"</f>
        <v>Z5A217A334</v>
      </c>
      <c r="B229" t="str">
        <f t="shared" si="3"/>
        <v>06363391001</v>
      </c>
      <c r="C229" t="s">
        <v>15</v>
      </c>
      <c r="D229" t="s">
        <v>512</v>
      </c>
      <c r="E229" t="s">
        <v>17</v>
      </c>
      <c r="F229" s="1" t="s">
        <v>250</v>
      </c>
      <c r="G229" t="s">
        <v>251</v>
      </c>
      <c r="H229">
        <v>273.8</v>
      </c>
      <c r="I229" s="2">
        <v>43096</v>
      </c>
      <c r="J229" s="2">
        <v>42762</v>
      </c>
      <c r="K229">
        <v>273.8</v>
      </c>
    </row>
    <row r="230" spans="1:11" x14ac:dyDescent="0.25">
      <c r="A230" t="str">
        <f>"73324300A8"</f>
        <v>73324300A8</v>
      </c>
      <c r="B230" t="str">
        <f t="shared" si="3"/>
        <v>06363391001</v>
      </c>
      <c r="C230" t="s">
        <v>15</v>
      </c>
      <c r="D230" t="s">
        <v>513</v>
      </c>
      <c r="E230" t="s">
        <v>31</v>
      </c>
      <c r="F230" s="1" t="s">
        <v>32</v>
      </c>
      <c r="G230" t="s">
        <v>33</v>
      </c>
      <c r="H230">
        <v>427105.92</v>
      </c>
      <c r="I230" s="2">
        <v>43091</v>
      </c>
      <c r="J230" s="2">
        <v>43122</v>
      </c>
      <c r="K230">
        <v>332974.32</v>
      </c>
    </row>
    <row r="231" spans="1:11" x14ac:dyDescent="0.25">
      <c r="A231" t="str">
        <f>"Z181FEB04A"</f>
        <v>Z181FEB04A</v>
      </c>
      <c r="B231" t="str">
        <f t="shared" si="3"/>
        <v>06363391001</v>
      </c>
      <c r="C231" t="s">
        <v>15</v>
      </c>
      <c r="D231" t="s">
        <v>514</v>
      </c>
      <c r="E231" t="s">
        <v>17</v>
      </c>
      <c r="F231" s="1" t="s">
        <v>359</v>
      </c>
      <c r="G231" t="s">
        <v>360</v>
      </c>
      <c r="H231">
        <v>426.6</v>
      </c>
      <c r="I231" s="2">
        <v>43012</v>
      </c>
      <c r="J231" s="2">
        <v>43077</v>
      </c>
      <c r="K231">
        <v>425.87</v>
      </c>
    </row>
    <row r="232" spans="1:11" x14ac:dyDescent="0.25">
      <c r="A232" t="str">
        <f>"Z2F20BA588"</f>
        <v>Z2F20BA588</v>
      </c>
      <c r="B232" t="str">
        <f t="shared" si="3"/>
        <v>06363391001</v>
      </c>
      <c r="C232" t="s">
        <v>15</v>
      </c>
      <c r="D232" t="s">
        <v>515</v>
      </c>
      <c r="E232" t="s">
        <v>17</v>
      </c>
      <c r="F232" s="1" t="s">
        <v>58</v>
      </c>
      <c r="G232" t="s">
        <v>59</v>
      </c>
      <c r="H232">
        <v>391</v>
      </c>
      <c r="I232" s="2">
        <v>43059</v>
      </c>
      <c r="J232" s="2">
        <v>43091</v>
      </c>
      <c r="K232">
        <v>391</v>
      </c>
    </row>
    <row r="233" spans="1:11" x14ac:dyDescent="0.25">
      <c r="A233" t="str">
        <f>"Z562065268"</f>
        <v>Z562065268</v>
      </c>
      <c r="B233" t="str">
        <f t="shared" si="3"/>
        <v>06363391001</v>
      </c>
      <c r="C233" t="s">
        <v>15</v>
      </c>
      <c r="D233" t="s">
        <v>516</v>
      </c>
      <c r="E233" t="s">
        <v>17</v>
      </c>
      <c r="F233" s="1" t="s">
        <v>517</v>
      </c>
      <c r="G233" t="s">
        <v>518</v>
      </c>
      <c r="H233">
        <v>765</v>
      </c>
      <c r="I233" s="2">
        <v>43049</v>
      </c>
      <c r="J233" s="2">
        <v>43053</v>
      </c>
      <c r="K233">
        <v>0</v>
      </c>
    </row>
    <row r="234" spans="1:11" x14ac:dyDescent="0.25">
      <c r="A234" t="str">
        <f>"ZBC2108183"</f>
        <v>ZBC2108183</v>
      </c>
      <c r="B234" t="str">
        <f t="shared" si="3"/>
        <v>06363391001</v>
      </c>
      <c r="C234" t="s">
        <v>15</v>
      </c>
      <c r="D234" t="s">
        <v>519</v>
      </c>
      <c r="E234" t="s">
        <v>17</v>
      </c>
      <c r="F234" s="1" t="s">
        <v>393</v>
      </c>
      <c r="G234" t="s">
        <v>394</v>
      </c>
      <c r="H234">
        <v>530</v>
      </c>
      <c r="I234" s="2">
        <v>43075</v>
      </c>
      <c r="J234" s="2">
        <v>43108</v>
      </c>
      <c r="K234">
        <v>530</v>
      </c>
    </row>
    <row r="235" spans="1:11" x14ac:dyDescent="0.25">
      <c r="A235" t="str">
        <f>"Z40216CF47"</f>
        <v>Z40216CF47</v>
      </c>
      <c r="B235" t="str">
        <f t="shared" si="3"/>
        <v>06363391001</v>
      </c>
      <c r="C235" t="s">
        <v>15</v>
      </c>
      <c r="D235" t="s">
        <v>520</v>
      </c>
      <c r="E235" t="s">
        <v>17</v>
      </c>
      <c r="F235" s="1" t="s">
        <v>368</v>
      </c>
      <c r="G235" t="s">
        <v>369</v>
      </c>
      <c r="H235">
        <v>850</v>
      </c>
      <c r="I235" s="2">
        <v>43115</v>
      </c>
      <c r="J235" s="2">
        <v>43146</v>
      </c>
      <c r="K235">
        <v>850</v>
      </c>
    </row>
    <row r="236" spans="1:11" x14ac:dyDescent="0.25">
      <c r="A236" t="str">
        <f>"ZDE1F94268"</f>
        <v>ZDE1F94268</v>
      </c>
      <c r="B236" t="str">
        <f t="shared" si="3"/>
        <v>06363391001</v>
      </c>
      <c r="C236" t="s">
        <v>15</v>
      </c>
      <c r="D236" t="s">
        <v>521</v>
      </c>
      <c r="E236" t="s">
        <v>17</v>
      </c>
      <c r="F236" s="1" t="s">
        <v>522</v>
      </c>
      <c r="G236" t="s">
        <v>523</v>
      </c>
      <c r="H236">
        <v>4920</v>
      </c>
      <c r="I236" s="2">
        <v>43053</v>
      </c>
      <c r="J236" s="2">
        <v>43060</v>
      </c>
      <c r="K236">
        <v>4920</v>
      </c>
    </row>
    <row r="237" spans="1:11" x14ac:dyDescent="0.25">
      <c r="A237" t="str">
        <f>"Z052165D54"</f>
        <v>Z052165D54</v>
      </c>
      <c r="B237" t="str">
        <f t="shared" si="3"/>
        <v>06363391001</v>
      </c>
      <c r="C237" t="s">
        <v>15</v>
      </c>
      <c r="D237" t="s">
        <v>524</v>
      </c>
      <c r="E237" t="s">
        <v>17</v>
      </c>
      <c r="F237" s="1" t="s">
        <v>211</v>
      </c>
      <c r="G237" t="s">
        <v>212</v>
      </c>
      <c r="H237">
        <v>881.98</v>
      </c>
      <c r="I237" s="2">
        <v>43090</v>
      </c>
      <c r="J237" s="2">
        <v>43122</v>
      </c>
      <c r="K237">
        <v>881.97</v>
      </c>
    </row>
    <row r="238" spans="1:11" x14ac:dyDescent="0.25">
      <c r="A238" t="str">
        <f>"Z94211DD95"</f>
        <v>Z94211DD95</v>
      </c>
      <c r="B238" t="str">
        <f t="shared" si="3"/>
        <v>06363391001</v>
      </c>
      <c r="C238" t="s">
        <v>15</v>
      </c>
      <c r="D238" t="s">
        <v>525</v>
      </c>
      <c r="E238" t="s">
        <v>17</v>
      </c>
      <c r="F238" s="1" t="s">
        <v>104</v>
      </c>
      <c r="G238" t="s">
        <v>105</v>
      </c>
      <c r="H238">
        <v>240</v>
      </c>
      <c r="I238" s="2">
        <v>43083</v>
      </c>
      <c r="J238" s="2">
        <v>43115</v>
      </c>
      <c r="K238">
        <v>240</v>
      </c>
    </row>
    <row r="239" spans="1:11" x14ac:dyDescent="0.25">
      <c r="A239" t="str">
        <f>"Z65215CB9F"</f>
        <v>Z65215CB9F</v>
      </c>
      <c r="B239" t="str">
        <f t="shared" si="3"/>
        <v>06363391001</v>
      </c>
      <c r="C239" t="s">
        <v>15</v>
      </c>
      <c r="D239" t="s">
        <v>526</v>
      </c>
      <c r="E239" t="s">
        <v>17</v>
      </c>
      <c r="F239" s="1" t="s">
        <v>190</v>
      </c>
      <c r="G239" t="s">
        <v>191</v>
      </c>
      <c r="H239">
        <v>1480</v>
      </c>
      <c r="I239" s="2">
        <v>43096</v>
      </c>
      <c r="J239" s="2">
        <v>43129</v>
      </c>
      <c r="K239">
        <v>1480</v>
      </c>
    </row>
    <row r="240" spans="1:11" x14ac:dyDescent="0.25">
      <c r="A240" t="str">
        <f>"ZA1210E907"</f>
        <v>ZA1210E907</v>
      </c>
      <c r="B240" t="str">
        <f t="shared" si="3"/>
        <v>06363391001</v>
      </c>
      <c r="C240" t="s">
        <v>15</v>
      </c>
      <c r="D240" t="s">
        <v>527</v>
      </c>
      <c r="E240" t="s">
        <v>17</v>
      </c>
      <c r="F240" s="1" t="s">
        <v>528</v>
      </c>
      <c r="G240" t="s">
        <v>529</v>
      </c>
      <c r="H240">
        <v>825</v>
      </c>
      <c r="I240" s="2">
        <v>43081</v>
      </c>
      <c r="J240" s="2">
        <v>43115</v>
      </c>
      <c r="K240">
        <v>825</v>
      </c>
    </row>
    <row r="241" spans="1:11" x14ac:dyDescent="0.25">
      <c r="A241" t="str">
        <f>"ZB9215B71F"</f>
        <v>ZB9215B71F</v>
      </c>
      <c r="B241" t="str">
        <f t="shared" si="3"/>
        <v>06363391001</v>
      </c>
      <c r="C241" t="s">
        <v>15</v>
      </c>
      <c r="D241" t="s">
        <v>530</v>
      </c>
      <c r="E241" t="s">
        <v>17</v>
      </c>
      <c r="F241" s="1" t="s">
        <v>425</v>
      </c>
      <c r="G241" t="s">
        <v>426</v>
      </c>
      <c r="H241">
        <v>1480</v>
      </c>
      <c r="I241" s="2">
        <v>43096</v>
      </c>
      <c r="J241" s="2">
        <v>43129</v>
      </c>
      <c r="K241">
        <v>1480</v>
      </c>
    </row>
    <row r="242" spans="1:11" x14ac:dyDescent="0.25">
      <c r="A242" t="str">
        <f>"ZEB20FE780"</f>
        <v>ZEB20FE780</v>
      </c>
      <c r="B242" t="str">
        <f t="shared" si="3"/>
        <v>06363391001</v>
      </c>
      <c r="C242" t="s">
        <v>15</v>
      </c>
      <c r="D242" t="s">
        <v>531</v>
      </c>
      <c r="E242" t="s">
        <v>17</v>
      </c>
      <c r="F242" s="1" t="s">
        <v>115</v>
      </c>
      <c r="G242" t="s">
        <v>116</v>
      </c>
      <c r="H242">
        <v>1100</v>
      </c>
      <c r="I242" s="2">
        <v>43080</v>
      </c>
      <c r="J242" s="2">
        <v>43111</v>
      </c>
      <c r="K242">
        <v>1100</v>
      </c>
    </row>
    <row r="243" spans="1:11" x14ac:dyDescent="0.25">
      <c r="A243" t="str">
        <f>"Z28210EABB"</f>
        <v>Z28210EABB</v>
      </c>
      <c r="B243" t="str">
        <f t="shared" si="3"/>
        <v>06363391001</v>
      </c>
      <c r="C243" t="s">
        <v>15</v>
      </c>
      <c r="D243" t="s">
        <v>532</v>
      </c>
      <c r="E243" t="s">
        <v>17</v>
      </c>
      <c r="F243" s="1" t="s">
        <v>211</v>
      </c>
      <c r="G243" t="s">
        <v>212</v>
      </c>
      <c r="H243">
        <v>1624</v>
      </c>
      <c r="I243" s="2">
        <v>43074</v>
      </c>
      <c r="J243" s="2">
        <v>43098</v>
      </c>
      <c r="K243">
        <v>1624</v>
      </c>
    </row>
    <row r="244" spans="1:11" x14ac:dyDescent="0.25">
      <c r="A244" t="str">
        <f>"Z771E2B41E"</f>
        <v>Z771E2B41E</v>
      </c>
      <c r="B244" t="str">
        <f t="shared" si="3"/>
        <v>06363391001</v>
      </c>
      <c r="C244" t="s">
        <v>15</v>
      </c>
      <c r="D244" t="s">
        <v>533</v>
      </c>
      <c r="E244" t="s">
        <v>17</v>
      </c>
      <c r="F244" s="1" t="s">
        <v>331</v>
      </c>
      <c r="G244" t="s">
        <v>332</v>
      </c>
      <c r="H244">
        <v>180</v>
      </c>
      <c r="I244" s="2">
        <v>42826</v>
      </c>
      <c r="J244" s="2">
        <v>42855</v>
      </c>
      <c r="K244">
        <v>0</v>
      </c>
    </row>
    <row r="245" spans="1:11" x14ac:dyDescent="0.25">
      <c r="A245" t="str">
        <f>"Z3F216585F"</f>
        <v>Z3F216585F</v>
      </c>
      <c r="B245" t="str">
        <f t="shared" si="3"/>
        <v>06363391001</v>
      </c>
      <c r="C245" t="s">
        <v>15</v>
      </c>
      <c r="D245" t="s">
        <v>534</v>
      </c>
      <c r="E245" t="s">
        <v>17</v>
      </c>
      <c r="F245" s="1" t="s">
        <v>416</v>
      </c>
      <c r="G245" t="s">
        <v>417</v>
      </c>
      <c r="H245">
        <v>885</v>
      </c>
      <c r="I245" s="2">
        <v>43090</v>
      </c>
      <c r="J245" s="2">
        <v>43121</v>
      </c>
      <c r="K245">
        <v>0</v>
      </c>
    </row>
    <row r="246" spans="1:11" x14ac:dyDescent="0.25">
      <c r="A246" t="str">
        <f>"Z571D08026"</f>
        <v>Z571D08026</v>
      </c>
      <c r="B246" t="str">
        <f t="shared" si="3"/>
        <v>06363391001</v>
      </c>
      <c r="C246" t="s">
        <v>15</v>
      </c>
      <c r="D246" t="s">
        <v>535</v>
      </c>
      <c r="E246" t="s">
        <v>17</v>
      </c>
      <c r="F246" s="1" t="s">
        <v>536</v>
      </c>
      <c r="G246" t="s">
        <v>537</v>
      </c>
      <c r="H246">
        <v>556.86</v>
      </c>
      <c r="I246" s="2">
        <v>42775</v>
      </c>
      <c r="J246" s="2">
        <v>42775</v>
      </c>
      <c r="K246">
        <v>0</v>
      </c>
    </row>
    <row r="247" spans="1:11" x14ac:dyDescent="0.25">
      <c r="A247" t="str">
        <f>"Z0F1DB7092"</f>
        <v>Z0F1DB7092</v>
      </c>
      <c r="B247" t="str">
        <f t="shared" si="3"/>
        <v>06363391001</v>
      </c>
      <c r="C247" t="s">
        <v>15</v>
      </c>
      <c r="D247" t="s">
        <v>538</v>
      </c>
      <c r="E247" t="s">
        <v>17</v>
      </c>
      <c r="F247" s="1" t="s">
        <v>539</v>
      </c>
      <c r="G247" t="s">
        <v>540</v>
      </c>
      <c r="H247">
        <v>284.14999999999998</v>
      </c>
      <c r="I247" s="2">
        <v>42801</v>
      </c>
      <c r="K247">
        <v>0</v>
      </c>
    </row>
    <row r="248" spans="1:11" x14ac:dyDescent="0.25">
      <c r="A248" t="str">
        <f>"Z2D1DB70D0"</f>
        <v>Z2D1DB70D0</v>
      </c>
      <c r="B248" t="str">
        <f t="shared" si="3"/>
        <v>06363391001</v>
      </c>
      <c r="C248" t="s">
        <v>15</v>
      </c>
      <c r="D248" t="s">
        <v>541</v>
      </c>
      <c r="E248" t="s">
        <v>17</v>
      </c>
      <c r="F248" s="1" t="s">
        <v>539</v>
      </c>
      <c r="G248" t="s">
        <v>540</v>
      </c>
      <c r="H248">
        <v>284.87</v>
      </c>
      <c r="I248" s="2">
        <v>43080</v>
      </c>
      <c r="J248" s="2">
        <v>43080</v>
      </c>
      <c r="K248">
        <v>0</v>
      </c>
    </row>
    <row r="249" spans="1:11" x14ac:dyDescent="0.25">
      <c r="A249" t="str">
        <f>"Z8020FC3CC"</f>
        <v>Z8020FC3CC</v>
      </c>
      <c r="B249" t="str">
        <f t="shared" si="3"/>
        <v>06363391001</v>
      </c>
      <c r="C249" t="s">
        <v>15</v>
      </c>
      <c r="D249" t="s">
        <v>542</v>
      </c>
      <c r="E249" t="s">
        <v>17</v>
      </c>
      <c r="F249" s="1" t="s">
        <v>543</v>
      </c>
      <c r="G249" t="s">
        <v>544</v>
      </c>
      <c r="H249">
        <v>198</v>
      </c>
      <c r="I249" s="2">
        <v>42999</v>
      </c>
      <c r="J249" s="2">
        <v>43121</v>
      </c>
      <c r="K249">
        <v>0</v>
      </c>
    </row>
    <row r="250" spans="1:11" x14ac:dyDescent="0.25">
      <c r="A250" t="str">
        <f>"7083764AF8"</f>
        <v>7083764AF8</v>
      </c>
      <c r="B250" t="str">
        <f t="shared" si="3"/>
        <v>06363391001</v>
      </c>
      <c r="C250" t="s">
        <v>15</v>
      </c>
      <c r="D250" t="s">
        <v>545</v>
      </c>
      <c r="E250" t="s">
        <v>77</v>
      </c>
      <c r="F250" s="1" t="s">
        <v>546</v>
      </c>
      <c r="G250" t="s">
        <v>547</v>
      </c>
      <c r="H250">
        <v>61381.440000000002</v>
      </c>
      <c r="I250" s="2">
        <v>43052</v>
      </c>
      <c r="J250" s="2">
        <v>43132</v>
      </c>
      <c r="K250">
        <v>60673.33</v>
      </c>
    </row>
    <row r="251" spans="1:11" x14ac:dyDescent="0.25">
      <c r="A251" t="str">
        <f>"Z7720FFB38"</f>
        <v>Z7720FFB38</v>
      </c>
      <c r="B251" t="str">
        <f t="shared" si="3"/>
        <v>06363391001</v>
      </c>
      <c r="C251" t="s">
        <v>15</v>
      </c>
      <c r="D251" t="s">
        <v>548</v>
      </c>
      <c r="E251" t="s">
        <v>17</v>
      </c>
      <c r="F251" s="1" t="s">
        <v>549</v>
      </c>
      <c r="G251" t="s">
        <v>550</v>
      </c>
      <c r="H251">
        <v>5200</v>
      </c>
      <c r="I251" s="2">
        <v>43069</v>
      </c>
      <c r="J251" s="2">
        <v>43069</v>
      </c>
      <c r="K251">
        <v>5200</v>
      </c>
    </row>
    <row r="252" spans="1:11" x14ac:dyDescent="0.25">
      <c r="A252" t="str">
        <f>"Z6E2110C4E"</f>
        <v>Z6E2110C4E</v>
      </c>
      <c r="B252" t="str">
        <f t="shared" si="3"/>
        <v>06363391001</v>
      </c>
      <c r="C252" t="s">
        <v>15</v>
      </c>
      <c r="D252" t="s">
        <v>551</v>
      </c>
      <c r="E252" t="s">
        <v>17</v>
      </c>
      <c r="F252" s="1" t="s">
        <v>552</v>
      </c>
      <c r="G252" t="s">
        <v>547</v>
      </c>
      <c r="H252">
        <v>1500</v>
      </c>
      <c r="I252" s="2">
        <v>43070</v>
      </c>
      <c r="J252" s="2">
        <v>43102</v>
      </c>
      <c r="K252">
        <v>0</v>
      </c>
    </row>
    <row r="253" spans="1:11" x14ac:dyDescent="0.25">
      <c r="A253" t="str">
        <f>"Z301FD26BA"</f>
        <v>Z301FD26BA</v>
      </c>
      <c r="B253" t="str">
        <f t="shared" si="3"/>
        <v>06363391001</v>
      </c>
      <c r="C253" t="s">
        <v>15</v>
      </c>
      <c r="D253" t="s">
        <v>553</v>
      </c>
      <c r="E253" t="s">
        <v>77</v>
      </c>
      <c r="F253" s="1" t="s">
        <v>554</v>
      </c>
      <c r="G253" t="s">
        <v>555</v>
      </c>
      <c r="H253">
        <v>7043.65</v>
      </c>
      <c r="I253" s="2">
        <v>43088</v>
      </c>
      <c r="J253" s="2">
        <v>43088</v>
      </c>
      <c r="K253">
        <v>0</v>
      </c>
    </row>
    <row r="254" spans="1:11" x14ac:dyDescent="0.25">
      <c r="A254" t="str">
        <f>"Z38202F93C"</f>
        <v>Z38202F93C</v>
      </c>
      <c r="B254" t="str">
        <f t="shared" si="3"/>
        <v>06363391001</v>
      </c>
      <c r="C254" t="s">
        <v>15</v>
      </c>
      <c r="D254" t="s">
        <v>556</v>
      </c>
      <c r="E254" t="s">
        <v>17</v>
      </c>
      <c r="F254" s="1" t="s">
        <v>334</v>
      </c>
      <c r="G254" t="s">
        <v>335</v>
      </c>
      <c r="H254">
        <v>1105</v>
      </c>
      <c r="I254" s="2">
        <v>43021</v>
      </c>
      <c r="J254" s="2">
        <v>43022</v>
      </c>
      <c r="K254">
        <v>0</v>
      </c>
    </row>
    <row r="255" spans="1:11" x14ac:dyDescent="0.25">
      <c r="A255" t="str">
        <f>"707212020C"</f>
        <v>707212020C</v>
      </c>
      <c r="B255" t="str">
        <f t="shared" si="3"/>
        <v>06363391001</v>
      </c>
      <c r="C255" t="s">
        <v>15</v>
      </c>
      <c r="D255" t="s">
        <v>557</v>
      </c>
      <c r="E255" t="s">
        <v>77</v>
      </c>
      <c r="F255" s="1" t="s">
        <v>558</v>
      </c>
      <c r="G255" t="s">
        <v>559</v>
      </c>
      <c r="H255">
        <v>159557.42000000001</v>
      </c>
      <c r="I255" s="2">
        <v>43070</v>
      </c>
      <c r="J255" s="2">
        <v>43435</v>
      </c>
      <c r="K255">
        <v>156091.01999999999</v>
      </c>
    </row>
    <row r="256" spans="1:11" x14ac:dyDescent="0.25">
      <c r="A256" t="str">
        <f>"7072240512"</f>
        <v>7072240512</v>
      </c>
      <c r="B256" t="str">
        <f t="shared" si="3"/>
        <v>06363391001</v>
      </c>
      <c r="C256" t="s">
        <v>15</v>
      </c>
      <c r="D256" t="s">
        <v>560</v>
      </c>
      <c r="E256" t="s">
        <v>77</v>
      </c>
      <c r="F256" s="1" t="s">
        <v>561</v>
      </c>
      <c r="G256" t="s">
        <v>562</v>
      </c>
      <c r="H256">
        <v>39827.54</v>
      </c>
      <c r="I256" s="2">
        <v>43070</v>
      </c>
      <c r="J256" s="2">
        <v>43435</v>
      </c>
      <c r="K256">
        <v>36756.660000000003</v>
      </c>
    </row>
    <row r="257" spans="1:11" x14ac:dyDescent="0.25">
      <c r="A257" t="str">
        <f>"Z031EE55E9"</f>
        <v>Z031EE55E9</v>
      </c>
      <c r="B257" t="str">
        <f t="shared" si="3"/>
        <v>06363391001</v>
      </c>
      <c r="C257" t="s">
        <v>15</v>
      </c>
      <c r="D257" t="s">
        <v>563</v>
      </c>
      <c r="E257" t="s">
        <v>77</v>
      </c>
      <c r="F257" s="1" t="s">
        <v>564</v>
      </c>
      <c r="G257" t="s">
        <v>565</v>
      </c>
      <c r="H257">
        <v>1640</v>
      </c>
      <c r="I257" s="2">
        <v>42934</v>
      </c>
      <c r="J257" s="2">
        <v>42936</v>
      </c>
      <c r="K257">
        <v>1640</v>
      </c>
    </row>
    <row r="258" spans="1:11" x14ac:dyDescent="0.25">
      <c r="A258" t="str">
        <f>"ZA920186AE"</f>
        <v>ZA920186AE</v>
      </c>
      <c r="B258" t="str">
        <f t="shared" si="3"/>
        <v>06363391001</v>
      </c>
      <c r="C258" t="s">
        <v>15</v>
      </c>
      <c r="D258" t="s">
        <v>566</v>
      </c>
      <c r="E258" t="s">
        <v>17</v>
      </c>
      <c r="F258" s="1" t="s">
        <v>567</v>
      </c>
      <c r="G258" t="s">
        <v>568</v>
      </c>
      <c r="H258">
        <v>1040</v>
      </c>
      <c r="I258" s="2">
        <v>43014</v>
      </c>
      <c r="J258" s="2">
        <v>43014</v>
      </c>
      <c r="K258">
        <v>0</v>
      </c>
    </row>
    <row r="259" spans="1:11" x14ac:dyDescent="0.25">
      <c r="A259" t="str">
        <f>"Z6B20665CB"</f>
        <v>Z6B20665CB</v>
      </c>
      <c r="B259" t="str">
        <f t="shared" ref="B259:B291" si="4">"06363391001"</f>
        <v>06363391001</v>
      </c>
      <c r="C259" t="s">
        <v>15</v>
      </c>
      <c r="D259" t="s">
        <v>569</v>
      </c>
      <c r="E259" t="s">
        <v>17</v>
      </c>
      <c r="F259" s="1" t="s">
        <v>359</v>
      </c>
      <c r="G259" t="s">
        <v>360</v>
      </c>
      <c r="H259">
        <v>364</v>
      </c>
      <c r="I259" s="2">
        <v>43038</v>
      </c>
      <c r="J259" s="2">
        <v>43038</v>
      </c>
      <c r="K259">
        <v>0</v>
      </c>
    </row>
    <row r="260" spans="1:11" x14ac:dyDescent="0.25">
      <c r="A260" t="str">
        <f>"ZE11FF9DD0"</f>
        <v>ZE11FF9DD0</v>
      </c>
      <c r="B260" t="str">
        <f t="shared" si="4"/>
        <v>06363391001</v>
      </c>
      <c r="C260" t="s">
        <v>15</v>
      </c>
      <c r="D260" t="s">
        <v>570</v>
      </c>
      <c r="E260" t="s">
        <v>17</v>
      </c>
      <c r="F260" s="1" t="s">
        <v>571</v>
      </c>
      <c r="G260" t="s">
        <v>572</v>
      </c>
      <c r="H260">
        <v>170</v>
      </c>
      <c r="I260" s="2">
        <v>43026</v>
      </c>
      <c r="J260" s="2">
        <v>43026</v>
      </c>
      <c r="K260">
        <v>0</v>
      </c>
    </row>
    <row r="261" spans="1:11" x14ac:dyDescent="0.25">
      <c r="A261" t="str">
        <f>"ZB120451A3"</f>
        <v>ZB120451A3</v>
      </c>
      <c r="B261" t="str">
        <f t="shared" si="4"/>
        <v>06363391001</v>
      </c>
      <c r="C261" t="s">
        <v>15</v>
      </c>
      <c r="D261" t="s">
        <v>573</v>
      </c>
      <c r="E261" t="s">
        <v>17</v>
      </c>
      <c r="F261" s="1" t="s">
        <v>227</v>
      </c>
      <c r="G261" t="s">
        <v>228</v>
      </c>
      <c r="H261">
        <v>658.6</v>
      </c>
      <c r="I261" s="2">
        <v>43034</v>
      </c>
      <c r="J261" s="2">
        <v>43034</v>
      </c>
      <c r="K261">
        <v>0</v>
      </c>
    </row>
    <row r="262" spans="1:11" x14ac:dyDescent="0.25">
      <c r="A262" t="str">
        <f>"Z1C1ED7B24"</f>
        <v>Z1C1ED7B24</v>
      </c>
      <c r="B262" t="str">
        <f t="shared" si="4"/>
        <v>06363391001</v>
      </c>
      <c r="C262" t="s">
        <v>15</v>
      </c>
      <c r="D262" t="s">
        <v>574</v>
      </c>
      <c r="E262" t="s">
        <v>17</v>
      </c>
      <c r="F262" s="1" t="s">
        <v>575</v>
      </c>
      <c r="G262" t="s">
        <v>576</v>
      </c>
      <c r="H262">
        <v>650</v>
      </c>
      <c r="I262" s="2">
        <v>42898</v>
      </c>
      <c r="J262" s="2">
        <v>42900</v>
      </c>
      <c r="K262">
        <v>0</v>
      </c>
    </row>
    <row r="263" spans="1:11" x14ac:dyDescent="0.25">
      <c r="A263" t="str">
        <f>"Z14214112B"</f>
        <v>Z14214112B</v>
      </c>
      <c r="B263" t="str">
        <f t="shared" si="4"/>
        <v>06363391001</v>
      </c>
      <c r="C263" t="s">
        <v>15</v>
      </c>
      <c r="D263" t="s">
        <v>577</v>
      </c>
      <c r="E263" t="s">
        <v>17</v>
      </c>
      <c r="F263" s="1" t="s">
        <v>121</v>
      </c>
      <c r="G263" t="s">
        <v>122</v>
      </c>
      <c r="H263">
        <v>250</v>
      </c>
      <c r="I263" s="2">
        <v>43082</v>
      </c>
      <c r="J263" s="2">
        <v>43447</v>
      </c>
      <c r="K263">
        <v>0</v>
      </c>
    </row>
    <row r="264" spans="1:11" x14ac:dyDescent="0.25">
      <c r="A264" t="str">
        <f>"Z5E1FD5E44"</f>
        <v>Z5E1FD5E44</v>
      </c>
      <c r="B264" t="str">
        <f t="shared" si="4"/>
        <v>06363391001</v>
      </c>
      <c r="C264" t="s">
        <v>15</v>
      </c>
      <c r="D264" t="s">
        <v>578</v>
      </c>
      <c r="E264" t="s">
        <v>77</v>
      </c>
      <c r="F264" s="1" t="s">
        <v>579</v>
      </c>
      <c r="G264" t="s">
        <v>580</v>
      </c>
      <c r="H264">
        <v>1690.5</v>
      </c>
      <c r="I264" s="2">
        <v>43084</v>
      </c>
      <c r="J264" s="2">
        <v>43131</v>
      </c>
      <c r="K264">
        <v>1690.5</v>
      </c>
    </row>
    <row r="265" spans="1:11" x14ac:dyDescent="0.25">
      <c r="A265" t="str">
        <f>"ZF221258F7"</f>
        <v>ZF221258F7</v>
      </c>
      <c r="B265" t="str">
        <f t="shared" si="4"/>
        <v>06363391001</v>
      </c>
      <c r="C265" t="s">
        <v>15</v>
      </c>
      <c r="D265" t="s">
        <v>581</v>
      </c>
      <c r="E265" t="s">
        <v>17</v>
      </c>
      <c r="F265" s="1" t="s">
        <v>567</v>
      </c>
      <c r="G265" t="s">
        <v>568</v>
      </c>
      <c r="H265">
        <v>2940</v>
      </c>
      <c r="I265" s="2">
        <v>43076</v>
      </c>
      <c r="J265" s="2">
        <v>43079</v>
      </c>
      <c r="K265">
        <v>0</v>
      </c>
    </row>
    <row r="266" spans="1:11" x14ac:dyDescent="0.25">
      <c r="A266" t="str">
        <f>"Z491FA7E28"</f>
        <v>Z491FA7E28</v>
      </c>
      <c r="B266" t="str">
        <f t="shared" si="4"/>
        <v>06363391001</v>
      </c>
      <c r="C266" t="s">
        <v>15</v>
      </c>
      <c r="D266" t="s">
        <v>582</v>
      </c>
      <c r="E266" t="s">
        <v>17</v>
      </c>
      <c r="F266" s="1" t="s">
        <v>583</v>
      </c>
      <c r="G266" t="s">
        <v>584</v>
      </c>
      <c r="H266">
        <v>210</v>
      </c>
      <c r="I266" s="2">
        <v>42969</v>
      </c>
      <c r="J266" s="2">
        <v>43004</v>
      </c>
      <c r="K266">
        <v>0</v>
      </c>
    </row>
    <row r="267" spans="1:11" x14ac:dyDescent="0.25">
      <c r="A267" t="str">
        <f>"Z8320EC7A5"</f>
        <v>Z8320EC7A5</v>
      </c>
      <c r="B267" t="str">
        <f t="shared" si="4"/>
        <v>06363391001</v>
      </c>
      <c r="C267" t="s">
        <v>15</v>
      </c>
      <c r="D267" t="s">
        <v>585</v>
      </c>
      <c r="E267" t="s">
        <v>17</v>
      </c>
      <c r="F267" s="1" t="s">
        <v>368</v>
      </c>
      <c r="G267" t="s">
        <v>369</v>
      </c>
      <c r="H267">
        <v>350</v>
      </c>
      <c r="I267" s="2">
        <v>43074</v>
      </c>
      <c r="J267" s="2">
        <v>43074</v>
      </c>
      <c r="K267">
        <v>350</v>
      </c>
    </row>
    <row r="268" spans="1:11" x14ac:dyDescent="0.25">
      <c r="A268" t="str">
        <f>"ZE91F56232"</f>
        <v>ZE91F56232</v>
      </c>
      <c r="B268" t="str">
        <f t="shared" si="4"/>
        <v>06363391001</v>
      </c>
      <c r="C268" t="s">
        <v>15</v>
      </c>
      <c r="D268" t="s">
        <v>586</v>
      </c>
      <c r="E268" t="s">
        <v>17</v>
      </c>
      <c r="F268" s="1" t="s">
        <v>587</v>
      </c>
      <c r="G268" t="s">
        <v>588</v>
      </c>
      <c r="H268">
        <v>463.09</v>
      </c>
      <c r="I268" s="2">
        <v>42936</v>
      </c>
      <c r="J268" s="2">
        <v>42936</v>
      </c>
      <c r="K268">
        <v>0</v>
      </c>
    </row>
    <row r="269" spans="1:11" x14ac:dyDescent="0.25">
      <c r="A269" t="str">
        <f>"Z022082600"</f>
        <v>Z022082600</v>
      </c>
      <c r="B269" t="str">
        <f t="shared" si="4"/>
        <v>06363391001</v>
      </c>
      <c r="C269" t="s">
        <v>15</v>
      </c>
      <c r="D269" t="s">
        <v>589</v>
      </c>
      <c r="E269" t="s">
        <v>17</v>
      </c>
      <c r="F269" s="1" t="s">
        <v>121</v>
      </c>
      <c r="G269" t="s">
        <v>122</v>
      </c>
      <c r="H269">
        <v>425</v>
      </c>
      <c r="I269" s="2">
        <v>43047</v>
      </c>
      <c r="J269" s="2">
        <v>43047</v>
      </c>
      <c r="K269">
        <v>0</v>
      </c>
    </row>
    <row r="270" spans="1:11" x14ac:dyDescent="0.25">
      <c r="A270" t="str">
        <f>"Z4C208321A"</f>
        <v>Z4C208321A</v>
      </c>
      <c r="B270" t="str">
        <f t="shared" si="4"/>
        <v>06363391001</v>
      </c>
      <c r="C270" t="s">
        <v>15</v>
      </c>
      <c r="D270" t="s">
        <v>590</v>
      </c>
      <c r="E270" t="s">
        <v>17</v>
      </c>
      <c r="F270" s="1" t="s">
        <v>591</v>
      </c>
      <c r="G270" t="s">
        <v>592</v>
      </c>
      <c r="H270">
        <v>1339</v>
      </c>
      <c r="I270" s="2">
        <v>43041</v>
      </c>
      <c r="J270" s="2">
        <v>43041</v>
      </c>
      <c r="K270">
        <v>0</v>
      </c>
    </row>
    <row r="271" spans="1:11" x14ac:dyDescent="0.25">
      <c r="A271" t="str">
        <f>"Z3E1E8EBBE"</f>
        <v>Z3E1E8EBBE</v>
      </c>
      <c r="B271" t="str">
        <f t="shared" si="4"/>
        <v>06363391001</v>
      </c>
      <c r="C271" t="s">
        <v>15</v>
      </c>
      <c r="D271" t="s">
        <v>593</v>
      </c>
      <c r="E271" t="s">
        <v>17</v>
      </c>
      <c r="F271" s="1" t="s">
        <v>594</v>
      </c>
      <c r="G271" t="s">
        <v>595</v>
      </c>
      <c r="H271">
        <v>780</v>
      </c>
      <c r="I271" s="2">
        <v>42893</v>
      </c>
      <c r="J271" s="2">
        <v>43088</v>
      </c>
      <c r="K271">
        <v>0</v>
      </c>
    </row>
    <row r="272" spans="1:11" x14ac:dyDescent="0.25">
      <c r="A272" t="str">
        <f>"ZCA213F5BF"</f>
        <v>ZCA213F5BF</v>
      </c>
      <c r="B272" t="str">
        <f t="shared" si="4"/>
        <v>06363391001</v>
      </c>
      <c r="C272" t="s">
        <v>15</v>
      </c>
      <c r="D272" t="s">
        <v>596</v>
      </c>
      <c r="E272" t="s">
        <v>17</v>
      </c>
      <c r="F272" s="1" t="s">
        <v>597</v>
      </c>
      <c r="G272" t="s">
        <v>598</v>
      </c>
      <c r="H272">
        <v>505</v>
      </c>
      <c r="I272" s="2">
        <v>43096</v>
      </c>
      <c r="J272" s="2">
        <v>43096</v>
      </c>
      <c r="K272">
        <v>0</v>
      </c>
    </row>
    <row r="273" spans="1:11" x14ac:dyDescent="0.25">
      <c r="A273" t="str">
        <f>"Z8221651EB"</f>
        <v>Z8221651EB</v>
      </c>
      <c r="B273" t="str">
        <f t="shared" si="4"/>
        <v>06363391001</v>
      </c>
      <c r="C273" t="s">
        <v>15</v>
      </c>
      <c r="D273" t="s">
        <v>599</v>
      </c>
      <c r="E273" t="s">
        <v>17</v>
      </c>
      <c r="F273" s="1" t="s">
        <v>600</v>
      </c>
      <c r="G273" t="s">
        <v>601</v>
      </c>
      <c r="H273">
        <v>348.12</v>
      </c>
      <c r="I273" s="2">
        <v>43123</v>
      </c>
      <c r="J273" s="2">
        <v>43123</v>
      </c>
      <c r="K273">
        <v>348.12</v>
      </c>
    </row>
    <row r="274" spans="1:11" x14ac:dyDescent="0.25">
      <c r="A274" t="str">
        <f>"Z1E20C7E89"</f>
        <v>Z1E20C7E89</v>
      </c>
      <c r="B274" t="str">
        <f t="shared" si="4"/>
        <v>06363391001</v>
      </c>
      <c r="C274" t="s">
        <v>15</v>
      </c>
      <c r="D274" t="s">
        <v>602</v>
      </c>
      <c r="E274" t="s">
        <v>17</v>
      </c>
      <c r="F274" s="1" t="s">
        <v>603</v>
      </c>
      <c r="G274" t="s">
        <v>604</v>
      </c>
      <c r="H274">
        <v>745</v>
      </c>
      <c r="I274" s="2">
        <v>43081</v>
      </c>
      <c r="J274" s="2">
        <v>43082</v>
      </c>
      <c r="K274">
        <v>745</v>
      </c>
    </row>
    <row r="275" spans="1:11" x14ac:dyDescent="0.25">
      <c r="A275" t="str">
        <f>"Z01201681B"</f>
        <v>Z01201681B</v>
      </c>
      <c r="B275" t="str">
        <f t="shared" si="4"/>
        <v>06363391001</v>
      </c>
      <c r="C275" t="s">
        <v>15</v>
      </c>
      <c r="D275" t="s">
        <v>605</v>
      </c>
      <c r="E275" t="s">
        <v>77</v>
      </c>
      <c r="F275" s="1" t="s">
        <v>606</v>
      </c>
      <c r="G275" t="s">
        <v>607</v>
      </c>
      <c r="H275">
        <v>22500</v>
      </c>
      <c r="I275" s="2">
        <v>43055</v>
      </c>
      <c r="J275" s="2">
        <v>43445</v>
      </c>
      <c r="K275">
        <v>22500</v>
      </c>
    </row>
    <row r="276" spans="1:11" x14ac:dyDescent="0.25">
      <c r="A276" t="str">
        <f>"ZB62066C48"</f>
        <v>ZB62066C48</v>
      </c>
      <c r="B276" t="str">
        <f t="shared" si="4"/>
        <v>06363391001</v>
      </c>
      <c r="C276" t="s">
        <v>15</v>
      </c>
      <c r="D276" t="s">
        <v>608</v>
      </c>
      <c r="E276" t="s">
        <v>17</v>
      </c>
      <c r="F276" s="1" t="s">
        <v>609</v>
      </c>
      <c r="G276" t="s">
        <v>610</v>
      </c>
      <c r="H276">
        <v>560</v>
      </c>
      <c r="I276" s="2">
        <v>43046</v>
      </c>
      <c r="J276" s="2">
        <v>43046</v>
      </c>
      <c r="K276">
        <v>0</v>
      </c>
    </row>
    <row r="277" spans="1:11" x14ac:dyDescent="0.25">
      <c r="A277" t="str">
        <f>"Z2D2066BA2"</f>
        <v>Z2D2066BA2</v>
      </c>
      <c r="B277" t="str">
        <f t="shared" si="4"/>
        <v>06363391001</v>
      </c>
      <c r="C277" t="s">
        <v>15</v>
      </c>
      <c r="D277" t="s">
        <v>611</v>
      </c>
      <c r="E277" t="s">
        <v>17</v>
      </c>
      <c r="F277" s="1" t="s">
        <v>612</v>
      </c>
      <c r="G277" t="s">
        <v>613</v>
      </c>
      <c r="H277">
        <v>1411.5</v>
      </c>
      <c r="I277" s="2">
        <v>43038</v>
      </c>
      <c r="J277" s="2">
        <v>43039</v>
      </c>
      <c r="K277">
        <v>0</v>
      </c>
    </row>
    <row r="278" spans="1:11" x14ac:dyDescent="0.25">
      <c r="A278" t="str">
        <f>"ZD42019FFF"</f>
        <v>ZD42019FFF</v>
      </c>
      <c r="B278" t="str">
        <f t="shared" si="4"/>
        <v>06363391001</v>
      </c>
      <c r="C278" t="s">
        <v>15</v>
      </c>
      <c r="D278" t="s">
        <v>614</v>
      </c>
      <c r="E278" t="s">
        <v>17</v>
      </c>
      <c r="F278" s="1" t="s">
        <v>173</v>
      </c>
      <c r="G278" t="s">
        <v>174</v>
      </c>
      <c r="H278">
        <v>240</v>
      </c>
      <c r="I278" s="2">
        <v>43018</v>
      </c>
      <c r="J278" s="2">
        <v>43019</v>
      </c>
      <c r="K278">
        <v>0</v>
      </c>
    </row>
    <row r="279" spans="1:11" x14ac:dyDescent="0.25">
      <c r="A279" t="str">
        <f>"Z241F898A8"</f>
        <v>Z241F898A8</v>
      </c>
      <c r="B279" t="str">
        <f t="shared" si="4"/>
        <v>06363391001</v>
      </c>
      <c r="C279" t="s">
        <v>15</v>
      </c>
      <c r="D279" t="s">
        <v>615</v>
      </c>
      <c r="E279" t="s">
        <v>17</v>
      </c>
      <c r="F279" s="1" t="s">
        <v>121</v>
      </c>
      <c r="G279" t="s">
        <v>122</v>
      </c>
      <c r="H279">
        <v>1250</v>
      </c>
      <c r="I279" s="2">
        <v>42948</v>
      </c>
      <c r="J279" s="2">
        <v>42948</v>
      </c>
      <c r="K279">
        <v>0</v>
      </c>
    </row>
    <row r="280" spans="1:11" x14ac:dyDescent="0.25">
      <c r="A280" t="str">
        <f>"Z6C1F4BD1F"</f>
        <v>Z6C1F4BD1F</v>
      </c>
      <c r="B280" t="str">
        <f t="shared" si="4"/>
        <v>06363391001</v>
      </c>
      <c r="C280" t="s">
        <v>15</v>
      </c>
      <c r="D280" t="s">
        <v>616</v>
      </c>
      <c r="E280" t="s">
        <v>17</v>
      </c>
      <c r="F280" s="1" t="s">
        <v>115</v>
      </c>
      <c r="G280" t="s">
        <v>116</v>
      </c>
      <c r="H280">
        <v>150</v>
      </c>
      <c r="I280" s="2">
        <v>42933</v>
      </c>
      <c r="J280" s="2">
        <v>42968</v>
      </c>
      <c r="K280">
        <v>0</v>
      </c>
    </row>
    <row r="281" spans="1:11" x14ac:dyDescent="0.25">
      <c r="A281" t="str">
        <f>"ZAA1E53171"</f>
        <v>ZAA1E53171</v>
      </c>
      <c r="B281" t="str">
        <f t="shared" si="4"/>
        <v>06363391001</v>
      </c>
      <c r="C281" t="s">
        <v>15</v>
      </c>
      <c r="D281" t="s">
        <v>617</v>
      </c>
      <c r="E281" t="s">
        <v>17</v>
      </c>
      <c r="F281" s="1" t="s">
        <v>163</v>
      </c>
      <c r="G281" t="s">
        <v>164</v>
      </c>
      <c r="H281">
        <v>350</v>
      </c>
      <c r="I281" s="2">
        <v>42859</v>
      </c>
      <c r="J281" s="2">
        <v>42892</v>
      </c>
      <c r="K281">
        <v>0</v>
      </c>
    </row>
    <row r="282" spans="1:11" x14ac:dyDescent="0.25">
      <c r="A282" t="str">
        <f>"Z211FD5E7E"</f>
        <v>Z211FD5E7E</v>
      </c>
      <c r="B282" t="str">
        <f t="shared" si="4"/>
        <v>06363391001</v>
      </c>
      <c r="C282" t="s">
        <v>15</v>
      </c>
      <c r="D282" t="s">
        <v>618</v>
      </c>
      <c r="E282" t="s">
        <v>17</v>
      </c>
      <c r="F282" s="1" t="s">
        <v>619</v>
      </c>
      <c r="G282" t="s">
        <v>607</v>
      </c>
      <c r="H282">
        <v>7605</v>
      </c>
      <c r="I282" s="2">
        <v>43007</v>
      </c>
      <c r="J282" s="2">
        <v>43025</v>
      </c>
      <c r="K282">
        <v>0</v>
      </c>
    </row>
    <row r="283" spans="1:11" x14ac:dyDescent="0.25">
      <c r="A283" t="str">
        <f>"ZC01EFBFA9"</f>
        <v>ZC01EFBFA9</v>
      </c>
      <c r="B283" t="str">
        <f t="shared" si="4"/>
        <v>06363391001</v>
      </c>
      <c r="C283" t="s">
        <v>15</v>
      </c>
      <c r="D283" t="s">
        <v>620</v>
      </c>
      <c r="E283" t="s">
        <v>17</v>
      </c>
      <c r="F283" s="1" t="s">
        <v>621</v>
      </c>
      <c r="G283" t="s">
        <v>622</v>
      </c>
      <c r="H283">
        <v>278</v>
      </c>
      <c r="I283" s="2">
        <v>42907</v>
      </c>
      <c r="J283" s="2">
        <v>42907</v>
      </c>
      <c r="K283">
        <v>0</v>
      </c>
    </row>
    <row r="284" spans="1:11" x14ac:dyDescent="0.25">
      <c r="A284" t="str">
        <f>"703074959D"</f>
        <v>703074959D</v>
      </c>
      <c r="B284" t="str">
        <f t="shared" si="4"/>
        <v>06363391001</v>
      </c>
      <c r="C284" t="s">
        <v>15</v>
      </c>
      <c r="D284" t="s">
        <v>623</v>
      </c>
      <c r="E284" t="s">
        <v>31</v>
      </c>
      <c r="F284" s="1" t="s">
        <v>231</v>
      </c>
      <c r="G284" t="s">
        <v>232</v>
      </c>
      <c r="H284">
        <v>209732.47</v>
      </c>
      <c r="I284" s="2">
        <v>42836</v>
      </c>
      <c r="J284" s="2">
        <v>42915</v>
      </c>
      <c r="K284">
        <v>209732.43</v>
      </c>
    </row>
    <row r="285" spans="1:11" x14ac:dyDescent="0.25">
      <c r="A285" t="str">
        <f>"Z131FD5EA4"</f>
        <v>Z131FD5EA4</v>
      </c>
      <c r="B285" t="str">
        <f t="shared" si="4"/>
        <v>06363391001</v>
      </c>
      <c r="C285" t="s">
        <v>15</v>
      </c>
      <c r="D285" t="s">
        <v>624</v>
      </c>
      <c r="E285" t="s">
        <v>31</v>
      </c>
      <c r="F285" s="1" t="s">
        <v>231</v>
      </c>
      <c r="G285" t="s">
        <v>232</v>
      </c>
      <c r="H285">
        <v>22803.18</v>
      </c>
      <c r="I285" s="2">
        <v>43054</v>
      </c>
      <c r="J285" s="2">
        <v>43068</v>
      </c>
      <c r="K285">
        <v>22803.119999999999</v>
      </c>
    </row>
    <row r="286" spans="1:11" x14ac:dyDescent="0.25">
      <c r="A286" t="str">
        <f>"Z75210F5AE"</f>
        <v>Z75210F5AE</v>
      </c>
      <c r="B286" t="str">
        <f t="shared" si="4"/>
        <v>06363391001</v>
      </c>
      <c r="C286" t="s">
        <v>15</v>
      </c>
      <c r="D286" t="s">
        <v>625</v>
      </c>
      <c r="E286" t="s">
        <v>31</v>
      </c>
      <c r="F286" s="1" t="s">
        <v>626</v>
      </c>
      <c r="G286" t="s">
        <v>627</v>
      </c>
      <c r="H286">
        <v>8000</v>
      </c>
      <c r="I286" s="2">
        <v>43081</v>
      </c>
      <c r="J286" s="2">
        <v>43147</v>
      </c>
      <c r="K286">
        <v>6334.89</v>
      </c>
    </row>
    <row r="287" spans="1:11" x14ac:dyDescent="0.25">
      <c r="A287" t="str">
        <f>"ZD01E48260"</f>
        <v>ZD01E48260</v>
      </c>
      <c r="B287" t="str">
        <f t="shared" si="4"/>
        <v>06363391001</v>
      </c>
      <c r="C287" t="s">
        <v>15</v>
      </c>
      <c r="D287" t="s">
        <v>628</v>
      </c>
      <c r="E287" t="s">
        <v>17</v>
      </c>
      <c r="F287" s="1" t="s">
        <v>629</v>
      </c>
      <c r="G287" t="s">
        <v>630</v>
      </c>
      <c r="H287">
        <v>330</v>
      </c>
      <c r="I287" s="2">
        <v>42853</v>
      </c>
      <c r="J287" s="2">
        <v>42886</v>
      </c>
      <c r="K287">
        <v>330</v>
      </c>
    </row>
    <row r="288" spans="1:11" x14ac:dyDescent="0.25">
      <c r="A288" t="str">
        <f>"Z061EA447B"</f>
        <v>Z061EA447B</v>
      </c>
      <c r="B288" t="str">
        <f t="shared" si="4"/>
        <v>06363391001</v>
      </c>
      <c r="C288" t="s">
        <v>15</v>
      </c>
      <c r="D288" t="s">
        <v>631</v>
      </c>
      <c r="E288" t="s">
        <v>17</v>
      </c>
      <c r="F288" s="1" t="s">
        <v>632</v>
      </c>
      <c r="G288" t="s">
        <v>633</v>
      </c>
      <c r="H288">
        <v>500</v>
      </c>
      <c r="I288" s="2">
        <v>42886</v>
      </c>
      <c r="J288" s="2">
        <v>42916</v>
      </c>
      <c r="K288">
        <v>498.78</v>
      </c>
    </row>
    <row r="289" spans="1:11" x14ac:dyDescent="0.25">
      <c r="A289" t="str">
        <f>"ZF61F60584"</f>
        <v>ZF61F60584</v>
      </c>
      <c r="B289" t="str">
        <f t="shared" si="4"/>
        <v>06363391001</v>
      </c>
      <c r="C289" t="s">
        <v>15</v>
      </c>
      <c r="D289" t="s">
        <v>634</v>
      </c>
      <c r="E289" t="s">
        <v>17</v>
      </c>
      <c r="F289" s="1" t="s">
        <v>121</v>
      </c>
      <c r="G289" t="s">
        <v>122</v>
      </c>
      <c r="H289">
        <v>1250</v>
      </c>
      <c r="I289" s="2">
        <v>42940</v>
      </c>
      <c r="J289" s="2">
        <v>42978</v>
      </c>
      <c r="K289">
        <v>1250</v>
      </c>
    </row>
    <row r="290" spans="1:11" x14ac:dyDescent="0.25">
      <c r="A290" t="str">
        <f>"Z171F5F0A1"</f>
        <v>Z171F5F0A1</v>
      </c>
      <c r="B290" t="str">
        <f t="shared" si="4"/>
        <v>06363391001</v>
      </c>
      <c r="C290" t="s">
        <v>15</v>
      </c>
      <c r="D290" t="s">
        <v>635</v>
      </c>
      <c r="E290" t="s">
        <v>17</v>
      </c>
      <c r="F290" s="1" t="s">
        <v>636</v>
      </c>
      <c r="G290" t="s">
        <v>637</v>
      </c>
      <c r="H290">
        <v>145</v>
      </c>
      <c r="I290" s="2">
        <v>42940</v>
      </c>
      <c r="J290" s="2">
        <v>42944</v>
      </c>
      <c r="K290">
        <v>145</v>
      </c>
    </row>
    <row r="291" spans="1:11" x14ac:dyDescent="0.25">
      <c r="A291" t="str">
        <f>"Z1A1F7C51F"</f>
        <v>Z1A1F7C51F</v>
      </c>
      <c r="B291" t="str">
        <f t="shared" si="4"/>
        <v>06363391001</v>
      </c>
      <c r="C291" t="s">
        <v>15</v>
      </c>
      <c r="D291" t="s">
        <v>638</v>
      </c>
      <c r="E291" t="s">
        <v>17</v>
      </c>
      <c r="F291" s="1" t="s">
        <v>196</v>
      </c>
      <c r="G291" t="s">
        <v>197</v>
      </c>
      <c r="H291">
        <v>800</v>
      </c>
      <c r="I291" s="2">
        <v>42976</v>
      </c>
      <c r="J291" s="2">
        <v>43006</v>
      </c>
      <c r="K291">
        <v>800</v>
      </c>
    </row>
    <row r="292" spans="1:11" x14ac:dyDescent="0.25">
      <c r="A292" t="str">
        <f>"ZEF1F916F2"</f>
        <v>ZEF1F916F2</v>
      </c>
      <c r="B292" t="str">
        <f t="shared" ref="B292:B320" si="5">"06363391001"</f>
        <v>06363391001</v>
      </c>
      <c r="C292" t="s">
        <v>15</v>
      </c>
      <c r="D292" t="s">
        <v>639</v>
      </c>
      <c r="E292" t="s">
        <v>17</v>
      </c>
      <c r="F292" s="1" t="s">
        <v>640</v>
      </c>
      <c r="G292" t="s">
        <v>641</v>
      </c>
      <c r="H292">
        <v>1250</v>
      </c>
      <c r="I292" s="2">
        <v>42954</v>
      </c>
      <c r="J292" s="2">
        <v>42958</v>
      </c>
      <c r="K292">
        <v>1250</v>
      </c>
    </row>
    <row r="293" spans="1:11" x14ac:dyDescent="0.25">
      <c r="A293" t="str">
        <f>"Z431FC63D5"</f>
        <v>Z431FC63D5</v>
      </c>
      <c r="B293" t="str">
        <f t="shared" si="5"/>
        <v>06363391001</v>
      </c>
      <c r="C293" t="s">
        <v>15</v>
      </c>
      <c r="D293" t="s">
        <v>634</v>
      </c>
      <c r="E293" t="s">
        <v>17</v>
      </c>
      <c r="F293" s="1" t="s">
        <v>121</v>
      </c>
      <c r="G293" t="s">
        <v>122</v>
      </c>
      <c r="H293">
        <v>1250</v>
      </c>
      <c r="I293" s="2">
        <v>42991</v>
      </c>
      <c r="J293" s="2">
        <v>43021</v>
      </c>
      <c r="K293">
        <v>1250</v>
      </c>
    </row>
    <row r="294" spans="1:11" x14ac:dyDescent="0.25">
      <c r="A294" t="str">
        <f>"ZF11FED630"</f>
        <v>ZF11FED630</v>
      </c>
      <c r="B294" t="str">
        <f t="shared" si="5"/>
        <v>06363391001</v>
      </c>
      <c r="C294" t="s">
        <v>15</v>
      </c>
      <c r="D294" t="s">
        <v>642</v>
      </c>
      <c r="E294" t="s">
        <v>17</v>
      </c>
      <c r="F294" s="1" t="s">
        <v>82</v>
      </c>
      <c r="G294" t="s">
        <v>83</v>
      </c>
      <c r="H294">
        <v>170</v>
      </c>
      <c r="I294" s="2">
        <v>43010</v>
      </c>
      <c r="J294" s="2">
        <v>43042</v>
      </c>
      <c r="K294">
        <v>170</v>
      </c>
    </row>
    <row r="295" spans="1:11" x14ac:dyDescent="0.25">
      <c r="A295" t="str">
        <f>"ZDE2044832"</f>
        <v>ZDE2044832</v>
      </c>
      <c r="B295" t="str">
        <f t="shared" si="5"/>
        <v>06363391001</v>
      </c>
      <c r="C295" t="s">
        <v>15</v>
      </c>
      <c r="D295" t="s">
        <v>643</v>
      </c>
      <c r="E295" t="s">
        <v>17</v>
      </c>
      <c r="F295" s="1" t="s">
        <v>644</v>
      </c>
      <c r="G295" t="s">
        <v>607</v>
      </c>
      <c r="H295">
        <v>480</v>
      </c>
      <c r="I295" s="2">
        <v>43031</v>
      </c>
      <c r="J295" s="2">
        <v>43063</v>
      </c>
      <c r="K295">
        <v>480</v>
      </c>
    </row>
    <row r="296" spans="1:11" x14ac:dyDescent="0.25">
      <c r="A296" t="str">
        <f>"Z031F16453"</f>
        <v>Z031F16453</v>
      </c>
      <c r="B296" t="str">
        <f t="shared" si="5"/>
        <v>06363391001</v>
      </c>
      <c r="C296" t="s">
        <v>15</v>
      </c>
      <c r="D296" t="s">
        <v>645</v>
      </c>
      <c r="E296" t="s">
        <v>77</v>
      </c>
      <c r="F296" s="1" t="s">
        <v>646</v>
      </c>
      <c r="G296" t="s">
        <v>647</v>
      </c>
      <c r="H296">
        <v>6059.63</v>
      </c>
      <c r="I296" s="2">
        <v>43013</v>
      </c>
      <c r="J296" s="2">
        <v>43013</v>
      </c>
      <c r="K296">
        <v>6059.63</v>
      </c>
    </row>
    <row r="297" spans="1:11" x14ac:dyDescent="0.25">
      <c r="A297" t="str">
        <f>"Z571F6BC2B"</f>
        <v>Z571F6BC2B</v>
      </c>
      <c r="B297" t="str">
        <f t="shared" si="5"/>
        <v>06363391001</v>
      </c>
      <c r="C297" t="s">
        <v>15</v>
      </c>
      <c r="D297" t="s">
        <v>648</v>
      </c>
      <c r="E297" t="s">
        <v>17</v>
      </c>
      <c r="F297" s="1" t="s">
        <v>649</v>
      </c>
      <c r="G297" t="s">
        <v>650</v>
      </c>
      <c r="H297">
        <v>210</v>
      </c>
      <c r="I297" s="2">
        <v>42947</v>
      </c>
      <c r="J297" s="2">
        <v>42978</v>
      </c>
      <c r="K297">
        <v>210</v>
      </c>
    </row>
    <row r="298" spans="1:11" x14ac:dyDescent="0.25">
      <c r="A298" t="str">
        <f>"Z421F58C72"</f>
        <v>Z421F58C72</v>
      </c>
      <c r="B298" t="str">
        <f t="shared" si="5"/>
        <v>06363391001</v>
      </c>
      <c r="C298" t="s">
        <v>15</v>
      </c>
      <c r="D298" t="s">
        <v>651</v>
      </c>
      <c r="E298" t="s">
        <v>17</v>
      </c>
      <c r="F298" s="1" t="s">
        <v>652</v>
      </c>
      <c r="G298" t="s">
        <v>653</v>
      </c>
      <c r="H298">
        <v>750</v>
      </c>
      <c r="I298" s="2">
        <v>42936</v>
      </c>
      <c r="J298" s="2">
        <v>42972</v>
      </c>
      <c r="K298">
        <v>750</v>
      </c>
    </row>
    <row r="299" spans="1:11" x14ac:dyDescent="0.25">
      <c r="A299" t="str">
        <f>"ZB21EDD593"</f>
        <v>ZB21EDD593</v>
      </c>
      <c r="B299" t="str">
        <f t="shared" si="5"/>
        <v>06363391001</v>
      </c>
      <c r="C299" t="s">
        <v>15</v>
      </c>
      <c r="D299" t="s">
        <v>654</v>
      </c>
      <c r="E299" t="s">
        <v>17</v>
      </c>
      <c r="F299" s="1" t="s">
        <v>399</v>
      </c>
      <c r="G299" t="s">
        <v>400</v>
      </c>
      <c r="H299">
        <v>1380</v>
      </c>
      <c r="I299" s="2">
        <v>42895</v>
      </c>
      <c r="J299" s="2">
        <v>42947</v>
      </c>
      <c r="K299">
        <v>1380</v>
      </c>
    </row>
    <row r="300" spans="1:11" x14ac:dyDescent="0.25">
      <c r="A300" t="str">
        <f>"Z681EZA54A"</f>
        <v>Z681EZA54A</v>
      </c>
      <c r="B300" t="str">
        <f t="shared" si="5"/>
        <v>06363391001</v>
      </c>
      <c r="C300" t="s">
        <v>15</v>
      </c>
      <c r="D300" t="s">
        <v>655</v>
      </c>
      <c r="E300" t="s">
        <v>17</v>
      </c>
      <c r="F300" s="1" t="s">
        <v>121</v>
      </c>
      <c r="G300" t="s">
        <v>122</v>
      </c>
      <c r="H300">
        <v>250</v>
      </c>
      <c r="I300" s="2">
        <v>42873</v>
      </c>
      <c r="J300" s="2">
        <v>42965</v>
      </c>
      <c r="K300">
        <v>0</v>
      </c>
    </row>
    <row r="301" spans="1:11" x14ac:dyDescent="0.25">
      <c r="A301" t="str">
        <f>"Z3F1D8A119"</f>
        <v>Z3F1D8A119</v>
      </c>
      <c r="B301" t="str">
        <f t="shared" si="5"/>
        <v>06363391001</v>
      </c>
      <c r="C301" t="s">
        <v>15</v>
      </c>
      <c r="D301" t="s">
        <v>656</v>
      </c>
      <c r="E301" t="s">
        <v>17</v>
      </c>
      <c r="F301" s="1" t="s">
        <v>644</v>
      </c>
      <c r="G301" t="s">
        <v>607</v>
      </c>
      <c r="H301">
        <v>375</v>
      </c>
      <c r="I301" s="2">
        <v>42805</v>
      </c>
      <c r="J301" s="2">
        <v>42811</v>
      </c>
      <c r="K301">
        <v>375</v>
      </c>
    </row>
    <row r="302" spans="1:11" x14ac:dyDescent="0.25">
      <c r="A302" t="str">
        <f>"70179947DA"</f>
        <v>70179947DA</v>
      </c>
      <c r="B302" t="str">
        <f t="shared" si="5"/>
        <v>06363391001</v>
      </c>
      <c r="C302" t="s">
        <v>15</v>
      </c>
      <c r="D302" t="s">
        <v>657</v>
      </c>
      <c r="E302" t="s">
        <v>77</v>
      </c>
      <c r="F302" s="1" t="s">
        <v>658</v>
      </c>
      <c r="G302" t="s">
        <v>659</v>
      </c>
      <c r="H302">
        <v>35990</v>
      </c>
      <c r="I302" s="2">
        <v>42857</v>
      </c>
      <c r="J302" s="2">
        <v>42874</v>
      </c>
      <c r="K302">
        <v>35990</v>
      </c>
    </row>
    <row r="303" spans="1:11" x14ac:dyDescent="0.25">
      <c r="A303" t="str">
        <f>"ZD1202ACD1"</f>
        <v>ZD1202ACD1</v>
      </c>
      <c r="B303" t="str">
        <f t="shared" si="5"/>
        <v>06363391001</v>
      </c>
      <c r="C303" t="s">
        <v>15</v>
      </c>
      <c r="D303" t="s">
        <v>660</v>
      </c>
      <c r="E303" t="s">
        <v>17</v>
      </c>
      <c r="F303" s="1" t="s">
        <v>661</v>
      </c>
      <c r="G303" t="s">
        <v>662</v>
      </c>
      <c r="H303">
        <v>815.46</v>
      </c>
      <c r="I303" s="2">
        <v>43024</v>
      </c>
      <c r="J303" s="2">
        <v>43124</v>
      </c>
      <c r="K303">
        <v>0</v>
      </c>
    </row>
    <row r="304" spans="1:11" x14ac:dyDescent="0.25">
      <c r="A304" t="str">
        <f>"ZOC201D4F6"</f>
        <v>ZOC201D4F6</v>
      </c>
      <c r="B304" t="str">
        <f t="shared" si="5"/>
        <v>06363391001</v>
      </c>
      <c r="C304" t="s">
        <v>15</v>
      </c>
      <c r="D304" t="s">
        <v>663</v>
      </c>
      <c r="E304" t="s">
        <v>77</v>
      </c>
      <c r="F304" s="1" t="s">
        <v>664</v>
      </c>
      <c r="G304" t="s">
        <v>665</v>
      </c>
      <c r="H304">
        <v>2800.56</v>
      </c>
      <c r="I304" s="2">
        <v>43112</v>
      </c>
      <c r="J304" s="2">
        <v>43118</v>
      </c>
      <c r="K304">
        <v>2800.56</v>
      </c>
    </row>
    <row r="305" spans="1:11" x14ac:dyDescent="0.25">
      <c r="A305" t="str">
        <f>"ZA2206BB36"</f>
        <v>ZA2206BB36</v>
      </c>
      <c r="B305" t="str">
        <f t="shared" si="5"/>
        <v>06363391001</v>
      </c>
      <c r="C305" t="s">
        <v>15</v>
      </c>
      <c r="D305" t="s">
        <v>666</v>
      </c>
      <c r="E305" t="s">
        <v>17</v>
      </c>
      <c r="F305" s="1" t="s">
        <v>536</v>
      </c>
      <c r="G305" t="s">
        <v>537</v>
      </c>
      <c r="H305">
        <v>382.65</v>
      </c>
      <c r="I305" s="2">
        <v>43146</v>
      </c>
      <c r="J305" s="2">
        <v>43146</v>
      </c>
      <c r="K305">
        <v>382.63</v>
      </c>
    </row>
    <row r="306" spans="1:11" x14ac:dyDescent="0.25">
      <c r="A306" t="str">
        <f>"7060858459"</f>
        <v>7060858459</v>
      </c>
      <c r="B306" t="str">
        <f t="shared" si="5"/>
        <v>06363391001</v>
      </c>
      <c r="C306" t="s">
        <v>15</v>
      </c>
      <c r="D306" t="s">
        <v>667</v>
      </c>
      <c r="E306" t="s">
        <v>31</v>
      </c>
      <c r="F306" s="1" t="s">
        <v>668</v>
      </c>
      <c r="G306" t="s">
        <v>669</v>
      </c>
      <c r="H306">
        <v>645260</v>
      </c>
      <c r="I306" s="2">
        <v>42844</v>
      </c>
      <c r="J306" s="2">
        <v>43939</v>
      </c>
      <c r="K306">
        <v>154333.63</v>
      </c>
    </row>
    <row r="307" spans="1:11" x14ac:dyDescent="0.25">
      <c r="A307" t="str">
        <f>"6989619012"</f>
        <v>6989619012</v>
      </c>
      <c r="B307" t="str">
        <f t="shared" si="5"/>
        <v>06363391001</v>
      </c>
      <c r="C307" t="s">
        <v>15</v>
      </c>
      <c r="D307" t="s">
        <v>670</v>
      </c>
      <c r="E307" t="s">
        <v>77</v>
      </c>
      <c r="F307" s="1" t="s">
        <v>671</v>
      </c>
      <c r="G307" t="s">
        <v>301</v>
      </c>
      <c r="H307">
        <v>27627.05</v>
      </c>
      <c r="I307" s="2">
        <v>43067</v>
      </c>
      <c r="J307" s="2">
        <v>43172</v>
      </c>
      <c r="K307">
        <v>27488.2</v>
      </c>
    </row>
    <row r="308" spans="1:11" x14ac:dyDescent="0.25">
      <c r="A308" t="str">
        <f>"Z711F895E1"</f>
        <v>Z711F895E1</v>
      </c>
      <c r="B308" t="str">
        <f t="shared" si="5"/>
        <v>06363391001</v>
      </c>
      <c r="C308" t="s">
        <v>15</v>
      </c>
      <c r="D308" t="s">
        <v>672</v>
      </c>
      <c r="E308" t="s">
        <v>31</v>
      </c>
      <c r="F308" s="1" t="s">
        <v>510</v>
      </c>
      <c r="G308" t="s">
        <v>511</v>
      </c>
      <c r="H308">
        <v>856.02</v>
      </c>
      <c r="I308" s="2">
        <v>42997</v>
      </c>
      <c r="J308" s="2">
        <v>42997</v>
      </c>
      <c r="K308">
        <v>856.02</v>
      </c>
    </row>
    <row r="309" spans="1:11" x14ac:dyDescent="0.25">
      <c r="A309" t="str">
        <f>"ZA81DA8E24"</f>
        <v>ZA81DA8E24</v>
      </c>
      <c r="B309" t="str">
        <f t="shared" si="5"/>
        <v>06363391001</v>
      </c>
      <c r="C309" t="s">
        <v>15</v>
      </c>
      <c r="D309" t="s">
        <v>673</v>
      </c>
      <c r="E309" t="s">
        <v>31</v>
      </c>
      <c r="F309" s="1" t="s">
        <v>41</v>
      </c>
      <c r="G309" t="s">
        <v>42</v>
      </c>
      <c r="H309">
        <v>1018.8</v>
      </c>
      <c r="I309" s="2">
        <v>42808</v>
      </c>
      <c r="J309" s="2">
        <v>42842</v>
      </c>
      <c r="K309">
        <v>1018.8</v>
      </c>
    </row>
    <row r="310" spans="1:11" x14ac:dyDescent="0.25">
      <c r="A310" t="str">
        <f>"ZC31FE2AF4"</f>
        <v>ZC31FE2AF4</v>
      </c>
      <c r="B310" t="str">
        <f t="shared" si="5"/>
        <v>06363391001</v>
      </c>
      <c r="C310" t="s">
        <v>15</v>
      </c>
      <c r="D310" t="s">
        <v>674</v>
      </c>
      <c r="E310" t="s">
        <v>31</v>
      </c>
      <c r="F310" s="1" t="s">
        <v>510</v>
      </c>
      <c r="G310" t="s">
        <v>511</v>
      </c>
      <c r="H310">
        <v>910.28</v>
      </c>
      <c r="I310" s="2">
        <v>43006</v>
      </c>
      <c r="J310" s="2">
        <v>43006</v>
      </c>
      <c r="K310">
        <v>0</v>
      </c>
    </row>
    <row r="311" spans="1:11" x14ac:dyDescent="0.25">
      <c r="A311" t="str">
        <f>"Z8C2043218"</f>
        <v>Z8C2043218</v>
      </c>
      <c r="B311" t="str">
        <f t="shared" si="5"/>
        <v>06363391001</v>
      </c>
      <c r="C311" t="s">
        <v>15</v>
      </c>
      <c r="D311" t="s">
        <v>675</v>
      </c>
      <c r="E311" t="s">
        <v>31</v>
      </c>
      <c r="F311" s="1" t="s">
        <v>510</v>
      </c>
      <c r="G311" t="s">
        <v>511</v>
      </c>
      <c r="H311">
        <v>781.88</v>
      </c>
      <c r="I311" s="2">
        <v>43026</v>
      </c>
      <c r="J311" s="2">
        <v>43026</v>
      </c>
      <c r="K311">
        <v>781.88</v>
      </c>
    </row>
    <row r="312" spans="1:11" x14ac:dyDescent="0.25">
      <c r="A312" t="str">
        <f>"Z40203E2C8"</f>
        <v>Z40203E2C8</v>
      </c>
      <c r="B312" t="str">
        <f t="shared" si="5"/>
        <v>06363391001</v>
      </c>
      <c r="C312" t="s">
        <v>15</v>
      </c>
      <c r="D312" t="s">
        <v>676</v>
      </c>
      <c r="E312" t="s">
        <v>31</v>
      </c>
      <c r="F312" s="1" t="s">
        <v>510</v>
      </c>
      <c r="G312" t="s">
        <v>511</v>
      </c>
      <c r="H312">
        <v>2275.6999999999998</v>
      </c>
      <c r="I312" s="2">
        <v>43027</v>
      </c>
      <c r="J312" s="2">
        <v>43027</v>
      </c>
      <c r="K312">
        <v>0</v>
      </c>
    </row>
    <row r="313" spans="1:11" x14ac:dyDescent="0.25">
      <c r="A313" t="str">
        <f>"ZAD207A2A0"</f>
        <v>ZAD207A2A0</v>
      </c>
      <c r="B313" t="str">
        <f t="shared" si="5"/>
        <v>06363391001</v>
      </c>
      <c r="C313" t="s">
        <v>15</v>
      </c>
      <c r="D313" t="s">
        <v>677</v>
      </c>
      <c r="E313" t="s">
        <v>31</v>
      </c>
      <c r="F313" s="1" t="s">
        <v>510</v>
      </c>
      <c r="G313" t="s">
        <v>511</v>
      </c>
      <c r="H313">
        <v>4280.1000000000004</v>
      </c>
      <c r="I313" s="2">
        <v>43046</v>
      </c>
      <c r="J313" s="2">
        <v>43046</v>
      </c>
      <c r="K313">
        <v>4280.1000000000004</v>
      </c>
    </row>
    <row r="314" spans="1:11" x14ac:dyDescent="0.25">
      <c r="A314" t="str">
        <f>"ZE11DCO16A"</f>
        <v>ZE11DCO16A</v>
      </c>
      <c r="B314" t="str">
        <f t="shared" si="5"/>
        <v>06363391001</v>
      </c>
      <c r="C314" t="s">
        <v>15</v>
      </c>
      <c r="D314" t="s">
        <v>678</v>
      </c>
      <c r="E314" t="s">
        <v>17</v>
      </c>
      <c r="F314" s="1" t="s">
        <v>679</v>
      </c>
      <c r="G314" t="s">
        <v>680</v>
      </c>
      <c r="H314">
        <v>1003.2</v>
      </c>
      <c r="I314" s="2">
        <v>42808</v>
      </c>
      <c r="J314" s="2">
        <v>42828</v>
      </c>
      <c r="K314">
        <v>1003.2</v>
      </c>
    </row>
    <row r="315" spans="1:11" x14ac:dyDescent="0.25">
      <c r="A315" t="str">
        <f>"Z57203E21E"</f>
        <v>Z57203E21E</v>
      </c>
      <c r="B315" t="str">
        <f t="shared" si="5"/>
        <v>06363391001</v>
      </c>
      <c r="C315" t="s">
        <v>15</v>
      </c>
      <c r="D315" t="s">
        <v>681</v>
      </c>
      <c r="E315" t="s">
        <v>77</v>
      </c>
      <c r="F315" s="1" t="s">
        <v>682</v>
      </c>
      <c r="G315" t="s">
        <v>683</v>
      </c>
      <c r="H315">
        <v>9968.32</v>
      </c>
      <c r="I315" s="2">
        <v>43068</v>
      </c>
      <c r="J315" s="2">
        <v>43131</v>
      </c>
      <c r="K315">
        <v>9918.48</v>
      </c>
    </row>
    <row r="316" spans="1:11" x14ac:dyDescent="0.25">
      <c r="A316" t="str">
        <f>"Z141F73360"</f>
        <v>Z141F73360</v>
      </c>
      <c r="B316" t="str">
        <f t="shared" si="5"/>
        <v>06363391001</v>
      </c>
      <c r="C316" t="s">
        <v>15</v>
      </c>
      <c r="D316" t="s">
        <v>684</v>
      </c>
      <c r="E316" t="s">
        <v>77</v>
      </c>
      <c r="F316" s="1" t="s">
        <v>685</v>
      </c>
      <c r="G316" t="s">
        <v>662</v>
      </c>
      <c r="H316">
        <v>12160</v>
      </c>
      <c r="I316" s="2">
        <v>43024</v>
      </c>
      <c r="J316" s="2">
        <v>43124</v>
      </c>
      <c r="K316">
        <v>10604.25</v>
      </c>
    </row>
    <row r="317" spans="1:11" x14ac:dyDescent="0.25">
      <c r="A317" t="str">
        <f>"724890734B"</f>
        <v>724890734B</v>
      </c>
      <c r="B317" t="str">
        <f t="shared" si="5"/>
        <v>06363391001</v>
      </c>
      <c r="C317" t="s">
        <v>15</v>
      </c>
      <c r="D317" t="s">
        <v>686</v>
      </c>
      <c r="E317" t="s">
        <v>31</v>
      </c>
      <c r="F317" s="1" t="s">
        <v>231</v>
      </c>
      <c r="G317" t="s">
        <v>232</v>
      </c>
      <c r="H317">
        <v>109766.19</v>
      </c>
      <c r="I317" s="2">
        <v>43033</v>
      </c>
      <c r="J317" s="2">
        <v>43188</v>
      </c>
      <c r="K317">
        <v>109766.19</v>
      </c>
    </row>
    <row r="318" spans="1:11" x14ac:dyDescent="0.25">
      <c r="A318" t="str">
        <f>"700182264C"</f>
        <v>700182264C</v>
      </c>
      <c r="B318" t="str">
        <f t="shared" si="5"/>
        <v>06363391001</v>
      </c>
      <c r="C318" t="s">
        <v>15</v>
      </c>
      <c r="D318" t="s">
        <v>687</v>
      </c>
      <c r="E318" t="s">
        <v>77</v>
      </c>
      <c r="F318" s="1" t="s">
        <v>688</v>
      </c>
      <c r="G318" t="s">
        <v>689</v>
      </c>
      <c r="H318">
        <v>27205.14</v>
      </c>
      <c r="I318" s="2">
        <v>43227</v>
      </c>
      <c r="J318" s="2">
        <v>43312</v>
      </c>
      <c r="K318">
        <v>27205.14</v>
      </c>
    </row>
    <row r="319" spans="1:11" x14ac:dyDescent="0.25">
      <c r="A319" t="str">
        <f>"68476034C1"</f>
        <v>68476034C1</v>
      </c>
      <c r="B319" t="str">
        <f t="shared" si="5"/>
        <v>06363391001</v>
      </c>
      <c r="C319" t="s">
        <v>15</v>
      </c>
      <c r="D319" t="s">
        <v>690</v>
      </c>
      <c r="E319" t="s">
        <v>691</v>
      </c>
      <c r="F319" s="1" t="s">
        <v>692</v>
      </c>
      <c r="G319" t="s">
        <v>693</v>
      </c>
      <c r="H319">
        <v>1410809.08</v>
      </c>
      <c r="I319" s="2">
        <v>43006</v>
      </c>
      <c r="J319" s="2">
        <v>44102</v>
      </c>
      <c r="K319">
        <v>0</v>
      </c>
    </row>
    <row r="320" spans="1:11" x14ac:dyDescent="0.25">
      <c r="A320" t="str">
        <f>"ZO11E1E8BB"</f>
        <v>ZO11E1E8BB</v>
      </c>
      <c r="B320" t="str">
        <f t="shared" si="5"/>
        <v>06363391001</v>
      </c>
      <c r="C320" t="s">
        <v>15</v>
      </c>
      <c r="D320" t="s">
        <v>694</v>
      </c>
      <c r="E320" t="s">
        <v>77</v>
      </c>
      <c r="F320" s="1" t="s">
        <v>695</v>
      </c>
      <c r="G320" t="s">
        <v>305</v>
      </c>
      <c r="H320">
        <v>4881</v>
      </c>
      <c r="I320" s="2">
        <v>43344</v>
      </c>
      <c r="J320" s="2">
        <v>42838</v>
      </c>
      <c r="K32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sicilia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2019-01-29T15:56:11Z</dcterms:created>
  <dcterms:modified xsi:type="dcterms:W3CDTF">2019-01-29T15:56:11Z</dcterms:modified>
</cp:coreProperties>
</file>