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umb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</calcChain>
</file>

<file path=xl/sharedStrings.xml><?xml version="1.0" encoding="utf-8"?>
<sst xmlns="http://schemas.openxmlformats.org/spreadsheetml/2006/main" count="466" uniqueCount="231">
  <si>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</si>
  <si>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</si>
  <si>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</si>
  <si>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</si>
  <si>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</si>
  <si>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</si>
  <si>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</si>
  <si>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</si>
  <si>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</si>
  <si>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</si>
  <si>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</si>
  <si>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</si>
  <si>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</si>
  <si>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</si>
  <si>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</si>
  <si>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Umbria</t>
  </si>
  <si>
    <t>Fornitura e installazione apparati apriporta presso l'UPT di Perugia</t>
  </si>
  <si>
    <t>23-AFFIDAMENTO IN ECONOMIA - AFFIDAMENTO DIRETTO</t>
  </si>
  <si>
    <t xml:space="preserve">SOLARI DI UDINE S.P.A. (CF: 01847860309)
</t>
  </si>
  <si>
    <t>SOLARI DI UDINE S.P.A. (CF: 01847860309)</t>
  </si>
  <si>
    <t>Spostamento e implementazione sistema antintrusione UT CittÃ  di Castello</t>
  </si>
  <si>
    <t xml:space="preserve">VIGILANZA UMBRA MONDIALPOL SPA (CF: 00623720547)
</t>
  </si>
  <si>
    <t>VIGILANZA UMBRA MONDIALPOL SPA (CF: 00623720547)</t>
  </si>
  <si>
    <t>Abbonamento annuale al Corriere dell'Umbria</t>
  </si>
  <si>
    <t xml:space="preserve">GRUPPO CORRIERE SRL (CF: 11948101008)
</t>
  </si>
  <si>
    <t>GRUPPO CORRIERE SRL (CF: 11948101008)</t>
  </si>
  <si>
    <t>Implementazione del sistema di videosorveglianza dell'UT di Gualdo Tadino</t>
  </si>
  <si>
    <t xml:space="preserve">Sabatini srl (CF: 02696470547)
</t>
  </si>
  <si>
    <t>Sabatini srl (CF: 02696470547)</t>
  </si>
  <si>
    <t>Abbonamento annuale a IL SOLE 24 ORE</t>
  </si>
  <si>
    <t xml:space="preserve">IL SOLE 24ORE S.P.A. (CF: 00777910159)
</t>
  </si>
  <si>
    <t>IL SOLE 24ORE S.P.A. (CF: 00777910159)</t>
  </si>
  <si>
    <t>Fornitura di Energia Elettrica</t>
  </si>
  <si>
    <t>26-AFFIDAMENTO DIRETTO IN ADESIONE AD ACCORDO QUADRO/CONVENZIONE</t>
  </si>
  <si>
    <t xml:space="preserve">ENEL ENERGIA SPA (CF: 06655971007)
</t>
  </si>
  <si>
    <t>ENEL ENERGIA SPA (CF: 06655971007)</t>
  </si>
  <si>
    <t>Fornitura di arredi  a norma per l'Ufficio Territoriale di CittÃ  di Castello</t>
  </si>
  <si>
    <t>22-PROCEDURA NEGOZIATA DERIVANTE DA AVVISI CON CUI SI INDICE LA GARA</t>
  </si>
  <si>
    <t xml:space="preserve">ARCOSITALIA (CF: LTRGRG81T54F152K)
Comitalia srl (CF: 01525700546)
CORRIDI S.R.L. (CF: 00402140586)
SIAR SRL (CF: 02900360658)
STYLE &amp; ARREDO DI LA VOLPE CARMELO &amp; C. (CF: 02359570732)
</t>
  </si>
  <si>
    <t>Comitalia srl (CF: 01525700546)</t>
  </si>
  <si>
    <t>Fornitura di toner per stampanti HP Officejet Pro X 451 dw</t>
  </si>
  <si>
    <t xml:space="preserve">ITALWARE  SRL  (CF: 08619670584)
</t>
  </si>
  <si>
    <t>ITALWARE  SRL  (CF: 08619670584)</t>
  </si>
  <si>
    <t>Sostituzione di n. 2 pompe di circolazione</t>
  </si>
  <si>
    <t xml:space="preserve">Moscariello Costruzioni S.r.l. (CF: 01378430761)
</t>
  </si>
  <si>
    <t>Moscariello Costruzioni S.r.l. (CF: 01378430761)</t>
  </si>
  <si>
    <t>Ripristino funzionalitÃ  porte DP Terni</t>
  </si>
  <si>
    <t xml:space="preserve">MICRONTEL S.p.A. (CF: 05095330014)
</t>
  </si>
  <si>
    <t>MICRONTEL S.p.A. (CF: 05095330014)</t>
  </si>
  <si>
    <t>Fornitura e installazione di segnaletica interna ed esterna UT CittÃ  di Castello</t>
  </si>
  <si>
    <t xml:space="preserve">timbrificio Grifo snc (CF: 02133060547)
</t>
  </si>
  <si>
    <t>timbrificio Grifo snc (CF: 02133060547)</t>
  </si>
  <si>
    <t>Spostamento e implementazione del sistema di videosorveglianza dell'UT di CittÃ  di Castello</t>
  </si>
  <si>
    <t>Fornitura di timbri</t>
  </si>
  <si>
    <t>Fornitura e installazione orologio digitale sistema antintrusione UT Gualdo Tadino</t>
  </si>
  <si>
    <t xml:space="preserve">Umbra Control srl  (CF: 03173250543)
</t>
  </si>
  <si>
    <t>Umbra Control srl  (CF: 03173250543)</t>
  </si>
  <si>
    <t>Programmazione sistema antintrusione UT Spoleto</t>
  </si>
  <si>
    <t xml:space="preserve">SICUR VIDEO di Conversini Mirko (CF: CNVMRK74M15D653L)
</t>
  </si>
  <si>
    <t>SICUR VIDEO di Conversini Mirko (CF: CNVMRK74M15D653L)</t>
  </si>
  <si>
    <t>Fornitura sistema eliminacode per l'UPT di Perugia</t>
  </si>
  <si>
    <t xml:space="preserve">SIGMA S.P.A. (CF: 01590580443)
</t>
  </si>
  <si>
    <t>SIGMA S.P.A. (CF: 01590580443)</t>
  </si>
  <si>
    <t>Fornitura materiale igienico</t>
  </si>
  <si>
    <t xml:space="preserve">GOLMAR ITALIA SPA (CF: 02555860010)
</t>
  </si>
  <si>
    <t>GOLMAR ITALIA SPA (CF: 02555860010)</t>
  </si>
  <si>
    <t>Tinteggiatura dei locali - DP Terni</t>
  </si>
  <si>
    <t xml:space="preserve">DUNCA Stefan (CF: DNCSFN78D18Z129N)
</t>
  </si>
  <si>
    <t>DUNCA Stefan (CF: DNCSFN78D18Z129N)</t>
  </si>
  <si>
    <t>Spostamento sistema eliminacode UT CittÃ  di Castello</t>
  </si>
  <si>
    <t>Gestione integrata della salute e sicurezza sui luoghi di lavoro</t>
  </si>
  <si>
    <t xml:space="preserve">COM METODI SPA (CF: 10317360153)
</t>
  </si>
  <si>
    <t>COM METODI SPA (CF: 10317360153)</t>
  </si>
  <si>
    <t>Sostituzione compressore gruppo frigo UPT Terni</t>
  </si>
  <si>
    <t xml:space="preserve">Riparazione perdita acqua tubazione Immobile FIP Perugia </t>
  </si>
  <si>
    <t>Lavori edili presso l'UT di Orvieto</t>
  </si>
  <si>
    <t xml:space="preserve">ANTONINI Paolo (CF: NTNPLA56L06G148P)
</t>
  </si>
  <si>
    <t>ANTONINI Paolo (CF: NTNPLA56L06G148P)</t>
  </si>
  <si>
    <t>Abbonamento annuale al Bollettino Tributario d'Informazioni</t>
  </si>
  <si>
    <t xml:space="preserve">BOLLETTINO TRIBUTARIO SNC DI G. SALVATORES E C.  (CF: 00882700156)
</t>
  </si>
  <si>
    <t>BOLLETTINO TRIBUTARIO SNC DI G. SALVATORES E C.  (CF: 00882700156)</t>
  </si>
  <si>
    <t>Fornitura di libri</t>
  </si>
  <si>
    <t xml:space="preserve">WOLTERS KLUWER ITALIA SRL (CF: 10209790152)
</t>
  </si>
  <si>
    <t>WOLTERS KLUWER ITALIA SRL (CF: 10209790152)</t>
  </si>
  <si>
    <t>spostamento unitÃ  interna del climatizzatore presente nella sala CED della DP perugia</t>
  </si>
  <si>
    <t xml:space="preserve">Biancalana Stefano (CF: BNCSFN67T23G478S)
</t>
  </si>
  <si>
    <t>Biancalana Stefano (CF: BNCSFN67T23G478S)</t>
  </si>
  <si>
    <t>Verifica periodica dellâ€™impianto di messa a terra Immobile FIP Perugia</t>
  </si>
  <si>
    <t xml:space="preserve">ECO TECH - Engineering e Servizi Ambientali Srl (CF: 02028900542)
</t>
  </si>
  <si>
    <t>ECO TECH - Engineering e Servizi Ambientali Srl (CF: 02028900542)</t>
  </si>
  <si>
    <t>Manutenzione porte di accesso DP Terni</t>
  </si>
  <si>
    <t xml:space="preserve">LA CASA DELL'INFISSO SNC (CF: 01244240550)
</t>
  </si>
  <si>
    <t>LA CASA DELL'INFISSO SNC (CF: 01244240550)</t>
  </si>
  <si>
    <t>realizzazione punti rete presso l'UT di Foligno</t>
  </si>
  <si>
    <t xml:space="preserve">FORMICA Diego (CF: FRMDGI85P17D653T)
GSA Global Service srl (CF: 02318420540)
SABBATI Gino (CF: 01359490545)
</t>
  </si>
  <si>
    <t>GSA Global Service srl (CF: 02318420540)</t>
  </si>
  <si>
    <t>Intervento sul software del sistema controllo accessi della DP Terni</t>
  </si>
  <si>
    <t>Servizio di vigilanza presso i locali front-office dell' UT di Terni</t>
  </si>
  <si>
    <t xml:space="preserve">ISTITUTO DI VIGILANZA METRONOTTE D.R.L. (CF: 00965950736)
Istituto di vigilanza privata notturna e diurna srl (CF: 00395890791)
italpol group spa  (CF: 02750060309)
Security Line Srl (CF: 08319531003)
SICUREZZA GLOBALE 1972 S.R.L. (CF: 13115671003)
</t>
  </si>
  <si>
    <t>SICUREZZA GLOBALE 1972 S.R.L. (CF: 13115671003)</t>
  </si>
  <si>
    <t>Intervento correttivo al sistema di spegnimento dell'UPT di Perugia</t>
  </si>
  <si>
    <t xml:space="preserve">Sekuritalia (CF: 02812080543)
</t>
  </si>
  <si>
    <t>Sekuritalia (CF: 02812080543)</t>
  </si>
  <si>
    <t>Riparazione impianto di videosorveglianza UT Terni</t>
  </si>
  <si>
    <t>Fornitura di carta riciclata formato A4</t>
  </si>
  <si>
    <t xml:space="preserve">LYRECO ITALIA S.P.A. (CF: 11582010150)
</t>
  </si>
  <si>
    <t>LYRECO ITALIA S.P.A. (CF: 11582010150)</t>
  </si>
  <si>
    <t>Fornitura di carta naturale formato A4 e A3</t>
  </si>
  <si>
    <t xml:space="preserve">SI.EL.CO SRL (CF: 00614130128)
</t>
  </si>
  <si>
    <t>SI.EL.CO SRL (CF: 00614130128)</t>
  </si>
  <si>
    <t>Videoproiettore per Auditorium</t>
  </si>
  <si>
    <t xml:space="preserve">FP Service Srl (CF: 03270160546)
</t>
  </si>
  <si>
    <t>FP Service Srl (CF: 03270160546)</t>
  </si>
  <si>
    <t>Fornitura di hard disk esterno</t>
  </si>
  <si>
    <t xml:space="preserve">Comitalia srl (CF: 01525700546)
</t>
  </si>
  <si>
    <t>Fornitura di carta termica per sistema eliminacode</t>
  </si>
  <si>
    <t>manutenzione del meccanismo basculante della finestra sala CED - IVÂ° piano - immobile FIP - perugia</t>
  </si>
  <si>
    <t xml:space="preserve">IN.CA.ME SRL (CF: 00189180540)
</t>
  </si>
  <si>
    <t>IN.CA.ME SRL (CF: 00189180540)</t>
  </si>
  <si>
    <t>Sostituzione di n. 4 piante presso Immobile FIP Perugia</t>
  </si>
  <si>
    <t xml:space="preserve">Massarroni Fabio (CF: MSSFBA45E14G478X)
</t>
  </si>
  <si>
    <t>Massarroni Fabio (CF: MSSFBA45E14G478X)</t>
  </si>
  <si>
    <t>Servizio di prelievo,trasporto e consegna di corrispondenza</t>
  </si>
  <si>
    <t xml:space="preserve">SDA Express courier Spa (CF: 02335990541)
</t>
  </si>
  <si>
    <t>SDA Express courier Spa (CF: 02335990541)</t>
  </si>
  <si>
    <t>Lavori di piccola manutenzione e riparazione</t>
  </si>
  <si>
    <t xml:space="preserve">Metal Edile Artigiana Snc (CF: 01150150546)
</t>
  </si>
  <si>
    <t>Metal Edile Artigiana Snc (CF: 01150150546)</t>
  </si>
  <si>
    <t>Sostituzione pompa di circolazione impianto di climatizzazione Immobile FIP Perugia</t>
  </si>
  <si>
    <t>Lavori elettrici e di cablaggio DP Perugia</t>
  </si>
  <si>
    <t xml:space="preserve">Ottavi srl Unipersonale (CF: 03122890548)
</t>
  </si>
  <si>
    <t>Ottavi srl Unipersonale (CF: 03122890548)</t>
  </si>
  <si>
    <t>Manutenzione impianto videosorveglianza UT CittÃ  di Castello</t>
  </si>
  <si>
    <t>Manutenzione ordinaria impianti videosorveglianza uffici Agenzia</t>
  </si>
  <si>
    <t>Fornitura buoni pasto regione Umbria periodo II semestre 2017</t>
  </si>
  <si>
    <t xml:space="preserve">REPAS LUNCH COUPON (CF: 08122660585)
</t>
  </si>
  <si>
    <t>REPAS LUNCH COUPON (CF: 08122660585)</t>
  </si>
  <si>
    <t xml:space="preserve">Rigenerazione delle batterie della strumentazione topografica </t>
  </si>
  <si>
    <t xml:space="preserve">INSTRUMETRIX SRL (CF: 00888410065)
</t>
  </si>
  <si>
    <t>INSTRUMETRIX SRL (CF: 00888410065)</t>
  </si>
  <si>
    <t>intervento di verifica sul funzionamento degli attuatori del sistema di controllo accessi dellla DP Terni</t>
  </si>
  <si>
    <t>Fornitura di manifesti e pieghevoli</t>
  </si>
  <si>
    <t xml:space="preserve">Italgraf Snc (CF: 00627130545)
</t>
  </si>
  <si>
    <t>Italgraf Snc (CF: 00627130545)</t>
  </si>
  <si>
    <t>Lavori idraulici</t>
  </si>
  <si>
    <t xml:space="preserve">Termosanitaria Srl (CF: 00304230543)
</t>
  </si>
  <si>
    <t>Termosanitaria Srl (CF: 00304230543)</t>
  </si>
  <si>
    <t>fornitura di millesimi anno 2018</t>
  </si>
  <si>
    <t xml:space="preserve">Istituto Poligrafico e Zecca dello Stato  (CF: 00399810589)
</t>
  </si>
  <si>
    <t>Istituto Poligrafico e Zecca dello Stato  (CF: 00399810589)</t>
  </si>
  <si>
    <t xml:space="preserve">Servizio di rilegatura, ripristino e restauro degli atti di pubblicitÃ  immobiliare </t>
  </si>
  <si>
    <t xml:space="preserve">PALLOTTO PAOLO (CF: PLLPLA73H07E783X)
</t>
  </si>
  <si>
    <t>PALLOTTO PAOLO (CF: PLLPLA73H07E783X)</t>
  </si>
  <si>
    <t>Fornitura di gas naturale</t>
  </si>
  <si>
    <t xml:space="preserve">ESTRA ENERGIE SRL (CF: 01219980529)
</t>
  </si>
  <si>
    <t>ESTRA ENERGIE SRL (CF: 01219980529)</t>
  </si>
  <si>
    <t>Fornitura di frecce stradali direzionali</t>
  </si>
  <si>
    <t>Fornitura di estintori</t>
  </si>
  <si>
    <t xml:space="preserve">Trasimeno Sistemi Antincendio Srl (CF: 03533490540)
</t>
  </si>
  <si>
    <t>Trasimeno Sistemi Antincendio Srl (CF: 03533490540)</t>
  </si>
  <si>
    <t>Manutenzione e conduzione degli impianti antincendio</t>
  </si>
  <si>
    <t xml:space="preserve">GSA Global Service srl (CF: 02318420540)
S.A.R.I. Servizio Antincendio Ramiro Infortunistica  (CF: TMSRMR66L13D653X)
Sekuritalia (CF: 02812080543)
SICUR VIDEO di Conversini Mirko (CF: CNVMRK74M15D653L)
Trasimeno Sistemi Antincendio Srl (CF: 03533490540)
</t>
  </si>
  <si>
    <t>Manutenzione e conduzione degli impianti elettrici</t>
  </si>
  <si>
    <t xml:space="preserve">COSMOS CONSALVI SRL (CF: 02821420540)
ELETTROMECCANICA BI.ELLE SNC (CF: 01119090544)
GBM SocietÃ  Cooperativa (CF: 03384260547)
IME IMPIANTI ELETTRICI SRL (CF: 02570640546)
S.B. ELETTRICA SRL (CF: 03005430545)
Tekna Servizi Srl (CF: 03193120544)
</t>
  </si>
  <si>
    <t>GBM SocietÃ  Cooperativa (CF: 03384260547)</t>
  </si>
  <si>
    <t>Manutenzione e conduzione degli impianti termoidraulici di condisionamento e idrosanitari</t>
  </si>
  <si>
    <t xml:space="preserve">C.P.M. Gestioni Termiche Srl (CF: 01014090433)
EDILTERMICA DIVISIONE IMPIANTI SRL (CF: 02501580548)
Flussacqua Nuova Srl Unipersonale (CF: 03370200549)
GBM SocietÃ  Cooperativa (CF: 03384260547)
GLOBAL SERVICE  SRL (CF: 03006540540)
GSA Global Service srl (CF: 02318420540)
NEW SERVICE SRL (CF: 01277520555)
Tekna Servizi Srl (CF: 03193120544)
THERMOGAS SRL (CF: 03068300544)
</t>
  </si>
  <si>
    <t>Lavori di ripulitura delle tubazioni di deflusso delle acque piovane</t>
  </si>
  <si>
    <t xml:space="preserve">Valocchia Snc (CF: 02464530548)
</t>
  </si>
  <si>
    <t>Valocchia Snc (CF: 02464530548)</t>
  </si>
  <si>
    <t>Fornitura di prodotti tipografici</t>
  </si>
  <si>
    <t xml:space="preserve">BRAGIOLA SPA (CF: 00149520546)
CENTROMODULI di Bocciolini &amp; C. Snc (CF: 00582810545)
timbrificio Grifo snc (CF: 02133060547)
Tipografia Tuderte (CF: 00654070549)
UMBRIA CARTA (CF: 01715310544)
</t>
  </si>
  <si>
    <t>CENTROMODULI di Bocciolini &amp; C. Snc (CF: 00582810545)</t>
  </si>
  <si>
    <t>Manutenzione impianto antintrusione DP Terni</t>
  </si>
  <si>
    <t xml:space="preserve">Vivilux Snc (CF: 00250330552)
</t>
  </si>
  <si>
    <t>Vivilux Snc (CF: 00250330552)</t>
  </si>
  <si>
    <t>Lavori edili e di tinteggiatura</t>
  </si>
  <si>
    <t xml:space="preserve">Edil AEnne (CF: 03370760542)
</t>
  </si>
  <si>
    <t>Edil AEnne (CF: 03370760542)</t>
  </si>
  <si>
    <t>Ripristino delle mappe grafiche collegate all'impianto antincendio</t>
  </si>
  <si>
    <t>Verifica hardware e software del sistema antincendio dell'UPT di Perugia</t>
  </si>
  <si>
    <t xml:space="preserve">Siemens SPA (CF: 00751160151)
</t>
  </si>
  <si>
    <t>Siemens SPA (CF: 00751160151)</t>
  </si>
  <si>
    <t>Fornitura di targhe fuori porta</t>
  </si>
  <si>
    <t xml:space="preserve">Centro Tecnocontabile Srl (CF: 00446950545)
</t>
  </si>
  <si>
    <t>Centro Tecnocontabile Srl (CF: 00446950545)</t>
  </si>
  <si>
    <t>Fornitura materiale di cancelleria</t>
  </si>
  <si>
    <t xml:space="preserve">AUTOMAZIONE UFFICIO S.R.L. (CF: 01427940554)
BRACONI E PAPPALARDO (CF: 02094190549)
BRAGIOLA SPA (CF: 00149520546)
Comitalia srl (CF: 01525700546)
COPY OFFICE SRL  (CF: 01896260542)
</t>
  </si>
  <si>
    <t>Ripristino funzionamento casseforti e duplicazioni chiavi</t>
  </si>
  <si>
    <t xml:space="preserve">Valeri Service di Valeri Maurizio (CF: VLRMRZ68C15G478B)
</t>
  </si>
  <si>
    <t>Valeri Service di Valeri Maurizio (CF: VLRMRZ68C15G478B)</t>
  </si>
  <si>
    <t>Verifica periodica ascensori</t>
  </si>
  <si>
    <t>Fornitura e installazione segnaletica verticale parcheggio Immobile FIP Perugia</t>
  </si>
  <si>
    <t>Fornitura di n. 3 videoproiettori</t>
  </si>
  <si>
    <t>FORNITURA DI GILET AD ALTA VISIBILITA'</t>
  </si>
  <si>
    <t xml:space="preserve">D'AMICO S.R.L. FORNITURE E SERVIZI (CF: 08703561004)
</t>
  </si>
  <si>
    <t>D'AMICO S.R.L. FORNITURE E SERVIZI (CF: 08703561004)</t>
  </si>
  <si>
    <t>Fornitura e installazione condizionatore presso l'UT di Foligno</t>
  </si>
  <si>
    <t>Fornitura e installazione apparati apriporta</t>
  </si>
  <si>
    <t>Manutenzione ordinaria impianto di videosorveglianza Immobile FIP Perugia</t>
  </si>
  <si>
    <t>Lavori di manutenzione e riparazione parti comuni Immobile FIP Perugia</t>
  </si>
  <si>
    <t>Realizzazione impianto rilevazione incendi Auditorium</t>
  </si>
  <si>
    <t xml:space="preserve">Sekuritalia (CF: 02812080543)
Trasimeno Sistemi Antincendio Srl (CF: 03533490540)
</t>
  </si>
  <si>
    <t>Fornitura e posa in opera di elettromaniglie</t>
  </si>
  <si>
    <t xml:space="preserve">GBM SocietÃ  Cooperativa (CF: 03384260547)
Metal Edile Artigiana Snc (CF: 01150150546)
</t>
  </si>
  <si>
    <t>Lavori di cablaggio elettrico ed informatico</t>
  </si>
  <si>
    <t xml:space="preserve">GBM SocietÃ  Cooperativa (CF: 03384260547)
Ottavi srl Unipersonale (CF: 03122890548)
</t>
  </si>
  <si>
    <t>Fornitura di attrezzature per gli uffici della regione Umbria</t>
  </si>
  <si>
    <t xml:space="preserve">IL COPIONE DI ANGELO LUCIANO DI TOLVE (CF: DTLNLL71E24G712V)
</t>
  </si>
  <si>
    <t>IL COPIONE DI ANGELO LUCIANO DI TOLVE (CF: DTLNLL71E24G712V)</t>
  </si>
  <si>
    <t>Servizio di gestione della Sala Ristorazione</t>
  </si>
  <si>
    <t>01-PROCEDURA APERTA</t>
  </si>
  <si>
    <t xml:space="preserve">Cassiopea Emporio Lavoro SocietÃ  Cooperativa Sociale di tipo B  (CF: 02750600542)
</t>
  </si>
  <si>
    <t>Cassiopea Emporio Lavoro SocietÃ  Cooperativa Sociale di tipo B  (CF: 02750600542)</t>
  </si>
  <si>
    <t>Carte di credito</t>
  </si>
  <si>
    <t xml:space="preserve">NEXI PAYMENTS S.P.A. (giÃ  CARTASI SPA) (CF: 04107060966)
</t>
  </si>
  <si>
    <t>NEXI PAYMENTS S.P.A. (giÃ  CARTASI SPA) (CF: 04107060966)</t>
  </si>
  <si>
    <t>Fornitura di toner per stampanti SAMSUNG 3310</t>
  </si>
  <si>
    <t xml:space="preserve">CONVERGE S.P.A. (CF: 04472901000)
</t>
  </si>
  <si>
    <t>CONVERGE S.P.A. (CF: 04472901000)</t>
  </si>
  <si>
    <t>Fornitura di toner per stampanti samsung 3310</t>
  </si>
  <si>
    <t>Fornitura di toner per stampanti ink-jet HP</t>
  </si>
  <si>
    <t>Fornitura di toner per stampanti Xerox Phaser 7500</t>
  </si>
  <si>
    <t>Fornitura toner per stampanti Kyocera Ecosys P7040cdn</t>
  </si>
  <si>
    <t xml:space="preserve">KYOCERA DOCUMENT SOLUTION ITALIA SPA (CF: 01788080156)
</t>
  </si>
  <si>
    <t>KYOCERA DOCUMENT SOLUTION ITALIA SPA (CF: 01788080156)</t>
  </si>
  <si>
    <t>Spostamento sistema di rilevazione presenze UT CittÃ  di Castello</t>
  </si>
  <si>
    <t>Manutenzione e conduzione degli impianti elevatori</t>
  </si>
  <si>
    <t xml:space="preserve">AZZURRA ASCENSORI (CF: 02519610428)
Casicci &amp; Angori Srl (CF: 00086960515)
Etruria Servizi Ascensori Srl (CF: 01396380501)
MA.GI. Impianti Srl (CF: 10584871007)
Rosetti Sergio &amp; C. Snc (CF: 01542150543)
</t>
  </si>
  <si>
    <t>Rosetti Sergio &amp; C. Snc (CF: 01542150543)</t>
  </si>
  <si>
    <t>Dati aggiornati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</si>
</sst>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C9" sqref="C9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230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"Z1D1CE439C"</f>
        <v>Z1D1CE439C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3740</v>
      </c>
      <c r="I3" s="2">
        <v>42747</v>
      </c>
      <c r="J3" s="2">
        <v>42777</v>
      </c>
      <c r="K3">
        <v>3740</v>
      </c>
    </row>
    <row r="4" spans="1:11" x14ac:dyDescent="0.25">
      <c r="A4" t="str">
        <f>"Z631DB5244"</f>
        <v>Z631DB5244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900</v>
      </c>
      <c r="I4" s="2">
        <v>42804</v>
      </c>
      <c r="J4" s="2">
        <v>42817</v>
      </c>
      <c r="K4">
        <v>900</v>
      </c>
    </row>
    <row r="5" spans="1:11" x14ac:dyDescent="0.25">
      <c r="A5" t="str">
        <f>"Z3D1DD0DFB"</f>
        <v>Z3D1DD0DFB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159.99</v>
      </c>
      <c r="I5" s="2">
        <v>42811</v>
      </c>
      <c r="J5" s="2">
        <v>43175</v>
      </c>
      <c r="K5">
        <v>153.84</v>
      </c>
    </row>
    <row r="6" spans="1:11" x14ac:dyDescent="0.25">
      <c r="A6" t="str">
        <f>"ZEB1E0570F"</f>
        <v>ZEB1E0570F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800</v>
      </c>
      <c r="I6" s="2">
        <v>42824</v>
      </c>
      <c r="J6" s="2">
        <v>42854</v>
      </c>
      <c r="K6">
        <v>800</v>
      </c>
    </row>
    <row r="7" spans="1:11" x14ac:dyDescent="0.25">
      <c r="A7" t="str">
        <f>"Z8B1E7BBF6"</f>
        <v>Z8B1E7BBF6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318.89999999999998</v>
      </c>
      <c r="I7" s="2">
        <v>42863</v>
      </c>
      <c r="J7" s="2">
        <v>43220</v>
      </c>
      <c r="K7">
        <v>318.89999999999998</v>
      </c>
    </row>
    <row r="8" spans="1:11" x14ac:dyDescent="0.25">
      <c r="A8" t="str">
        <f>"693754968A"</f>
        <v>693754968A</v>
      </c>
      <c r="B8" t="str">
        <f t="shared" si="0"/>
        <v>06363391001</v>
      </c>
      <c r="C8" t="s">
        <v>15</v>
      </c>
      <c r="D8" t="s">
        <v>32</v>
      </c>
      <c r="E8" t="s">
        <v>33</v>
      </c>
      <c r="F8" s="1" t="s">
        <v>34</v>
      </c>
      <c r="G8" t="s">
        <v>35</v>
      </c>
      <c r="H8">
        <v>0</v>
      </c>
      <c r="I8" s="2">
        <v>42826</v>
      </c>
      <c r="J8" s="2">
        <v>43190</v>
      </c>
      <c r="K8">
        <v>207356.79999999999</v>
      </c>
    </row>
    <row r="9" spans="1:11" x14ac:dyDescent="0.25">
      <c r="A9" t="str">
        <f>"Z7E1C1448D"</f>
        <v>Z7E1C1448D</v>
      </c>
      <c r="B9" t="str">
        <f t="shared" si="0"/>
        <v>06363391001</v>
      </c>
      <c r="C9" t="s">
        <v>15</v>
      </c>
      <c r="D9" t="s">
        <v>36</v>
      </c>
      <c r="E9" t="s">
        <v>37</v>
      </c>
      <c r="F9" s="1" t="s">
        <v>38</v>
      </c>
      <c r="G9" t="s">
        <v>39</v>
      </c>
      <c r="H9">
        <v>9876.92</v>
      </c>
      <c r="I9" s="2">
        <v>42747</v>
      </c>
      <c r="J9" s="2">
        <v>42787</v>
      </c>
      <c r="K9">
        <v>9876.92</v>
      </c>
    </row>
    <row r="10" spans="1:11" x14ac:dyDescent="0.25">
      <c r="A10" t="str">
        <f>"69041382EA"</f>
        <v>69041382EA</v>
      </c>
      <c r="B10" t="str">
        <f t="shared" si="0"/>
        <v>06363391001</v>
      </c>
      <c r="C10" t="s">
        <v>15</v>
      </c>
      <c r="D10" t="s">
        <v>40</v>
      </c>
      <c r="E10" t="s">
        <v>33</v>
      </c>
      <c r="F10" s="1" t="s">
        <v>41</v>
      </c>
      <c r="G10" t="s">
        <v>42</v>
      </c>
      <c r="H10">
        <v>2961.92</v>
      </c>
      <c r="I10" s="2">
        <v>42747</v>
      </c>
      <c r="J10" s="2">
        <v>42796</v>
      </c>
      <c r="K10">
        <v>2961.92</v>
      </c>
    </row>
    <row r="11" spans="1:11" x14ac:dyDescent="0.25">
      <c r="A11" t="str">
        <f>"Z571D3E3DD"</f>
        <v>Z571D3E3DD</v>
      </c>
      <c r="B11" t="str">
        <f t="shared" si="0"/>
        <v>06363391001</v>
      </c>
      <c r="C11" t="s">
        <v>15</v>
      </c>
      <c r="D11" t="s">
        <v>43</v>
      </c>
      <c r="E11" t="s">
        <v>17</v>
      </c>
      <c r="F11" s="1" t="s">
        <v>44</v>
      </c>
      <c r="G11" t="s">
        <v>45</v>
      </c>
      <c r="H11">
        <v>368.46</v>
      </c>
      <c r="I11" s="2">
        <v>42768</v>
      </c>
      <c r="J11" s="2">
        <v>42793</v>
      </c>
      <c r="K11">
        <v>368.46</v>
      </c>
    </row>
    <row r="12" spans="1:11" x14ac:dyDescent="0.25">
      <c r="A12" t="str">
        <f>"ZD11D3E464"</f>
        <v>ZD11D3E464</v>
      </c>
      <c r="B12" t="str">
        <f t="shared" si="0"/>
        <v>06363391001</v>
      </c>
      <c r="C12" t="s">
        <v>15</v>
      </c>
      <c r="D12" t="s">
        <v>46</v>
      </c>
      <c r="E12" t="s">
        <v>17</v>
      </c>
      <c r="F12" s="1" t="s">
        <v>47</v>
      </c>
      <c r="G12" t="s">
        <v>48</v>
      </c>
      <c r="H12">
        <v>550</v>
      </c>
      <c r="I12" s="2">
        <v>42773</v>
      </c>
      <c r="J12" s="2">
        <v>42793</v>
      </c>
      <c r="K12">
        <v>550</v>
      </c>
    </row>
    <row r="13" spans="1:11" x14ac:dyDescent="0.25">
      <c r="A13" t="str">
        <f>"Z891DAA238"</f>
        <v>Z891DAA238</v>
      </c>
      <c r="B13" t="str">
        <f t="shared" si="0"/>
        <v>06363391001</v>
      </c>
      <c r="C13" t="s">
        <v>15</v>
      </c>
      <c r="D13" t="s">
        <v>49</v>
      </c>
      <c r="E13" t="s">
        <v>17</v>
      </c>
      <c r="F13" s="1" t="s">
        <v>50</v>
      </c>
      <c r="G13" t="s">
        <v>51</v>
      </c>
      <c r="H13">
        <v>2655</v>
      </c>
      <c r="I13" s="2">
        <v>42800</v>
      </c>
      <c r="J13" s="2">
        <v>42815</v>
      </c>
      <c r="K13">
        <v>2655</v>
      </c>
    </row>
    <row r="14" spans="1:11" x14ac:dyDescent="0.25">
      <c r="A14" t="str">
        <f>"Z281DAA28C"</f>
        <v>Z281DAA28C</v>
      </c>
      <c r="B14" t="str">
        <f t="shared" si="0"/>
        <v>06363391001</v>
      </c>
      <c r="C14" t="s">
        <v>15</v>
      </c>
      <c r="D14" t="s">
        <v>52</v>
      </c>
      <c r="E14" t="s">
        <v>17</v>
      </c>
      <c r="F14" s="1" t="s">
        <v>27</v>
      </c>
      <c r="G14" t="s">
        <v>28</v>
      </c>
      <c r="H14">
        <v>1600</v>
      </c>
      <c r="I14" s="2">
        <v>42807</v>
      </c>
      <c r="J14" s="2">
        <v>42815</v>
      </c>
      <c r="K14">
        <v>1600</v>
      </c>
    </row>
    <row r="15" spans="1:11" x14ac:dyDescent="0.25">
      <c r="A15" t="str">
        <f>"ZDD1DAA24F"</f>
        <v>ZDD1DAA24F</v>
      </c>
      <c r="B15" t="str">
        <f t="shared" si="0"/>
        <v>06363391001</v>
      </c>
      <c r="C15" t="s">
        <v>15</v>
      </c>
      <c r="D15" t="s">
        <v>53</v>
      </c>
      <c r="E15" t="s">
        <v>17</v>
      </c>
      <c r="F15" s="1" t="s">
        <v>50</v>
      </c>
      <c r="G15" t="s">
        <v>51</v>
      </c>
      <c r="H15">
        <v>207.3</v>
      </c>
      <c r="I15" s="2">
        <v>42802</v>
      </c>
      <c r="J15" s="2">
        <v>42817</v>
      </c>
      <c r="K15">
        <v>207.3</v>
      </c>
    </row>
    <row r="16" spans="1:11" x14ac:dyDescent="0.25">
      <c r="A16" t="str">
        <f>"Z631DB5244"</f>
        <v>Z631DB5244</v>
      </c>
      <c r="B16" t="str">
        <f t="shared" si="0"/>
        <v>06363391001</v>
      </c>
      <c r="C16" t="s">
        <v>15</v>
      </c>
      <c r="D16" t="s">
        <v>54</v>
      </c>
      <c r="E16" t="s">
        <v>17</v>
      </c>
      <c r="F16" s="1" t="s">
        <v>55</v>
      </c>
      <c r="G16" t="s">
        <v>56</v>
      </c>
      <c r="H16">
        <v>568</v>
      </c>
      <c r="I16" s="2">
        <v>42802</v>
      </c>
      <c r="J16" s="2">
        <v>42817</v>
      </c>
      <c r="K16">
        <v>568</v>
      </c>
    </row>
    <row r="17" spans="1:11" x14ac:dyDescent="0.25">
      <c r="A17" t="str">
        <f>"Z541D6BF77"</f>
        <v>Z541D6BF77</v>
      </c>
      <c r="B17" t="str">
        <f t="shared" si="0"/>
        <v>06363391001</v>
      </c>
      <c r="C17" t="s">
        <v>15</v>
      </c>
      <c r="D17" t="s">
        <v>57</v>
      </c>
      <c r="E17" t="s">
        <v>17</v>
      </c>
      <c r="F17" s="1" t="s">
        <v>58</v>
      </c>
      <c r="G17" t="s">
        <v>59</v>
      </c>
      <c r="H17">
        <v>98</v>
      </c>
      <c r="I17" s="2">
        <v>42803</v>
      </c>
      <c r="J17" s="2">
        <v>42818</v>
      </c>
      <c r="K17">
        <v>98</v>
      </c>
    </row>
    <row r="18" spans="1:11" x14ac:dyDescent="0.25">
      <c r="A18" t="str">
        <f>"ZAB1DCA83F"</f>
        <v>ZAB1DCA83F</v>
      </c>
      <c r="B18" t="str">
        <f t="shared" si="0"/>
        <v>06363391001</v>
      </c>
      <c r="C18" t="s">
        <v>15</v>
      </c>
      <c r="D18" t="s">
        <v>60</v>
      </c>
      <c r="E18" t="s">
        <v>17</v>
      </c>
      <c r="F18" s="1" t="s">
        <v>61</v>
      </c>
      <c r="G18" t="s">
        <v>62</v>
      </c>
      <c r="H18">
        <v>2240</v>
      </c>
      <c r="I18" s="2">
        <v>42808</v>
      </c>
      <c r="J18" s="2">
        <v>42849</v>
      </c>
      <c r="K18">
        <v>2240</v>
      </c>
    </row>
    <row r="19" spans="1:11" x14ac:dyDescent="0.25">
      <c r="A19" t="str">
        <f>"ZD11DCA7B4"</f>
        <v>ZD11DCA7B4</v>
      </c>
      <c r="B19" t="str">
        <f t="shared" si="0"/>
        <v>06363391001</v>
      </c>
      <c r="C19" t="s">
        <v>15</v>
      </c>
      <c r="D19" t="s">
        <v>63</v>
      </c>
      <c r="E19" t="s">
        <v>17</v>
      </c>
      <c r="F19" s="1" t="s">
        <v>64</v>
      </c>
      <c r="G19" t="s">
        <v>65</v>
      </c>
      <c r="H19">
        <v>636.26</v>
      </c>
      <c r="I19" s="2">
        <v>42808</v>
      </c>
      <c r="J19" s="2">
        <v>42821</v>
      </c>
      <c r="K19">
        <v>495.99</v>
      </c>
    </row>
    <row r="20" spans="1:11" x14ac:dyDescent="0.25">
      <c r="A20" t="str">
        <f>"Z401DD0CD4"</f>
        <v>Z401DD0CD4</v>
      </c>
      <c r="B20" t="str">
        <f t="shared" si="0"/>
        <v>06363391001</v>
      </c>
      <c r="C20" t="s">
        <v>15</v>
      </c>
      <c r="D20" t="s">
        <v>66</v>
      </c>
      <c r="E20" t="s">
        <v>17</v>
      </c>
      <c r="F20" s="1" t="s">
        <v>67</v>
      </c>
      <c r="G20" t="s">
        <v>68</v>
      </c>
      <c r="H20">
        <v>600</v>
      </c>
      <c r="I20" s="2">
        <v>42809</v>
      </c>
      <c r="J20" s="2">
        <v>42839</v>
      </c>
      <c r="K20">
        <v>600</v>
      </c>
    </row>
    <row r="21" spans="1:11" x14ac:dyDescent="0.25">
      <c r="A21" t="str">
        <f>"Z0D1DDA7B9"</f>
        <v>Z0D1DDA7B9</v>
      </c>
      <c r="B21" t="str">
        <f t="shared" si="0"/>
        <v>06363391001</v>
      </c>
      <c r="C21" t="s">
        <v>15</v>
      </c>
      <c r="D21" t="s">
        <v>69</v>
      </c>
      <c r="E21" t="s">
        <v>17</v>
      </c>
      <c r="F21" s="1" t="s">
        <v>61</v>
      </c>
      <c r="G21" t="s">
        <v>62</v>
      </c>
      <c r="H21">
        <v>400</v>
      </c>
      <c r="I21" s="2">
        <v>42811</v>
      </c>
      <c r="J21" s="2">
        <v>42821</v>
      </c>
      <c r="K21">
        <v>400</v>
      </c>
    </row>
    <row r="22" spans="1:11" x14ac:dyDescent="0.25">
      <c r="A22" t="str">
        <f>"70209238F0"</f>
        <v>70209238F0</v>
      </c>
      <c r="B22" t="str">
        <f t="shared" si="0"/>
        <v>06363391001</v>
      </c>
      <c r="C22" t="s">
        <v>15</v>
      </c>
      <c r="D22" t="s">
        <v>70</v>
      </c>
      <c r="E22" t="s">
        <v>33</v>
      </c>
      <c r="F22" s="1" t="s">
        <v>71</v>
      </c>
      <c r="G22" t="s">
        <v>72</v>
      </c>
      <c r="H22">
        <v>68760</v>
      </c>
      <c r="I22" s="2">
        <v>42826</v>
      </c>
      <c r="J22" s="2">
        <v>43921</v>
      </c>
      <c r="K22">
        <v>36939.75</v>
      </c>
    </row>
    <row r="23" spans="1:11" x14ac:dyDescent="0.25">
      <c r="A23" t="str">
        <f>"Z871F0088A"</f>
        <v>Z871F0088A</v>
      </c>
      <c r="B23" t="str">
        <f t="shared" si="0"/>
        <v>06363391001</v>
      </c>
      <c r="C23" t="s">
        <v>15</v>
      </c>
      <c r="D23" t="s">
        <v>73</v>
      </c>
      <c r="E23" t="s">
        <v>17</v>
      </c>
      <c r="F23" s="1" t="s">
        <v>44</v>
      </c>
      <c r="G23" t="s">
        <v>45</v>
      </c>
      <c r="H23">
        <v>3120</v>
      </c>
      <c r="I23" s="2">
        <v>42901</v>
      </c>
      <c r="J23" s="2">
        <v>42921</v>
      </c>
      <c r="K23">
        <v>3120</v>
      </c>
    </row>
    <row r="24" spans="1:11" x14ac:dyDescent="0.25">
      <c r="A24" t="str">
        <f>"ZCF1E4B226"</f>
        <v>ZCF1E4B226</v>
      </c>
      <c r="B24" t="str">
        <f t="shared" si="0"/>
        <v>06363391001</v>
      </c>
      <c r="C24" t="s">
        <v>15</v>
      </c>
      <c r="D24" t="s">
        <v>74</v>
      </c>
      <c r="E24" t="s">
        <v>17</v>
      </c>
      <c r="F24" s="1" t="s">
        <v>44</v>
      </c>
      <c r="G24" t="s">
        <v>45</v>
      </c>
      <c r="H24">
        <v>656</v>
      </c>
      <c r="I24" s="2">
        <v>42846</v>
      </c>
      <c r="J24" s="2">
        <v>42866</v>
      </c>
      <c r="K24">
        <v>656</v>
      </c>
    </row>
    <row r="25" spans="1:11" x14ac:dyDescent="0.25">
      <c r="A25" t="str">
        <f>"Z801E6B722"</f>
        <v>Z801E6B722</v>
      </c>
      <c r="B25" t="str">
        <f t="shared" si="0"/>
        <v>06363391001</v>
      </c>
      <c r="C25" t="s">
        <v>15</v>
      </c>
      <c r="D25" t="s">
        <v>75</v>
      </c>
      <c r="E25" t="s">
        <v>17</v>
      </c>
      <c r="F25" s="1" t="s">
        <v>76</v>
      </c>
      <c r="G25" t="s">
        <v>77</v>
      </c>
      <c r="H25">
        <v>250</v>
      </c>
      <c r="I25" s="2">
        <v>42858</v>
      </c>
      <c r="J25" s="2">
        <v>42878</v>
      </c>
      <c r="K25">
        <v>250</v>
      </c>
    </row>
    <row r="26" spans="1:11" x14ac:dyDescent="0.25">
      <c r="A26" t="str">
        <f>"Z761E929E6"</f>
        <v>Z761E929E6</v>
      </c>
      <c r="B26" t="str">
        <f t="shared" si="0"/>
        <v>06363391001</v>
      </c>
      <c r="C26" t="s">
        <v>15</v>
      </c>
      <c r="D26" t="s">
        <v>78</v>
      </c>
      <c r="E26" t="s">
        <v>17</v>
      </c>
      <c r="F26" s="1" t="s">
        <v>79</v>
      </c>
      <c r="G26" t="s">
        <v>80</v>
      </c>
      <c r="H26">
        <v>230</v>
      </c>
      <c r="I26" s="2">
        <v>42866</v>
      </c>
      <c r="J26" s="2">
        <v>43231</v>
      </c>
      <c r="K26">
        <v>230</v>
      </c>
    </row>
    <row r="27" spans="1:11" x14ac:dyDescent="0.25">
      <c r="A27" t="str">
        <f>"ZB11E92A1D"</f>
        <v>ZB11E92A1D</v>
      </c>
      <c r="B27" t="str">
        <f t="shared" si="0"/>
        <v>06363391001</v>
      </c>
      <c r="C27" t="s">
        <v>15</v>
      </c>
      <c r="D27" t="s">
        <v>81</v>
      </c>
      <c r="E27" t="s">
        <v>17</v>
      </c>
      <c r="F27" s="1" t="s">
        <v>82</v>
      </c>
      <c r="G27" t="s">
        <v>83</v>
      </c>
      <c r="H27">
        <v>1477.5</v>
      </c>
      <c r="I27" s="2">
        <v>42867</v>
      </c>
      <c r="J27" s="2">
        <v>42927</v>
      </c>
      <c r="K27">
        <v>1477.5</v>
      </c>
    </row>
    <row r="28" spans="1:11" x14ac:dyDescent="0.25">
      <c r="A28" t="str">
        <f>"Z5D1E3C586"</f>
        <v>Z5D1E3C586</v>
      </c>
      <c r="B28" t="str">
        <f t="shared" si="0"/>
        <v>06363391001</v>
      </c>
      <c r="C28" t="s">
        <v>15</v>
      </c>
      <c r="D28" t="s">
        <v>84</v>
      </c>
      <c r="E28" t="s">
        <v>17</v>
      </c>
      <c r="F28" s="1" t="s">
        <v>85</v>
      </c>
      <c r="G28" t="s">
        <v>86</v>
      </c>
      <c r="H28">
        <v>600</v>
      </c>
      <c r="I28" s="2">
        <v>42859</v>
      </c>
      <c r="J28" s="2">
        <v>42859</v>
      </c>
      <c r="K28">
        <v>600</v>
      </c>
    </row>
    <row r="29" spans="1:11" x14ac:dyDescent="0.25">
      <c r="A29" t="str">
        <f>"Z8B1E4B273"</f>
        <v>Z8B1E4B273</v>
      </c>
      <c r="B29" t="str">
        <f t="shared" si="0"/>
        <v>06363391001</v>
      </c>
      <c r="C29" t="s">
        <v>15</v>
      </c>
      <c r="D29" t="s">
        <v>87</v>
      </c>
      <c r="E29" t="s">
        <v>17</v>
      </c>
      <c r="F29" s="1" t="s">
        <v>88</v>
      </c>
      <c r="G29" t="s">
        <v>89</v>
      </c>
      <c r="H29">
        <v>1000</v>
      </c>
      <c r="I29" s="2">
        <v>42846</v>
      </c>
      <c r="J29" s="2">
        <v>42875</v>
      </c>
      <c r="K29">
        <v>1000</v>
      </c>
    </row>
    <row r="30" spans="1:11" x14ac:dyDescent="0.25">
      <c r="A30" t="str">
        <f>"ZD61EF7FFA"</f>
        <v>ZD61EF7FFA</v>
      </c>
      <c r="B30" t="str">
        <f t="shared" si="0"/>
        <v>06363391001</v>
      </c>
      <c r="C30" t="s">
        <v>15</v>
      </c>
      <c r="D30" t="s">
        <v>90</v>
      </c>
      <c r="E30" t="s">
        <v>17</v>
      </c>
      <c r="F30" s="1" t="s">
        <v>91</v>
      </c>
      <c r="G30" t="s">
        <v>92</v>
      </c>
      <c r="H30">
        <v>180</v>
      </c>
      <c r="I30" s="2">
        <v>42900</v>
      </c>
      <c r="J30" s="2">
        <v>42915</v>
      </c>
      <c r="K30">
        <v>180</v>
      </c>
    </row>
    <row r="31" spans="1:11" x14ac:dyDescent="0.25">
      <c r="A31" t="str">
        <f>"ZDP1F30CB3"</f>
        <v>ZDP1F30CB3</v>
      </c>
      <c r="B31" t="str">
        <f t="shared" si="0"/>
        <v>06363391001</v>
      </c>
      <c r="C31" t="s">
        <v>15</v>
      </c>
      <c r="D31" t="s">
        <v>93</v>
      </c>
      <c r="E31" t="s">
        <v>17</v>
      </c>
      <c r="F31" s="1" t="s">
        <v>94</v>
      </c>
      <c r="G31" t="s">
        <v>95</v>
      </c>
      <c r="H31">
        <v>400</v>
      </c>
      <c r="I31" s="2">
        <v>42915</v>
      </c>
      <c r="J31" s="2">
        <v>42935</v>
      </c>
      <c r="K31">
        <v>400</v>
      </c>
    </row>
    <row r="32" spans="1:11" x14ac:dyDescent="0.25">
      <c r="A32" t="str">
        <f>"ZA91EAB7FD"</f>
        <v>ZA91EAB7FD</v>
      </c>
      <c r="B32" t="str">
        <f t="shared" si="0"/>
        <v>06363391001</v>
      </c>
      <c r="C32" t="s">
        <v>15</v>
      </c>
      <c r="D32" t="s">
        <v>96</v>
      </c>
      <c r="E32" t="s">
        <v>17</v>
      </c>
      <c r="F32" s="1" t="s">
        <v>47</v>
      </c>
      <c r="G32" t="s">
        <v>48</v>
      </c>
      <c r="H32">
        <v>350</v>
      </c>
      <c r="I32" s="2">
        <v>42874</v>
      </c>
      <c r="J32" s="2">
        <v>42894</v>
      </c>
      <c r="K32">
        <v>350</v>
      </c>
    </row>
    <row r="33" spans="1:11" x14ac:dyDescent="0.25">
      <c r="A33" t="str">
        <f>"Z321E2FEAA"</f>
        <v>Z321E2FEAA</v>
      </c>
      <c r="B33" t="str">
        <f t="shared" si="0"/>
        <v>06363391001</v>
      </c>
      <c r="C33" t="s">
        <v>15</v>
      </c>
      <c r="D33" t="s">
        <v>97</v>
      </c>
      <c r="E33" t="s">
        <v>37</v>
      </c>
      <c r="F33" s="1" t="s">
        <v>98</v>
      </c>
      <c r="G33" t="s">
        <v>99</v>
      </c>
      <c r="H33">
        <v>27343.18</v>
      </c>
      <c r="I33" s="2">
        <v>42917</v>
      </c>
      <c r="J33" s="2">
        <v>43646</v>
      </c>
      <c r="K33">
        <v>19359.599999999999</v>
      </c>
    </row>
    <row r="34" spans="1:11" x14ac:dyDescent="0.25">
      <c r="A34" t="str">
        <f>"Z091F008E5"</f>
        <v>Z091F008E5</v>
      </c>
      <c r="B34" t="str">
        <f t="shared" si="0"/>
        <v>06363391001</v>
      </c>
      <c r="C34" t="s">
        <v>15</v>
      </c>
      <c r="D34" t="s">
        <v>100</v>
      </c>
      <c r="E34" t="s">
        <v>17</v>
      </c>
      <c r="F34" s="1" t="s">
        <v>101</v>
      </c>
      <c r="G34" t="s">
        <v>102</v>
      </c>
      <c r="H34">
        <v>7210</v>
      </c>
      <c r="I34" s="2">
        <v>42901</v>
      </c>
      <c r="J34" s="2">
        <v>42931</v>
      </c>
      <c r="K34">
        <v>7210</v>
      </c>
    </row>
    <row r="35" spans="1:11" x14ac:dyDescent="0.25">
      <c r="A35" t="str">
        <f>"Z4B1F014CD"</f>
        <v>Z4B1F014CD</v>
      </c>
      <c r="B35" t="str">
        <f t="shared" ref="B35:B66" si="1">"06363391001"</f>
        <v>06363391001</v>
      </c>
      <c r="C35" t="s">
        <v>15</v>
      </c>
      <c r="D35" t="s">
        <v>103</v>
      </c>
      <c r="E35" t="s">
        <v>17</v>
      </c>
      <c r="F35" s="1" t="s">
        <v>27</v>
      </c>
      <c r="G35" t="s">
        <v>28</v>
      </c>
      <c r="H35">
        <v>417</v>
      </c>
      <c r="I35" s="2">
        <v>42901</v>
      </c>
      <c r="J35" s="2">
        <v>42916</v>
      </c>
      <c r="K35">
        <v>417</v>
      </c>
    </row>
    <row r="36" spans="1:11" x14ac:dyDescent="0.25">
      <c r="A36" t="str">
        <f>"ZF91F2C7DE"</f>
        <v>ZF91F2C7DE</v>
      </c>
      <c r="B36" t="str">
        <f t="shared" si="1"/>
        <v>06363391001</v>
      </c>
      <c r="C36" t="s">
        <v>15</v>
      </c>
      <c r="D36" t="s">
        <v>104</v>
      </c>
      <c r="E36" t="s">
        <v>17</v>
      </c>
      <c r="F36" s="1" t="s">
        <v>105</v>
      </c>
      <c r="G36" t="s">
        <v>106</v>
      </c>
      <c r="H36">
        <v>4190.3999999999996</v>
      </c>
      <c r="I36" s="2">
        <v>42915</v>
      </c>
      <c r="J36" s="2">
        <v>42919</v>
      </c>
      <c r="K36">
        <v>4190.3999999999996</v>
      </c>
    </row>
    <row r="37" spans="1:11" x14ac:dyDescent="0.25">
      <c r="A37" t="str">
        <f>"Z191F2C74D"</f>
        <v>Z191F2C74D</v>
      </c>
      <c r="B37" t="str">
        <f t="shared" si="1"/>
        <v>06363391001</v>
      </c>
      <c r="C37" t="s">
        <v>15</v>
      </c>
      <c r="D37" t="s">
        <v>107</v>
      </c>
      <c r="E37" t="s">
        <v>17</v>
      </c>
      <c r="F37" s="1" t="s">
        <v>108</v>
      </c>
      <c r="G37" t="s">
        <v>109</v>
      </c>
      <c r="H37">
        <v>10270</v>
      </c>
      <c r="I37" s="2">
        <v>42915</v>
      </c>
      <c r="J37" s="2">
        <v>42922</v>
      </c>
      <c r="K37">
        <v>10270</v>
      </c>
    </row>
    <row r="38" spans="1:11" x14ac:dyDescent="0.25">
      <c r="A38" t="str">
        <f>"ZE41EFE3D6"</f>
        <v>ZE41EFE3D6</v>
      </c>
      <c r="B38" t="str">
        <f t="shared" si="1"/>
        <v>06363391001</v>
      </c>
      <c r="C38" t="s">
        <v>15</v>
      </c>
      <c r="D38" t="s">
        <v>110</v>
      </c>
      <c r="E38" t="s">
        <v>17</v>
      </c>
      <c r="F38" s="1" t="s">
        <v>111</v>
      </c>
      <c r="G38" t="s">
        <v>112</v>
      </c>
      <c r="H38">
        <v>1710</v>
      </c>
      <c r="I38" s="2">
        <v>42900</v>
      </c>
      <c r="J38" s="2">
        <v>42929</v>
      </c>
      <c r="K38">
        <v>1710</v>
      </c>
    </row>
    <row r="39" spans="1:11" x14ac:dyDescent="0.25">
      <c r="A39" t="str">
        <f>"Z0E1F347B8"</f>
        <v>Z0E1F347B8</v>
      </c>
      <c r="B39" t="str">
        <f t="shared" si="1"/>
        <v>06363391001</v>
      </c>
      <c r="C39" t="s">
        <v>15</v>
      </c>
      <c r="D39" t="s">
        <v>113</v>
      </c>
      <c r="E39" t="s">
        <v>17</v>
      </c>
      <c r="F39" s="1" t="s">
        <v>114</v>
      </c>
      <c r="G39" t="s">
        <v>39</v>
      </c>
      <c r="H39">
        <v>120</v>
      </c>
      <c r="I39" s="2">
        <v>42920</v>
      </c>
      <c r="J39" s="2">
        <v>42920</v>
      </c>
      <c r="K39">
        <v>120</v>
      </c>
    </row>
    <row r="40" spans="1:11" x14ac:dyDescent="0.25">
      <c r="A40" t="str">
        <f>"Z4E1F34752"</f>
        <v>Z4E1F34752</v>
      </c>
      <c r="B40" t="str">
        <f t="shared" si="1"/>
        <v>06363391001</v>
      </c>
      <c r="C40" t="s">
        <v>15</v>
      </c>
      <c r="D40" t="s">
        <v>115</v>
      </c>
      <c r="E40" t="s">
        <v>17</v>
      </c>
      <c r="F40" s="1" t="s">
        <v>61</v>
      </c>
      <c r="G40" t="s">
        <v>62</v>
      </c>
      <c r="H40">
        <v>595</v>
      </c>
      <c r="I40" s="2">
        <v>42920</v>
      </c>
      <c r="J40" s="2">
        <v>42935</v>
      </c>
      <c r="K40">
        <v>595</v>
      </c>
    </row>
    <row r="41" spans="1:11" x14ac:dyDescent="0.25">
      <c r="A41" t="str">
        <f>"Z521E4B1CB"</f>
        <v>Z521E4B1CB</v>
      </c>
      <c r="B41" t="str">
        <f t="shared" si="1"/>
        <v>06363391001</v>
      </c>
      <c r="C41" t="s">
        <v>15</v>
      </c>
      <c r="D41" t="s">
        <v>116</v>
      </c>
      <c r="E41" t="s">
        <v>17</v>
      </c>
      <c r="F41" s="1" t="s">
        <v>117</v>
      </c>
      <c r="G41" t="s">
        <v>118</v>
      </c>
      <c r="H41">
        <v>250</v>
      </c>
      <c r="I41" s="2">
        <v>42852</v>
      </c>
      <c r="J41" s="2">
        <v>42852</v>
      </c>
      <c r="K41">
        <v>250</v>
      </c>
    </row>
    <row r="42" spans="1:11" x14ac:dyDescent="0.25">
      <c r="A42" t="str">
        <f>"Z831FAAE25"</f>
        <v>Z831FAAE25</v>
      </c>
      <c r="B42" t="str">
        <f t="shared" si="1"/>
        <v>06363391001</v>
      </c>
      <c r="C42" t="s">
        <v>15</v>
      </c>
      <c r="D42" t="s">
        <v>119</v>
      </c>
      <c r="E42" t="s">
        <v>17</v>
      </c>
      <c r="F42" s="1" t="s">
        <v>120</v>
      </c>
      <c r="G42" t="s">
        <v>121</v>
      </c>
      <c r="H42">
        <v>140</v>
      </c>
      <c r="I42" s="2">
        <v>42968</v>
      </c>
      <c r="J42" s="2">
        <v>42978</v>
      </c>
      <c r="K42">
        <v>140</v>
      </c>
    </row>
    <row r="43" spans="1:11" x14ac:dyDescent="0.25">
      <c r="A43" t="str">
        <f>"Z011EFAA93"</f>
        <v>Z011EFAA93</v>
      </c>
      <c r="B43" t="str">
        <f t="shared" si="1"/>
        <v>06363391001</v>
      </c>
      <c r="C43" t="s">
        <v>15</v>
      </c>
      <c r="D43" t="s">
        <v>122</v>
      </c>
      <c r="E43" t="s">
        <v>17</v>
      </c>
      <c r="F43" s="1" t="s">
        <v>123</v>
      </c>
      <c r="G43" t="s">
        <v>124</v>
      </c>
      <c r="H43">
        <v>0</v>
      </c>
      <c r="I43" s="2">
        <v>42904</v>
      </c>
      <c r="J43" s="2">
        <v>43266</v>
      </c>
      <c r="K43">
        <v>1839</v>
      </c>
    </row>
    <row r="44" spans="1:11" x14ac:dyDescent="0.25">
      <c r="A44" t="str">
        <f>"Z2B1F46211"</f>
        <v>Z2B1F46211</v>
      </c>
      <c r="B44" t="str">
        <f t="shared" si="1"/>
        <v>06363391001</v>
      </c>
      <c r="C44" t="s">
        <v>15</v>
      </c>
      <c r="D44" t="s">
        <v>125</v>
      </c>
      <c r="E44" t="s">
        <v>17</v>
      </c>
      <c r="F44" s="1" t="s">
        <v>126</v>
      </c>
      <c r="G44" t="s">
        <v>127</v>
      </c>
      <c r="H44">
        <v>1454</v>
      </c>
      <c r="I44" s="2">
        <v>42923</v>
      </c>
      <c r="J44" s="2">
        <v>42943</v>
      </c>
      <c r="K44">
        <v>1454</v>
      </c>
    </row>
    <row r="45" spans="1:11" x14ac:dyDescent="0.25">
      <c r="A45" t="str">
        <f>"ZCB1F52C07"</f>
        <v>ZCB1F52C07</v>
      </c>
      <c r="B45" t="str">
        <f t="shared" si="1"/>
        <v>06363391001</v>
      </c>
      <c r="C45" t="s">
        <v>15</v>
      </c>
      <c r="D45" t="s">
        <v>128</v>
      </c>
      <c r="E45" t="s">
        <v>17</v>
      </c>
      <c r="F45" s="1" t="s">
        <v>44</v>
      </c>
      <c r="G45" t="s">
        <v>45</v>
      </c>
      <c r="H45">
        <v>380</v>
      </c>
      <c r="I45" s="2">
        <v>42928</v>
      </c>
      <c r="J45" s="2">
        <v>42948</v>
      </c>
      <c r="K45">
        <v>380</v>
      </c>
    </row>
    <row r="46" spans="1:11" x14ac:dyDescent="0.25">
      <c r="A46" t="str">
        <f>"Z611F5BB0A"</f>
        <v>Z611F5BB0A</v>
      </c>
      <c r="B46" t="str">
        <f t="shared" si="1"/>
        <v>06363391001</v>
      </c>
      <c r="C46" t="s">
        <v>15</v>
      </c>
      <c r="D46" t="s">
        <v>129</v>
      </c>
      <c r="E46" t="s">
        <v>17</v>
      </c>
      <c r="F46" s="1" t="s">
        <v>130</v>
      </c>
      <c r="G46" t="s">
        <v>131</v>
      </c>
      <c r="H46">
        <v>1185</v>
      </c>
      <c r="I46" s="2">
        <v>42934</v>
      </c>
      <c r="J46" s="2">
        <v>42948</v>
      </c>
      <c r="K46">
        <v>1185</v>
      </c>
    </row>
    <row r="47" spans="1:11" x14ac:dyDescent="0.25">
      <c r="A47" t="str">
        <f>"Z4220A75CE"</f>
        <v>Z4220A75CE</v>
      </c>
      <c r="B47" t="str">
        <f t="shared" si="1"/>
        <v>06363391001</v>
      </c>
      <c r="C47" t="s">
        <v>15</v>
      </c>
      <c r="D47" t="s">
        <v>132</v>
      </c>
      <c r="E47" t="s">
        <v>17</v>
      </c>
      <c r="F47" s="1" t="s">
        <v>27</v>
      </c>
      <c r="G47" t="s">
        <v>28</v>
      </c>
      <c r="H47">
        <v>185</v>
      </c>
      <c r="I47" s="2">
        <v>43048</v>
      </c>
      <c r="J47" s="2">
        <v>43058</v>
      </c>
      <c r="K47">
        <v>185</v>
      </c>
    </row>
    <row r="48" spans="1:11" x14ac:dyDescent="0.25">
      <c r="A48" t="str">
        <f>"Z8C214007D"</f>
        <v>Z8C214007D</v>
      </c>
      <c r="B48" t="str">
        <f t="shared" si="1"/>
        <v>06363391001</v>
      </c>
      <c r="C48" t="s">
        <v>15</v>
      </c>
      <c r="D48" t="s">
        <v>133</v>
      </c>
      <c r="E48" t="s">
        <v>17</v>
      </c>
      <c r="F48" s="1" t="s">
        <v>27</v>
      </c>
      <c r="G48" t="s">
        <v>28</v>
      </c>
      <c r="H48">
        <v>4000</v>
      </c>
      <c r="I48" s="2">
        <v>43101</v>
      </c>
      <c r="J48" s="2">
        <v>43830</v>
      </c>
      <c r="K48">
        <v>2000</v>
      </c>
    </row>
    <row r="49" spans="1:11" x14ac:dyDescent="0.25">
      <c r="A49" t="str">
        <f>"7139312AA1"</f>
        <v>7139312AA1</v>
      </c>
      <c r="B49" t="str">
        <f t="shared" si="1"/>
        <v>06363391001</v>
      </c>
      <c r="C49" t="s">
        <v>15</v>
      </c>
      <c r="D49" t="s">
        <v>134</v>
      </c>
      <c r="E49" t="s">
        <v>33</v>
      </c>
      <c r="F49" s="1" t="s">
        <v>135</v>
      </c>
      <c r="G49" t="s">
        <v>136</v>
      </c>
      <c r="H49">
        <v>193998.54</v>
      </c>
      <c r="I49" s="2">
        <v>42927</v>
      </c>
      <c r="J49" s="2">
        <v>43100</v>
      </c>
      <c r="K49">
        <v>193891.56</v>
      </c>
    </row>
    <row r="50" spans="1:11" x14ac:dyDescent="0.25">
      <c r="A50" t="str">
        <f>"ZE521369F4"</f>
        <v>ZE521369F4</v>
      </c>
      <c r="B50" t="str">
        <f t="shared" si="1"/>
        <v>06363391001</v>
      </c>
      <c r="C50" t="s">
        <v>15</v>
      </c>
      <c r="D50" t="s">
        <v>137</v>
      </c>
      <c r="E50" t="s">
        <v>17</v>
      </c>
      <c r="F50" s="1" t="s">
        <v>138</v>
      </c>
      <c r="G50" t="s">
        <v>139</v>
      </c>
      <c r="H50">
        <v>315</v>
      </c>
      <c r="I50" s="2">
        <v>43081</v>
      </c>
      <c r="J50" s="2">
        <v>43102</v>
      </c>
      <c r="K50">
        <v>315</v>
      </c>
    </row>
    <row r="51" spans="1:11" x14ac:dyDescent="0.25">
      <c r="A51" t="str">
        <f>"Z5D1F6B10A"</f>
        <v>Z5D1F6B10A</v>
      </c>
      <c r="B51" t="str">
        <f t="shared" si="1"/>
        <v>06363391001</v>
      </c>
      <c r="C51" t="s">
        <v>15</v>
      </c>
      <c r="D51" t="s">
        <v>140</v>
      </c>
      <c r="E51" t="s">
        <v>17</v>
      </c>
      <c r="F51" s="1" t="s">
        <v>47</v>
      </c>
      <c r="G51" t="s">
        <v>48</v>
      </c>
      <c r="H51">
        <v>550</v>
      </c>
      <c r="I51" s="2">
        <v>42936</v>
      </c>
      <c r="J51" s="2">
        <v>42957</v>
      </c>
      <c r="K51">
        <v>550</v>
      </c>
    </row>
    <row r="52" spans="1:11" x14ac:dyDescent="0.25">
      <c r="A52" t="str">
        <f>"Z171FA1F4D"</f>
        <v>Z171FA1F4D</v>
      </c>
      <c r="B52" t="str">
        <f t="shared" si="1"/>
        <v>06363391001</v>
      </c>
      <c r="C52" t="s">
        <v>15</v>
      </c>
      <c r="D52" t="s">
        <v>141</v>
      </c>
      <c r="E52" t="s">
        <v>17</v>
      </c>
      <c r="F52" s="1" t="s">
        <v>142</v>
      </c>
      <c r="G52" t="s">
        <v>143</v>
      </c>
      <c r="H52">
        <v>230</v>
      </c>
      <c r="I52" s="2">
        <v>42958</v>
      </c>
      <c r="J52" s="2">
        <v>42968</v>
      </c>
      <c r="K52">
        <v>230</v>
      </c>
    </row>
    <row r="53" spans="1:11" x14ac:dyDescent="0.25">
      <c r="A53" t="str">
        <f>"ZB81FB04FC"</f>
        <v>ZB81FB04FC</v>
      </c>
      <c r="B53" t="str">
        <f t="shared" si="1"/>
        <v>06363391001</v>
      </c>
      <c r="C53" t="s">
        <v>15</v>
      </c>
      <c r="D53" t="s">
        <v>144</v>
      </c>
      <c r="E53" t="s">
        <v>17</v>
      </c>
      <c r="F53" s="1" t="s">
        <v>145</v>
      </c>
      <c r="G53" t="s">
        <v>146</v>
      </c>
      <c r="H53">
        <v>2472.5</v>
      </c>
      <c r="I53" s="2">
        <v>42977</v>
      </c>
      <c r="J53" s="2">
        <v>42997</v>
      </c>
      <c r="K53">
        <v>2472.5</v>
      </c>
    </row>
    <row r="54" spans="1:11" x14ac:dyDescent="0.25">
      <c r="A54" t="str">
        <f>"0000000000"</f>
        <v>0000000000</v>
      </c>
      <c r="B54" t="str">
        <f t="shared" si="1"/>
        <v>06363391001</v>
      </c>
      <c r="C54" t="s">
        <v>15</v>
      </c>
      <c r="D54" t="s">
        <v>147</v>
      </c>
      <c r="E54" t="s">
        <v>17</v>
      </c>
      <c r="F54" s="1" t="s">
        <v>148</v>
      </c>
      <c r="G54" t="s">
        <v>149</v>
      </c>
      <c r="H54">
        <v>132.80000000000001</v>
      </c>
      <c r="I54" s="2">
        <v>43048</v>
      </c>
      <c r="J54" s="2">
        <v>43097</v>
      </c>
      <c r="K54">
        <v>132.80000000000001</v>
      </c>
    </row>
    <row r="55" spans="1:11" x14ac:dyDescent="0.25">
      <c r="A55" t="str">
        <f>"6990275D67"</f>
        <v>6990275D67</v>
      </c>
      <c r="B55" t="str">
        <f t="shared" si="1"/>
        <v>06363391001</v>
      </c>
      <c r="C55" t="s">
        <v>15</v>
      </c>
      <c r="D55" t="s">
        <v>150</v>
      </c>
      <c r="E55" t="s">
        <v>33</v>
      </c>
      <c r="F55" s="1" t="s">
        <v>151</v>
      </c>
      <c r="G55" t="s">
        <v>152</v>
      </c>
      <c r="H55">
        <v>33789</v>
      </c>
      <c r="I55" s="2">
        <v>42790</v>
      </c>
      <c r="J55" s="2">
        <v>43820</v>
      </c>
      <c r="K55">
        <v>14446.5</v>
      </c>
    </row>
    <row r="56" spans="1:11" x14ac:dyDescent="0.25">
      <c r="A56" t="str">
        <f>"70739990A6"</f>
        <v>70739990A6</v>
      </c>
      <c r="B56" t="str">
        <f t="shared" si="1"/>
        <v>06363391001</v>
      </c>
      <c r="C56" t="s">
        <v>15</v>
      </c>
      <c r="D56" t="s">
        <v>153</v>
      </c>
      <c r="E56" t="s">
        <v>33</v>
      </c>
      <c r="F56" s="1" t="s">
        <v>154</v>
      </c>
      <c r="G56" t="s">
        <v>155</v>
      </c>
      <c r="H56">
        <v>0</v>
      </c>
      <c r="I56" s="2">
        <v>42917</v>
      </c>
      <c r="J56" s="2">
        <v>43281</v>
      </c>
      <c r="K56">
        <v>91968.12</v>
      </c>
    </row>
    <row r="57" spans="1:11" x14ac:dyDescent="0.25">
      <c r="A57" t="str">
        <f>"Z3B1FC0C60"</f>
        <v>Z3B1FC0C60</v>
      </c>
      <c r="B57" t="str">
        <f t="shared" si="1"/>
        <v>06363391001</v>
      </c>
      <c r="C57" t="s">
        <v>15</v>
      </c>
      <c r="D57" t="s">
        <v>156</v>
      </c>
      <c r="E57" t="s">
        <v>17</v>
      </c>
      <c r="F57" s="1" t="s">
        <v>50</v>
      </c>
      <c r="G57" t="s">
        <v>51</v>
      </c>
      <c r="H57">
        <v>390</v>
      </c>
      <c r="I57" s="2">
        <v>42982</v>
      </c>
      <c r="J57" s="2">
        <v>43002</v>
      </c>
      <c r="K57">
        <v>390</v>
      </c>
    </row>
    <row r="58" spans="1:11" x14ac:dyDescent="0.25">
      <c r="A58" t="str">
        <f>"Z7F1FE876B"</f>
        <v>Z7F1FE876B</v>
      </c>
      <c r="B58" t="str">
        <f t="shared" si="1"/>
        <v>06363391001</v>
      </c>
      <c r="C58" t="s">
        <v>15</v>
      </c>
      <c r="D58" t="s">
        <v>157</v>
      </c>
      <c r="E58" t="s">
        <v>17</v>
      </c>
      <c r="F58" s="1" t="s">
        <v>158</v>
      </c>
      <c r="G58" t="s">
        <v>159</v>
      </c>
      <c r="H58">
        <v>1428</v>
      </c>
      <c r="I58" s="2">
        <v>42998</v>
      </c>
      <c r="J58" s="2">
        <v>43001</v>
      </c>
      <c r="K58">
        <v>1428</v>
      </c>
    </row>
    <row r="59" spans="1:11" x14ac:dyDescent="0.25">
      <c r="A59" t="str">
        <f>"Z6C1E9F229"</f>
        <v>Z6C1E9F229</v>
      </c>
      <c r="B59" t="str">
        <f t="shared" si="1"/>
        <v>06363391001</v>
      </c>
      <c r="C59" t="s">
        <v>15</v>
      </c>
      <c r="D59" t="s">
        <v>160</v>
      </c>
      <c r="E59" t="s">
        <v>37</v>
      </c>
      <c r="F59" s="1" t="s">
        <v>161</v>
      </c>
      <c r="G59" t="s">
        <v>95</v>
      </c>
      <c r="H59">
        <v>16931.34</v>
      </c>
      <c r="I59" s="2">
        <v>43013</v>
      </c>
      <c r="J59" s="2">
        <v>43377</v>
      </c>
      <c r="K59">
        <v>5215.93</v>
      </c>
    </row>
    <row r="60" spans="1:11" x14ac:dyDescent="0.25">
      <c r="A60" t="str">
        <f>"7082296F88"</f>
        <v>7082296F88</v>
      </c>
      <c r="B60" t="str">
        <f t="shared" si="1"/>
        <v>06363391001</v>
      </c>
      <c r="C60" t="s">
        <v>15</v>
      </c>
      <c r="D60" t="s">
        <v>162</v>
      </c>
      <c r="E60" t="s">
        <v>37</v>
      </c>
      <c r="F60" s="1" t="s">
        <v>163</v>
      </c>
      <c r="G60" t="s">
        <v>164</v>
      </c>
      <c r="H60">
        <v>40833.14</v>
      </c>
      <c r="I60" s="2">
        <v>43013</v>
      </c>
      <c r="J60" s="2">
        <v>43377</v>
      </c>
      <c r="K60">
        <v>25802.77</v>
      </c>
    </row>
    <row r="61" spans="1:11" x14ac:dyDescent="0.25">
      <c r="A61" t="str">
        <f>"7084225757"</f>
        <v>7084225757</v>
      </c>
      <c r="B61" t="str">
        <f t="shared" si="1"/>
        <v>06363391001</v>
      </c>
      <c r="C61" t="s">
        <v>15</v>
      </c>
      <c r="D61" t="s">
        <v>165</v>
      </c>
      <c r="E61" t="s">
        <v>37</v>
      </c>
      <c r="F61" s="1" t="s">
        <v>166</v>
      </c>
      <c r="G61" t="s">
        <v>95</v>
      </c>
      <c r="H61">
        <v>43907.839999999997</v>
      </c>
      <c r="I61" s="2">
        <v>43013</v>
      </c>
      <c r="J61" s="2">
        <v>43377</v>
      </c>
      <c r="K61">
        <v>37244.57</v>
      </c>
    </row>
    <row r="62" spans="1:11" x14ac:dyDescent="0.25">
      <c r="A62" t="str">
        <f>"Z572000DA6"</f>
        <v>Z572000DA6</v>
      </c>
      <c r="B62" t="str">
        <f t="shared" si="1"/>
        <v>06363391001</v>
      </c>
      <c r="C62" t="s">
        <v>15</v>
      </c>
      <c r="D62" t="s">
        <v>167</v>
      </c>
      <c r="E62" t="s">
        <v>17</v>
      </c>
      <c r="F62" s="1" t="s">
        <v>168</v>
      </c>
      <c r="G62" t="s">
        <v>169</v>
      </c>
      <c r="H62">
        <v>350</v>
      </c>
      <c r="I62" s="2">
        <v>43003</v>
      </c>
      <c r="J62" s="2">
        <v>43013</v>
      </c>
      <c r="K62">
        <v>350</v>
      </c>
    </row>
    <row r="63" spans="1:11" x14ac:dyDescent="0.25">
      <c r="A63" t="str">
        <f>"ZE41FCAD9F"</f>
        <v>ZE41FCAD9F</v>
      </c>
      <c r="B63" t="str">
        <f t="shared" si="1"/>
        <v>06363391001</v>
      </c>
      <c r="C63" t="s">
        <v>15</v>
      </c>
      <c r="D63" t="s">
        <v>170</v>
      </c>
      <c r="E63" t="s">
        <v>37</v>
      </c>
      <c r="F63" s="1" t="s">
        <v>171</v>
      </c>
      <c r="G63" t="s">
        <v>172</v>
      </c>
      <c r="H63">
        <v>5343</v>
      </c>
      <c r="I63" s="2">
        <v>43034</v>
      </c>
      <c r="J63" s="2">
        <v>43064</v>
      </c>
      <c r="K63">
        <v>5343</v>
      </c>
    </row>
    <row r="64" spans="1:11" x14ac:dyDescent="0.25">
      <c r="A64" t="str">
        <f>"Z0A202F0C2"</f>
        <v>Z0A202F0C2</v>
      </c>
      <c r="B64" t="str">
        <f t="shared" si="1"/>
        <v>06363391001</v>
      </c>
      <c r="C64" t="s">
        <v>15</v>
      </c>
      <c r="D64" t="s">
        <v>173</v>
      </c>
      <c r="E64" t="s">
        <v>17</v>
      </c>
      <c r="F64" s="1" t="s">
        <v>174</v>
      </c>
      <c r="G64" t="s">
        <v>175</v>
      </c>
      <c r="H64">
        <v>144</v>
      </c>
      <c r="I64" s="2">
        <v>43017</v>
      </c>
      <c r="J64" s="2">
        <v>43027</v>
      </c>
      <c r="K64">
        <v>144</v>
      </c>
    </row>
    <row r="65" spans="1:11" x14ac:dyDescent="0.25">
      <c r="A65" t="str">
        <f>"Z1F202F089"</f>
        <v>Z1F202F089</v>
      </c>
      <c r="B65" t="str">
        <f t="shared" si="1"/>
        <v>06363391001</v>
      </c>
      <c r="C65" t="s">
        <v>15</v>
      </c>
      <c r="D65" t="s">
        <v>176</v>
      </c>
      <c r="E65" t="s">
        <v>17</v>
      </c>
      <c r="F65" s="1" t="s">
        <v>177</v>
      </c>
      <c r="G65" t="s">
        <v>178</v>
      </c>
      <c r="H65">
        <v>4290</v>
      </c>
      <c r="I65" s="2">
        <v>43017</v>
      </c>
      <c r="J65" s="2">
        <v>43047</v>
      </c>
      <c r="K65">
        <v>4290</v>
      </c>
    </row>
    <row r="66" spans="1:11" x14ac:dyDescent="0.25">
      <c r="A66" t="str">
        <f>"Z472032D52"</f>
        <v>Z472032D52</v>
      </c>
      <c r="B66" t="str">
        <f t="shared" si="1"/>
        <v>06363391001</v>
      </c>
      <c r="C66" t="s">
        <v>15</v>
      </c>
      <c r="D66" t="s">
        <v>179</v>
      </c>
      <c r="E66" t="s">
        <v>17</v>
      </c>
      <c r="F66" s="1" t="s">
        <v>158</v>
      </c>
      <c r="G66" t="s">
        <v>159</v>
      </c>
      <c r="H66">
        <v>3500</v>
      </c>
      <c r="I66" s="2">
        <v>43017</v>
      </c>
      <c r="J66" s="2">
        <v>43037</v>
      </c>
      <c r="K66">
        <v>3500</v>
      </c>
    </row>
    <row r="67" spans="1:11" x14ac:dyDescent="0.25">
      <c r="A67" t="str">
        <f>"ZB72041481"</f>
        <v>ZB72041481</v>
      </c>
      <c r="B67" t="str">
        <f t="shared" ref="B67:B92" si="2">"06363391001"</f>
        <v>06363391001</v>
      </c>
      <c r="C67" t="s">
        <v>15</v>
      </c>
      <c r="D67" t="s">
        <v>180</v>
      </c>
      <c r="E67" t="s">
        <v>17</v>
      </c>
      <c r="F67" s="1" t="s">
        <v>181</v>
      </c>
      <c r="G67" t="s">
        <v>182</v>
      </c>
      <c r="H67">
        <v>1481.8</v>
      </c>
      <c r="I67" s="2">
        <v>43019</v>
      </c>
      <c r="J67" s="2">
        <v>43029</v>
      </c>
      <c r="K67">
        <v>1481.8</v>
      </c>
    </row>
    <row r="68" spans="1:11" x14ac:dyDescent="0.25">
      <c r="A68" t="str">
        <f>"ZE52045DB1"</f>
        <v>ZE52045DB1</v>
      </c>
      <c r="B68" t="str">
        <f t="shared" si="2"/>
        <v>06363391001</v>
      </c>
      <c r="C68" t="s">
        <v>15</v>
      </c>
      <c r="D68" t="s">
        <v>183</v>
      </c>
      <c r="E68" t="s">
        <v>17</v>
      </c>
      <c r="F68" s="1" t="s">
        <v>50</v>
      </c>
      <c r="G68" t="s">
        <v>51</v>
      </c>
      <c r="H68">
        <v>420</v>
      </c>
      <c r="I68" s="2">
        <v>43020</v>
      </c>
      <c r="J68" s="2">
        <v>43030</v>
      </c>
      <c r="K68">
        <v>420</v>
      </c>
    </row>
    <row r="69" spans="1:11" x14ac:dyDescent="0.25">
      <c r="A69" t="str">
        <f>"Z06204CF21"</f>
        <v>Z06204CF21</v>
      </c>
      <c r="B69" t="str">
        <f t="shared" si="2"/>
        <v>06363391001</v>
      </c>
      <c r="C69" t="s">
        <v>15</v>
      </c>
      <c r="D69" t="s">
        <v>81</v>
      </c>
      <c r="E69" t="s">
        <v>17</v>
      </c>
      <c r="F69" s="1" t="s">
        <v>184</v>
      </c>
      <c r="G69" t="s">
        <v>185</v>
      </c>
      <c r="H69">
        <v>382.5</v>
      </c>
      <c r="I69" s="2">
        <v>43024</v>
      </c>
      <c r="J69" s="2">
        <v>43044</v>
      </c>
      <c r="K69">
        <v>382.5</v>
      </c>
    </row>
    <row r="70" spans="1:11" x14ac:dyDescent="0.25">
      <c r="A70" t="str">
        <f>"Z35207A1A8"</f>
        <v>Z35207A1A8</v>
      </c>
      <c r="B70" t="str">
        <f t="shared" si="2"/>
        <v>06363391001</v>
      </c>
      <c r="C70" t="s">
        <v>15</v>
      </c>
      <c r="D70" t="s">
        <v>186</v>
      </c>
      <c r="E70" t="s">
        <v>37</v>
      </c>
      <c r="F70" s="1" t="s">
        <v>187</v>
      </c>
      <c r="G70" t="s">
        <v>39</v>
      </c>
      <c r="H70">
        <v>12654.26</v>
      </c>
      <c r="I70" s="2">
        <v>43062</v>
      </c>
      <c r="J70" s="2">
        <v>43082</v>
      </c>
      <c r="K70">
        <v>0</v>
      </c>
    </row>
    <row r="71" spans="1:11" x14ac:dyDescent="0.25">
      <c r="A71" t="str">
        <f>"Z7C209BC71"</f>
        <v>Z7C209BC71</v>
      </c>
      <c r="B71" t="str">
        <f t="shared" si="2"/>
        <v>06363391001</v>
      </c>
      <c r="C71" t="s">
        <v>15</v>
      </c>
      <c r="D71" t="s">
        <v>188</v>
      </c>
      <c r="E71" t="s">
        <v>17</v>
      </c>
      <c r="F71" s="1" t="s">
        <v>189</v>
      </c>
      <c r="G71" t="s">
        <v>190</v>
      </c>
      <c r="H71">
        <v>460.42</v>
      </c>
      <c r="I71" s="2">
        <v>43049</v>
      </c>
      <c r="J71" s="2">
        <v>43059</v>
      </c>
      <c r="K71">
        <v>460.42</v>
      </c>
    </row>
    <row r="72" spans="1:11" x14ac:dyDescent="0.25">
      <c r="A72" t="str">
        <f>"Z3D20B23F6"</f>
        <v>Z3D20B23F6</v>
      </c>
      <c r="B72" t="str">
        <f t="shared" si="2"/>
        <v>06363391001</v>
      </c>
      <c r="C72" t="s">
        <v>15</v>
      </c>
      <c r="D72" t="s">
        <v>191</v>
      </c>
      <c r="E72" t="s">
        <v>17</v>
      </c>
      <c r="F72" s="1" t="s">
        <v>88</v>
      </c>
      <c r="G72" t="s">
        <v>89</v>
      </c>
      <c r="H72">
        <v>1080</v>
      </c>
      <c r="I72" s="2">
        <v>43055</v>
      </c>
      <c r="J72" s="2">
        <v>43079</v>
      </c>
      <c r="K72">
        <v>1080</v>
      </c>
    </row>
    <row r="73" spans="1:11" x14ac:dyDescent="0.25">
      <c r="A73" t="str">
        <f>"Z7020D9971"</f>
        <v>Z7020D9971</v>
      </c>
      <c r="B73" t="str">
        <f t="shared" si="2"/>
        <v>06363391001</v>
      </c>
      <c r="C73" t="s">
        <v>15</v>
      </c>
      <c r="D73" t="s">
        <v>192</v>
      </c>
      <c r="E73" t="s">
        <v>17</v>
      </c>
      <c r="F73" s="1" t="s">
        <v>50</v>
      </c>
      <c r="G73" t="s">
        <v>51</v>
      </c>
      <c r="H73">
        <v>763</v>
      </c>
      <c r="I73" s="2">
        <v>43060</v>
      </c>
      <c r="J73" s="2">
        <v>43080</v>
      </c>
      <c r="K73">
        <v>763</v>
      </c>
    </row>
    <row r="74" spans="1:11" x14ac:dyDescent="0.25">
      <c r="A74" t="str">
        <f>"Z7120EF1DB"</f>
        <v>Z7120EF1DB</v>
      </c>
      <c r="B74" t="str">
        <f t="shared" si="2"/>
        <v>06363391001</v>
      </c>
      <c r="C74" t="s">
        <v>15</v>
      </c>
      <c r="D74" t="s">
        <v>193</v>
      </c>
      <c r="E74" t="s">
        <v>17</v>
      </c>
      <c r="F74" s="1" t="s">
        <v>111</v>
      </c>
      <c r="G74" t="s">
        <v>112</v>
      </c>
      <c r="H74">
        <v>3885</v>
      </c>
      <c r="I74" s="2">
        <v>43063</v>
      </c>
      <c r="J74" s="2">
        <v>43080</v>
      </c>
      <c r="K74">
        <v>0</v>
      </c>
    </row>
    <row r="75" spans="1:11" x14ac:dyDescent="0.25">
      <c r="A75" t="str">
        <f>"Z9B210C904"</f>
        <v>Z9B210C904</v>
      </c>
      <c r="B75" t="str">
        <f t="shared" si="2"/>
        <v>06363391001</v>
      </c>
      <c r="C75" t="s">
        <v>15</v>
      </c>
      <c r="D75" t="s">
        <v>194</v>
      </c>
      <c r="E75" t="s">
        <v>17</v>
      </c>
      <c r="F75" s="1" t="s">
        <v>195</v>
      </c>
      <c r="G75" t="s">
        <v>196</v>
      </c>
      <c r="H75">
        <v>286</v>
      </c>
      <c r="I75" s="2">
        <v>43070</v>
      </c>
      <c r="J75" s="2">
        <v>43084</v>
      </c>
      <c r="K75">
        <v>286</v>
      </c>
    </row>
    <row r="76" spans="1:11" x14ac:dyDescent="0.25">
      <c r="A76" t="str">
        <f>"ZDD20DEFB0"</f>
        <v>ZDD20DEFB0</v>
      </c>
      <c r="B76" t="str">
        <f t="shared" si="2"/>
        <v>06363391001</v>
      </c>
      <c r="C76" t="s">
        <v>15</v>
      </c>
      <c r="D76" t="s">
        <v>197</v>
      </c>
      <c r="E76" t="s">
        <v>17</v>
      </c>
      <c r="F76" s="1" t="s">
        <v>85</v>
      </c>
      <c r="G76" t="s">
        <v>86</v>
      </c>
      <c r="H76">
        <v>1600</v>
      </c>
      <c r="I76" s="2">
        <v>43076</v>
      </c>
      <c r="J76" s="2">
        <v>42741</v>
      </c>
      <c r="K76">
        <v>1600</v>
      </c>
    </row>
    <row r="77" spans="1:11" x14ac:dyDescent="0.25">
      <c r="A77" t="str">
        <f>"Z8A2159CBA"</f>
        <v>Z8A2159CBA</v>
      </c>
      <c r="B77" t="str">
        <f t="shared" si="2"/>
        <v>06363391001</v>
      </c>
      <c r="C77" t="s">
        <v>15</v>
      </c>
      <c r="D77" t="s">
        <v>198</v>
      </c>
      <c r="E77" t="s">
        <v>17</v>
      </c>
      <c r="F77" s="1" t="s">
        <v>18</v>
      </c>
      <c r="G77" t="s">
        <v>19</v>
      </c>
      <c r="H77">
        <v>6550</v>
      </c>
      <c r="I77" s="2">
        <v>43088</v>
      </c>
      <c r="J77" s="2">
        <v>43118</v>
      </c>
      <c r="K77">
        <v>6550</v>
      </c>
    </row>
    <row r="78" spans="1:11" x14ac:dyDescent="0.25">
      <c r="A78" t="str">
        <f>"Z022148DBD"</f>
        <v>Z022148DBD</v>
      </c>
      <c r="B78" t="str">
        <f t="shared" si="2"/>
        <v>06363391001</v>
      </c>
      <c r="C78" t="s">
        <v>15</v>
      </c>
      <c r="D78" t="s">
        <v>199</v>
      </c>
      <c r="E78" t="s">
        <v>17</v>
      </c>
      <c r="F78" s="1" t="s">
        <v>27</v>
      </c>
      <c r="G78" t="s">
        <v>28</v>
      </c>
      <c r="H78">
        <v>3120</v>
      </c>
      <c r="I78" s="2">
        <v>43101</v>
      </c>
      <c r="J78" s="2">
        <v>43830</v>
      </c>
      <c r="K78">
        <v>1560</v>
      </c>
    </row>
    <row r="79" spans="1:11" x14ac:dyDescent="0.25">
      <c r="A79" t="str">
        <f>"ZCD21779A5"</f>
        <v>ZCD21779A5</v>
      </c>
      <c r="B79" t="str">
        <f t="shared" si="2"/>
        <v>06363391001</v>
      </c>
      <c r="C79" t="s">
        <v>15</v>
      </c>
      <c r="D79" t="s">
        <v>200</v>
      </c>
      <c r="E79" t="s">
        <v>17</v>
      </c>
      <c r="F79" s="1" t="s">
        <v>126</v>
      </c>
      <c r="G79" t="s">
        <v>127</v>
      </c>
      <c r="H79">
        <v>5341</v>
      </c>
      <c r="I79" s="2">
        <v>43097</v>
      </c>
      <c r="J79" s="2">
        <v>42762</v>
      </c>
      <c r="K79">
        <v>5341</v>
      </c>
    </row>
    <row r="80" spans="1:11" x14ac:dyDescent="0.25">
      <c r="A80" t="str">
        <f>"Z472186423"</f>
        <v>Z472186423</v>
      </c>
      <c r="B80" t="str">
        <f t="shared" si="2"/>
        <v>06363391001</v>
      </c>
      <c r="C80" t="s">
        <v>15</v>
      </c>
      <c r="D80" t="s">
        <v>201</v>
      </c>
      <c r="E80" t="s">
        <v>17</v>
      </c>
      <c r="F80" s="1" t="s">
        <v>202</v>
      </c>
      <c r="G80" t="s">
        <v>159</v>
      </c>
      <c r="H80">
        <v>6756.8</v>
      </c>
      <c r="I80" s="2">
        <v>43097</v>
      </c>
      <c r="J80" s="2">
        <v>43127</v>
      </c>
      <c r="K80">
        <v>6756.8</v>
      </c>
    </row>
    <row r="81" spans="1:11" x14ac:dyDescent="0.25">
      <c r="A81" t="str">
        <f>"Z39218A404"</f>
        <v>Z39218A404</v>
      </c>
      <c r="B81" t="str">
        <f t="shared" si="2"/>
        <v>06363391001</v>
      </c>
      <c r="C81" t="s">
        <v>15</v>
      </c>
      <c r="D81" t="s">
        <v>203</v>
      </c>
      <c r="E81" t="s">
        <v>17</v>
      </c>
      <c r="F81" s="1" t="s">
        <v>204</v>
      </c>
      <c r="G81" t="s">
        <v>127</v>
      </c>
      <c r="H81">
        <v>6644</v>
      </c>
      <c r="I81" s="2">
        <v>43098</v>
      </c>
      <c r="J81" s="2">
        <v>43138</v>
      </c>
      <c r="K81">
        <v>6644</v>
      </c>
    </row>
    <row r="82" spans="1:11" x14ac:dyDescent="0.25">
      <c r="A82" t="str">
        <f>"Z01218A49C"</f>
        <v>Z01218A49C</v>
      </c>
      <c r="B82" t="str">
        <f t="shared" si="2"/>
        <v>06363391001</v>
      </c>
      <c r="C82" t="s">
        <v>15</v>
      </c>
      <c r="D82" t="s">
        <v>205</v>
      </c>
      <c r="E82" t="s">
        <v>17</v>
      </c>
      <c r="F82" s="1" t="s">
        <v>206</v>
      </c>
      <c r="G82" t="s">
        <v>131</v>
      </c>
      <c r="H82">
        <v>5450</v>
      </c>
      <c r="I82" s="2">
        <v>43098</v>
      </c>
      <c r="J82" s="2">
        <v>43138</v>
      </c>
      <c r="K82">
        <v>5450</v>
      </c>
    </row>
    <row r="83" spans="1:11" x14ac:dyDescent="0.25">
      <c r="A83" t="str">
        <f>"Z702136AC6"</f>
        <v>Z702136AC6</v>
      </c>
      <c r="B83" t="str">
        <f t="shared" si="2"/>
        <v>06363391001</v>
      </c>
      <c r="C83" t="s">
        <v>15</v>
      </c>
      <c r="D83" t="s">
        <v>207</v>
      </c>
      <c r="E83" t="s">
        <v>17</v>
      </c>
      <c r="F83" s="1" t="s">
        <v>208</v>
      </c>
      <c r="G83" t="s">
        <v>209</v>
      </c>
      <c r="H83">
        <v>828.08</v>
      </c>
      <c r="I83" s="2">
        <v>43081</v>
      </c>
      <c r="J83" s="2">
        <v>43098</v>
      </c>
      <c r="K83">
        <v>828.08</v>
      </c>
    </row>
    <row r="84" spans="1:11" x14ac:dyDescent="0.25">
      <c r="A84" t="str">
        <f>"6643954C46"</f>
        <v>6643954C46</v>
      </c>
      <c r="B84" t="str">
        <f t="shared" si="2"/>
        <v>06363391001</v>
      </c>
      <c r="C84" t="s">
        <v>15</v>
      </c>
      <c r="D84" t="s">
        <v>210</v>
      </c>
      <c r="E84" t="s">
        <v>211</v>
      </c>
      <c r="F84" s="1" t="s">
        <v>212</v>
      </c>
      <c r="G84" t="s">
        <v>213</v>
      </c>
      <c r="H84">
        <v>533957.27</v>
      </c>
      <c r="I84" s="2">
        <v>42917</v>
      </c>
      <c r="J84" s="2">
        <v>44012</v>
      </c>
      <c r="K84">
        <v>0</v>
      </c>
    </row>
    <row r="85" spans="1:11" x14ac:dyDescent="0.25">
      <c r="A85" t="str">
        <f>"73026766DF"</f>
        <v>73026766DF</v>
      </c>
      <c r="B85" t="str">
        <f t="shared" si="2"/>
        <v>06363391001</v>
      </c>
      <c r="C85" t="s">
        <v>15</v>
      </c>
      <c r="D85" t="s">
        <v>214</v>
      </c>
      <c r="E85" t="s">
        <v>33</v>
      </c>
      <c r="F85" s="1" t="s">
        <v>215</v>
      </c>
      <c r="G85" t="s">
        <v>216</v>
      </c>
      <c r="H85">
        <v>0</v>
      </c>
      <c r="I85" s="2">
        <v>43073</v>
      </c>
      <c r="K85">
        <v>322.10000000000002</v>
      </c>
    </row>
    <row r="86" spans="1:11" x14ac:dyDescent="0.25">
      <c r="A86" t="str">
        <f>"6997782064"</f>
        <v>6997782064</v>
      </c>
      <c r="B86" t="str">
        <f t="shared" si="2"/>
        <v>06363391001</v>
      </c>
      <c r="C86" t="s">
        <v>15</v>
      </c>
      <c r="D86" t="s">
        <v>217</v>
      </c>
      <c r="E86" t="s">
        <v>33</v>
      </c>
      <c r="F86" s="1" t="s">
        <v>218</v>
      </c>
      <c r="G86" t="s">
        <v>219</v>
      </c>
      <c r="H86">
        <v>6230</v>
      </c>
      <c r="I86" s="2">
        <v>42796</v>
      </c>
      <c r="J86" s="2">
        <v>42855</v>
      </c>
      <c r="K86">
        <v>6230</v>
      </c>
    </row>
    <row r="87" spans="1:11" x14ac:dyDescent="0.25">
      <c r="A87" t="str">
        <f>"71467905AD"</f>
        <v>71467905AD</v>
      </c>
      <c r="B87" t="str">
        <f t="shared" si="2"/>
        <v>06363391001</v>
      </c>
      <c r="C87" t="s">
        <v>15</v>
      </c>
      <c r="D87" t="s">
        <v>220</v>
      </c>
      <c r="E87" t="s">
        <v>33</v>
      </c>
      <c r="F87" s="1" t="s">
        <v>218</v>
      </c>
      <c r="G87" t="s">
        <v>219</v>
      </c>
      <c r="H87">
        <v>6230</v>
      </c>
      <c r="I87" s="2">
        <v>42933</v>
      </c>
      <c r="J87" s="2">
        <v>42977</v>
      </c>
      <c r="K87">
        <v>6230</v>
      </c>
    </row>
    <row r="88" spans="1:11" x14ac:dyDescent="0.25">
      <c r="A88" t="str">
        <f>"71529576D8"</f>
        <v>71529576D8</v>
      </c>
      <c r="B88" t="str">
        <f t="shared" si="2"/>
        <v>06363391001</v>
      </c>
      <c r="C88" t="s">
        <v>15</v>
      </c>
      <c r="D88" t="s">
        <v>221</v>
      </c>
      <c r="E88" t="s">
        <v>33</v>
      </c>
      <c r="F88" s="1" t="s">
        <v>41</v>
      </c>
      <c r="G88" t="s">
        <v>42</v>
      </c>
      <c r="H88">
        <v>1137.8499999999999</v>
      </c>
      <c r="I88" s="2">
        <v>42936</v>
      </c>
      <c r="J88" s="2">
        <v>42978</v>
      </c>
      <c r="K88">
        <v>1137.8499999999999</v>
      </c>
    </row>
    <row r="89" spans="1:11" x14ac:dyDescent="0.25">
      <c r="A89" t="str">
        <f>"7154687A7B"</f>
        <v>7154687A7B</v>
      </c>
      <c r="B89" t="str">
        <f t="shared" si="2"/>
        <v>06363391001</v>
      </c>
      <c r="C89" t="s">
        <v>15</v>
      </c>
      <c r="D89" t="s">
        <v>222</v>
      </c>
      <c r="E89" t="s">
        <v>33</v>
      </c>
      <c r="F89" s="1" t="s">
        <v>41</v>
      </c>
      <c r="G89" t="s">
        <v>42</v>
      </c>
      <c r="H89">
        <v>6785.56</v>
      </c>
      <c r="I89" s="2">
        <v>42937</v>
      </c>
      <c r="J89" s="2">
        <v>42978</v>
      </c>
      <c r="K89">
        <v>6785.54</v>
      </c>
    </row>
    <row r="90" spans="1:11" x14ac:dyDescent="0.25">
      <c r="A90" t="str">
        <f>"7192632BAF"</f>
        <v>7192632BAF</v>
      </c>
      <c r="B90" t="str">
        <f t="shared" si="2"/>
        <v>06363391001</v>
      </c>
      <c r="C90" t="s">
        <v>15</v>
      </c>
      <c r="D90" t="s">
        <v>223</v>
      </c>
      <c r="E90" t="s">
        <v>33</v>
      </c>
      <c r="F90" s="1" t="s">
        <v>224</v>
      </c>
      <c r="G90" t="s">
        <v>225</v>
      </c>
      <c r="H90">
        <v>2855.5</v>
      </c>
      <c r="I90" s="2">
        <v>42979</v>
      </c>
      <c r="J90" s="2">
        <v>43039</v>
      </c>
      <c r="K90">
        <v>2855.5</v>
      </c>
    </row>
    <row r="91" spans="1:11" x14ac:dyDescent="0.25">
      <c r="A91" t="str">
        <f>"Z1B1D9D125"</f>
        <v>Z1B1D9D125</v>
      </c>
      <c r="B91" t="str">
        <f t="shared" si="2"/>
        <v>06363391001</v>
      </c>
      <c r="C91" t="s">
        <v>15</v>
      </c>
      <c r="D91" t="s">
        <v>226</v>
      </c>
      <c r="E91" t="s">
        <v>17</v>
      </c>
      <c r="F91" s="1" t="s">
        <v>18</v>
      </c>
      <c r="G91" t="s">
        <v>19</v>
      </c>
      <c r="H91">
        <v>325</v>
      </c>
      <c r="I91" s="2">
        <v>42796</v>
      </c>
      <c r="J91" s="2">
        <v>42807</v>
      </c>
      <c r="K91">
        <v>325</v>
      </c>
    </row>
    <row r="92" spans="1:11" x14ac:dyDescent="0.25">
      <c r="A92" t="str">
        <f>"Z541E8676D"</f>
        <v>Z541E8676D</v>
      </c>
      <c r="B92" t="str">
        <f t="shared" si="2"/>
        <v>06363391001</v>
      </c>
      <c r="C92" t="s">
        <v>15</v>
      </c>
      <c r="D92" t="s">
        <v>227</v>
      </c>
      <c r="E92" t="s">
        <v>37</v>
      </c>
      <c r="F92" s="1" t="s">
        <v>228</v>
      </c>
      <c r="G92" t="s">
        <v>229</v>
      </c>
      <c r="H92">
        <v>23337.41</v>
      </c>
      <c r="I92" s="2">
        <v>43011</v>
      </c>
      <c r="J92" s="2">
        <v>43375</v>
      </c>
      <c r="K92">
        <v>18438.939999999999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umbria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2019-01-29T15:57:36Z</dcterms:created>
  <dcterms:modified xsi:type="dcterms:W3CDTF">2019-01-29T15:57:36Z</dcterms:modified>
</cp:coreProperties>
</file>