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</calcChain>
</file>

<file path=xl/sharedStrings.xml><?xml version="1.0" encoding="utf-8"?>
<sst xmlns="http://schemas.openxmlformats.org/spreadsheetml/2006/main" count="731" uniqueCount="310">
  <si>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</si>
  <si>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</si>
  <si>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</si>
  <si>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</si>
  <si>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</si>
  <si>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</si>
  <si>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</si>
  <si>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</si>
  <si>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</si>
  <si>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</si>
  <si>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</si>
  <si>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</si>
  <si>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</si>
  <si>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</si>
  <si>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</si>
  <si>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</si>
  <si>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Fornitura, installazione e smaltimento di n. 2 condizionatori monosplit presso l' UT Montebelluna e Belluno DP</t>
  </si>
  <si>
    <t>22-PROCEDURA NEGOZIATA DERIVANTE DA AVVISI CON CUI SI INDICE LA GARA</t>
  </si>
  <si>
    <t xml:space="preserve">CENELEC SRL (CF: 02579280245)
CLIMATECH SRL (CF: 03519780237)
F.LLI GHEGIN SRL (CF: 00745940288)
I.B. IMPIANTI DI IMERIO BASSO (CF: BSSMRI64R21D956B)
KRIOSERVICE DI CASARIN FIORENZO (CF: CSRFNZ63A09F904A)
</t>
  </si>
  <si>
    <t>KRIOSERVICE DI CASARIN FIORENZO (CF: CSRFNZ63A09F904A)</t>
  </si>
  <si>
    <t>servizio di installazione e certificazione a norma dei parapetti delle finestre nonchÃ© della sistemazione a norma di legge dei corrimano delle scale presso vari Uffici - Integrazione RDO 1355032</t>
  </si>
  <si>
    <t>23-AFFIDAMENTO IN ECONOMIA - AFFIDAMENTO DIRETTO</t>
  </si>
  <si>
    <t xml:space="preserve">CANATO COSTRUZIONI SRL (CF: 03487000279)
</t>
  </si>
  <si>
    <t>CANATO COSTRUZIONI SRL (CF: 03487000279)</t>
  </si>
  <si>
    <t xml:space="preserve">Interventi elettrici e di cablaggio strutturato da eseguirsi in aula Veronese del Polo Formativo </t>
  </si>
  <si>
    <t xml:space="preserve">L'OPEROSA IMPIANTI S.R.L. (CF: 04269490266)
</t>
  </si>
  <si>
    <t>L'OPEROSA IMPIANTI S.R.L. (CF: 04269490266)</t>
  </si>
  <si>
    <t>AG.ENTRATE VENETO - SERVIZIO SORVEGLIANZA SANITARIA 01.02.2017 -31.01.2020</t>
  </si>
  <si>
    <t>26-AFFIDAMENTO DIRETTO IN ADESIONE AD ACCORDO QUADRO/CONVENZIONE</t>
  </si>
  <si>
    <t xml:space="preserve">COM Metodi spa  (CF: 07120730150)
</t>
  </si>
  <si>
    <t>COM Metodi spa  (CF: 07120730150)</t>
  </si>
  <si>
    <t xml:space="preserve">Intervento di pulizia, rimozione e smaltimento guano e sanificazione presso lâ€™Agenzia Entrate Ufficio territoriale di  Padova 2, via Vergerio n. 27 - 35126 Padova </t>
  </si>
  <si>
    <t xml:space="preserve">C.R. APPALTI SRL (CF: 04622851006)
</t>
  </si>
  <si>
    <t>C.R. APPALTI SRL (CF: 04622851006)</t>
  </si>
  <si>
    <t>manutenzione extracanone impianti antintrusione DRE Veneto â€“ Periodo GEN-FEB-MAR 2017</t>
  </si>
  <si>
    <t xml:space="preserve">ETI SYSTEM snc (CF: 03945190282)
</t>
  </si>
  <si>
    <t>ETI SYSTEM snc (CF: 03945190282)</t>
  </si>
  <si>
    <t>Interventi elettrici e di cablaggio strutturato da eseguirsi per il riassetto del front-office presso la sede di Treviso di Piazza delle Istituzioni n. 4.</t>
  </si>
  <si>
    <t xml:space="preserve">Interventi urgenti per criticitÃ  legate allâ€™impianto di riscaldamento presso il compendio immobiliare di Venezia, campo Santâ€™Angelo. </t>
  </si>
  <si>
    <t>Intervento di smaltimento, fornitura e posa in opera di n. 2 porte tagliafuoco REI 120 con i relativi maniglioni, maniglie, serrature e barre orizzontali, presso il compendio immobiliare di Belluno, via Feltre n. 198 â€“ 32100 Belluno.</t>
  </si>
  <si>
    <t>Intervento volto allâ€™installazione di un nuovo tastierino numerico per lâ€™apertura porta attraverso codice numerico mantenendo la serratura esistente presso la sede di Padova, via Turazza.</t>
  </si>
  <si>
    <t>Interventi urgenti per criticitÃ  legate agli impianti di sollevamento aventi matricola 54NN5221 (matr. Kone 0011089010) e 54NN5223  (matr. Kone 0011089006) entrambi presso la sede di Padova, via Turazza n. 37.</t>
  </si>
  <si>
    <t>Servizio consegna posta a domicilio - UT VERONA 2</t>
  </si>
  <si>
    <t xml:space="preserve">POSTE ITALIANE SPA (CF: 97103880585)
</t>
  </si>
  <si>
    <t>POSTE ITALIANE SPA (CF: 97103880585)</t>
  </si>
  <si>
    <t>Iscrizione dellâ€™Ing. MENALDO ELEONORA al corso tecnico per il mantenimento dell'iscrizione negli elenchi del Ministero dell'Interno, D.M. 5 agosto 2011, art. 7</t>
  </si>
  <si>
    <t xml:space="preserve">COLLEGIO DEGLI INGEGNERI DELLA PROVINCIA DI VERONA (CF: 80015620232)
</t>
  </si>
  <si>
    <t>COLLEGIO DEGLI INGEGNERI DELLA PROVINCIA DI VERONA (CF: 80015620232)</t>
  </si>
  <si>
    <t xml:space="preserve">Intervento urgente volto allâ€™eliminazione di una criticitÃ  dellâ€™impianto elettrico presso la sede dellâ€™Agenzia delle Entrate di Oderzo. </t>
  </si>
  <si>
    <t xml:space="preserve">Interventi per criticitÃ  legata ai motori dellâ€™impianto a basculante presente presso la sede di Vicenza, via Quintino Sella. </t>
  </si>
  <si>
    <t>Intervento volto al ritiro e al trasporto presso smaltitore autorizzato di n. 4 bombole a CO2 da 50 lt presenti presso la sede di Vicenza, corso Palladio.</t>
  </si>
  <si>
    <t>TRASLOCO VARI UFFICI AGENZIA ENTRATE VICENZA</t>
  </si>
  <si>
    <t xml:space="preserve">BORGHI ITALIA SRL (CF: 05968450964)
COLBAR DI TOMAS MASI (CF: MSATMS75L11M126S)
CONEPO SERVIZI S.C.A R.L. (CF: 00254260276)
COOPSERVICE S.COOP.P.A.  (CF: 00310180351)
EASY SERVICE S.R.L. (CF: 02858890730)
PREMIO SRL  (CF: 04286980372)
</t>
  </si>
  <si>
    <t>COOPSERVICE S.COOP.P.A.  (CF: 00310180351)</t>
  </si>
  <si>
    <t>Ordine diretto su MePA - fornitura n.20 piastre (adulto/pediatrico) per defibrillatore RESCUE SAM presso gli Uffici dellâ€™Agenzia Entrate Veneto</t>
  </si>
  <si>
    <t xml:space="preserve">PROGETTI srl (CF: 10213970154)
</t>
  </si>
  <si>
    <t>PROGETTI srl (CF: 10213970154)</t>
  </si>
  <si>
    <t>Servizio consegna posta a domicilio - DP PADOVA</t>
  </si>
  <si>
    <t>Servizio consegna posta a domicilio - DP TREVISO</t>
  </si>
  <si>
    <t>Servizio consegna posta a domicilio - DP VENEZIA</t>
  </si>
  <si>
    <t>Servizio consegna posta a domicilio - DP VERONA</t>
  </si>
  <si>
    <t>Servizio consegna posta a domicilio - DP VICENZA</t>
  </si>
  <si>
    <t>Servizio consegna posta a domicilio - DR VENETO</t>
  </si>
  <si>
    <t>Servizio consegna posta a domicilio - UPT PADOVA</t>
  </si>
  <si>
    <t>Servizio consegna posta a domicilio - UT BASSANO DEL GRAPPA</t>
  </si>
  <si>
    <t>Servizio consegna posta a domicilio - UT PADOVA 2</t>
  </si>
  <si>
    <t>Servizio consegna posta a domicilio - UT SOAVE</t>
  </si>
  <si>
    <t>Servizio consegna posta a domicilio - UT VICENZA</t>
  </si>
  <si>
    <t>Servizio consegna posto a domicilio - UPT TREVISO</t>
  </si>
  <si>
    <t xml:space="preserve">N.50 lampadine per la D.P. di TREVISO </t>
  </si>
  <si>
    <t xml:space="preserve">FABBI IMOLA SRL (CF: 02381890371)
</t>
  </si>
  <si>
    <t>FABBI IMOLA SRL (CF: 02381890371)</t>
  </si>
  <si>
    <t>Servizio consegna posta a domicilio - UT SAN DONA' DI PIAVE</t>
  </si>
  <si>
    <t>Contratto per la fornitura dellâ€™abbonamento portale on line Pluris, per lâ€™anno 2017.</t>
  </si>
  <si>
    <t xml:space="preserve">WOLTERS KLUWER ITALIA SRL (CF: 10209790152)
</t>
  </si>
  <si>
    <t>WOLTERS KLUWER ITALIA SRL (CF: 10209790152)</t>
  </si>
  <si>
    <t>Interventi di ripristino alimentazione centralina antintrusione _ Soave UT</t>
  </si>
  <si>
    <t>N. 35 pittogrammi in acciaio Durable quadrato per wc, per le nuove sedi della DP VICENZA/UT VI e dellâ€™UPT ROVIGO.</t>
  </si>
  <si>
    <t xml:space="preserve">CAPRIOLI SOLUTIONS S.R.L. (CF: 10892451005)
</t>
  </si>
  <si>
    <t>CAPRIOLI SOLUTIONS S.R.L. (CF: 10892451005)</t>
  </si>
  <si>
    <t>Ordinativo n.100 buoni gasolio da 50 euro - DIREZIONE REGIONALE VENETO</t>
  </si>
  <si>
    <t xml:space="preserve">ENI SPA (CF: 00484960588)
</t>
  </si>
  <si>
    <t>ENI SPA (CF: 00484960588)</t>
  </si>
  <si>
    <t>Lavori di ripristino sicurezza presso UT VENEZIA 1 E UPT ROVIGO</t>
  </si>
  <si>
    <t xml:space="preserve">CORDIOLI COSTRUZIONI SRL (CF: 03548910235)
I.S.L.E.M. S.R.L. (CF: 01519730277)
NUOVA SAME SRL (CF: 02359600240)
RUFFATO MARIO SRL (CF: 02005120288)
TONET SRL (CF: 00793270257)
</t>
  </si>
  <si>
    <t>RUFFATO MARIO SRL (CF: 02005120288)</t>
  </si>
  <si>
    <t>Contratto per lâ€™acquisto testi fiscali IPSOA</t>
  </si>
  <si>
    <t>Servizio di stampa vinilica su supporto in alluminio per aggiornamento segnaletica aziendale DP Vicenza</t>
  </si>
  <si>
    <t xml:space="preserve">CENTRO STAMPA VOLTA PAGINA s.r.l. (CF: 04162790275)
</t>
  </si>
  <si>
    <t>CENTRO STAMPA VOLTA PAGINA s.r.l. (CF: 04162790275)</t>
  </si>
  <si>
    <t>fornitura di n.200 rotoli di carta termica per eliminacode sistema ARGO LAN PRINTER, per gli Uffici dellâ€™Agenzia Entrate del Veneto.</t>
  </si>
  <si>
    <t xml:space="preserve">SIGMA S.P.A. (CF: 01590580443)
</t>
  </si>
  <si>
    <t>SIGMA S.P.A. (CF: 01590580443)</t>
  </si>
  <si>
    <t>N.85 TARGHE FUORI PORTA per le nuove sedi della DP VICENZA/ UT VI e lâ€™UPT ROVIGO</t>
  </si>
  <si>
    <t xml:space="preserve">INGROSCART SRL (CF: 01469840662)
</t>
  </si>
  <si>
    <t>INGROSCART SRL (CF: 01469840662)</t>
  </si>
  <si>
    <t>Intervento per fornitura ed installazione n. 3 apparecchiature bidirezionali per ascensori presso la sede di Verona via delle Coste</t>
  </si>
  <si>
    <t xml:space="preserve">MEDINOK SPA (CF: 04106841002)
</t>
  </si>
  <si>
    <t>MEDINOK SPA (CF: 04106841002)</t>
  </si>
  <si>
    <t>Intervento di pulizia post-cantiere presso la sede di Vicenza, borgo Berga.</t>
  </si>
  <si>
    <t>Contratto per il servizio di stampa manifesti per lâ€™iniziativa promozionale â€œIL FISCO METTE LE RUOTE 2017â€</t>
  </si>
  <si>
    <t>FORNITURA E POSA IN OPERA DI N.1 IMPIANTO ARCHIVIO COMPATTABILI E INTRINSECA PROTEZIONE PASSIVA DEL CONTENUTO DAL FUOCO PRESSO UPT ROVIGO</t>
  </si>
  <si>
    <t xml:space="preserve">CAMILLO SIRIANNI S.A.S. (CF: 01932130790)
CYBER ENGINEERING SRL (CF: 00807770383)
FE.AL. DI FILIPPETTI ALESSANDRO &amp; C. SAS (CF: 05339081001)
GVN Ufficio srl (CF: 02608290801)
IDEM GROUP SRL (CF: 07727390721)
ITALY SYSTEM S.R.L. (CF: 11261821000)
LO GIUDICE MERFORI SRL (CF: 03705240822)
MAKROS DI LUISE MASSIMO (CF: LSUMSM60L10I953G)
MAKROS PROJECT S.R.L (CF: 01944000387)
S.E.I. SISTEMIINDUSTRIALI SNC DI QUAGGIA EDDO &amp; C. (CF: 01085740288)
SORGE SRL (CF: 00707360152)
SPINA LUIGI &amp; C. SAS (CF: 01541280788)
TECOM FURNITURE SRL UNIPERSONALE (CF: 01112450935)
</t>
  </si>
  <si>
    <t>MAKROS PROJECT S.R.L (CF: 01944000387)</t>
  </si>
  <si>
    <t>Servizio di interpretariato in Lingua dei Segni Italiana il giorno 18 maggio 2017, in occasione della prova di idoneitÃ  a persona sorda</t>
  </si>
  <si>
    <t xml:space="preserve">CONTE FLORA (CF: CNTFLR43M55L736W)
</t>
  </si>
  <si>
    <t>CONTE FLORA (CF: CNTFLR43M55L736W)</t>
  </si>
  <si>
    <t>Intervento di pulizia, rimozione e smaltimento guano e sanificazione presso UT PD 2 - Via Vergerio 27 - Padova</t>
  </si>
  <si>
    <t>Fornitura di n.20 contenitori di sacchetti igienici, n.70 portascopini in plastica murale o d'appoggio e n.15 specchi acrilici, per le nuove sedi della DP VICENZA/UT VI e dellâ€™UPT ROVIGO</t>
  </si>
  <si>
    <t xml:space="preserve">flex office srl (CF: 06854871214)
</t>
  </si>
  <si>
    <t>flex office srl (CF: 06854871214)</t>
  </si>
  <si>
    <t>servizio di trasporto e trattamento RAEE delle apparecchiature elettriche ed elettroniche fuori uso (stampanti, tastiere, telefoni e monitor) presenti presso il Compendio di Marghera</t>
  </si>
  <si>
    <t xml:space="preserve">NEC S.R.L. NEW ECOLOGY (CF: 02383390271)
</t>
  </si>
  <si>
    <t>NEC S.R.L. NEW ECOLOGY (CF: 02383390271)</t>
  </si>
  <si>
    <t>Intervento volto fornitura e posa in opera di n. 2 resistenze scalda olio allâ€™interno delle centraline idrauliche dei 2 (due) impianti elevatori della sede di Bassando del Grappa</t>
  </si>
  <si>
    <t>Intervento volto allo smontaggio e demolizione degli impianti split in GAS R22, smontaggio e recupero degli impianti split in gas R410, smontaggio e recupero dellâ€™impianto VRV in gas R410 presso la sede dellâ€™Agenzia delle Entrate di Vicenza, corso Palladio</t>
  </si>
  <si>
    <t>Contratto per la fornitura abbonamento â€œInformativa fiscale 2017â€</t>
  </si>
  <si>
    <t xml:space="preserve">SEAC S.P.A. (CF: 00665310221)
</t>
  </si>
  <si>
    <t>SEAC S.P.A. (CF: 00665310221)</t>
  </si>
  <si>
    <t>Fornitura di carta formato A4 naturale, A4 riciclata  e A3, per fotocopiatori e stampanti, per il  trimestre giugno-agosto 2017.</t>
  </si>
  <si>
    <t xml:space="preserve">ARMONIA COMPUTERS (CF: 02185390263)
ATIG SERVICE S.R.L. (CF: 02563900246)
AURELIA DI ROSY SILVESTRINI (CF: SLVRSY76M57A471J)
BRIGHENTI SOFTWARE SAS (CF: BRGVNI76T01H612Q)
C.M.P. COMUNICARE DI PAOLETTI JGOR (CF: PLTJGR82P08D530C)
PROSDOCIMI G.M. S.p.A. (CF: 00207000282)
</t>
  </si>
  <si>
    <t>PROSDOCIMI G.M. S.p.A. (CF: 00207000282)</t>
  </si>
  <si>
    <t>FORNITURA N.120 ROTOLI ELIMINACODE ARGO</t>
  </si>
  <si>
    <t xml:space="preserve">acquisto di n.1 testo fiscale IPSOA-Codice della Riforma Tributaria-di Lamedica Tommaso-Anno 2017-UT CITTADELLA </t>
  </si>
  <si>
    <t>Interventi urgenti impianto idrico presso Marghera, allâ€™impianto elettrico sede Bassano del Grappa e riscaldamento sede Vicenza Corso Palladio e Feltre</t>
  </si>
  <si>
    <t>NOLEGGIO n.15 fotocopiatori, per UPT VI-SPI BASSANO,UPT BL,UPT PD e SPI ESTE,UPT TV,UPT VR e SPI VR,UPT VI e SPI VI</t>
  </si>
  <si>
    <t xml:space="preserve">KYOCERA DOCUMENT SOLUTION ITALIA SPA (CF: 01788080156)
</t>
  </si>
  <si>
    <t>KYOCERA DOCUMENT SOLUTION ITALIA SPA (CF: 01788080156)</t>
  </si>
  <si>
    <t>NOLEGGIO n.2 fotocopiatori, per Direzione Prov. Padova e Direzione Prov. VR-U.T. VR 2</t>
  </si>
  <si>
    <t>NOLEGGIO n.2 fotocopiatori, per UT TV - sport. Oderzo e Dir.Reg. V.to uff. Legale e Riscossione</t>
  </si>
  <si>
    <t>NOLEGGIO n.17 fotocopiatori in b/n, per gli Uffici dellâ€™Agenzia Entrate del Veneto</t>
  </si>
  <si>
    <t xml:space="preserve">Fornitura n.2 toner nero, n.1 toner magenta, n.1 toner giallo, n.1 toner ciano, n.4 vaschette di recupero per Xerox Phaser 7500DTS - UPT VENEZIA </t>
  </si>
  <si>
    <t xml:space="preserve">ITALWARE  SRL  (CF: 08619670584)
</t>
  </si>
  <si>
    <t>ITALWARE  SRL  (CF: 08619670584)</t>
  </si>
  <si>
    <t xml:space="preserve">Interventi di manutenzione extracanone su impianti antintrusione presso alcuni uffici della DRE Veneto â€“ trimestre APR-MAG-GIU </t>
  </si>
  <si>
    <t>Servizio di pubblicazione di un estratto di due avvisi per indagine di mercato immobiliare per la nuova sede dellâ€™Ufficio Territoriale di Soave (VR).</t>
  </si>
  <si>
    <t xml:space="preserve">A. MANZONI &amp; C. S.p.a. (CF: 04705810150)
</t>
  </si>
  <si>
    <t>A. MANZONI &amp; C. S.p.a. (CF: 04705810150)</t>
  </si>
  <si>
    <t>Interventi urgenti per criticitÃ  presenti presso il compendio immobiliare di Marghera-VE, via G. De Marchi n. 16</t>
  </si>
  <si>
    <t>Fornitura di nastri per stampante ZEBRA, per la stampa di tesserini identificativi, per gli UFFICI AGENZIA ENTRATE VENETO</t>
  </si>
  <si>
    <t xml:space="preserve">VIRTUAL LOGIC SRL (CF: 03878640238)
</t>
  </si>
  <si>
    <t>VIRTUAL LOGIC SRL (CF: 03878640238)</t>
  </si>
  <si>
    <t>Servizio stampa e messa in opera nuovi indicatori aziendali - DR Veneto e UPT Rovigo</t>
  </si>
  <si>
    <t>Fornitura di n. 30 estintori a polvere di Kg 3 necessari per lâ€™attivazione delle postazioni di telelavoro della Agenzia delle Entrate del Veneto, per lâ€™anno 2017.</t>
  </si>
  <si>
    <t xml:space="preserve">SM SERVIZI SRL (CF: 14050841007)
</t>
  </si>
  <si>
    <t>SM SERVIZI SRL (CF: 14050841007)</t>
  </si>
  <si>
    <t>DR VENETO - FORNITURA BUONI PASTO UFFICI VENETO - 2 SEMESTRE 2017</t>
  </si>
  <si>
    <t xml:space="preserve">DAY RISTOSERVICE S.P.A. (CF: 03543000370)
</t>
  </si>
  <si>
    <t>DAY RISTOSERVICE S.P.A. (CF: 03543000370)</t>
  </si>
  <si>
    <t>manutenzione meccanica straordinaria e relativa messa a norma di n.1 carrello elevatore c/o il compendio di Marghera</t>
  </si>
  <si>
    <t xml:space="preserve">FINOTTO CARRELLI s.r.l. (CF: 03039040278)
</t>
  </si>
  <si>
    <t>FINOTTO CARRELLI s.r.l. (CF: 03039040278)</t>
  </si>
  <si>
    <t>Fornitura di carta formato A4 naturale, A4 riciclata  e A3, per fotocopiatori e stampanti, per il  trimestre  settembre-novembre 2017.</t>
  </si>
  <si>
    <t xml:space="preserve">GRAFICHE PIETROBON SRL (CF: 04370180277)
GROSS CART SRL (CF: 00651680241)
I.P.S.O. OFFICE SRL (CF: 02380850269)
IDEALCOPY SRL (CF: 02415080239)
IMOCO SPA (CF: 02360180265)
INFOTREND SRL (CF: 03228820266)
kit ufficio snc (CF: 02529780278)
L'ASTUCCIO (CF: BSTDRH77B61L407N)
MARKA TOP S.R.L. (CF: 00170700280)
PROSDOCIMI G.M. S.p.A. (CF: 00207000282)
</t>
  </si>
  <si>
    <t>kit ufficio snc (CF: 02529780278)</t>
  </si>
  <si>
    <t>Collegamento del sistema eliminacode ARGO presso lâ€™UT di Venezia 1 / UPT Venezia â€“ San Marco 3538.</t>
  </si>
  <si>
    <t>Interventi urgenti impianti immobili di Verona, via Fermi, Padova, via Turazza, Vicenza, via del Mercato Nuovo, San DonÃ  di Piave e Conegliano</t>
  </si>
  <si>
    <t>Intervento di verifica impianto di rilevazione e spegnimento della sede di Vicenza, via Zampieri</t>
  </si>
  <si>
    <t>Fornitura e posa in opera nuovo monitor per videocitofono e base da tavolo per monitor presso compendio di Marghera</t>
  </si>
  <si>
    <t>Riparazione pompe sommerse presso sede Vicenza, pompe riscaldamento presso sede di Marghera e motore monoalbero caldaia sede di Adria</t>
  </si>
  <si>
    <t>Riadattamento segnaletica aziendale esterna del Centro Fiscale di Venezia</t>
  </si>
  <si>
    <t>Smaltimento bombole contenenti gas presso UP Belluno, Rovigo, Treviso e Verona + adeguamento normativo sala server UP Treviso</t>
  </si>
  <si>
    <t>Fornitura n. 1 transpallet manuale per Centro Operativo di Venezia</t>
  </si>
  <si>
    <t xml:space="preserve">MR SERVICE SRL (CF: 12479491008)
</t>
  </si>
  <si>
    <t>MR SERVICE SRL (CF: 12479491008)</t>
  </si>
  <si>
    <t>Intervento di pulizia, rimozione e smaltimento guano e sanificazione presso lâ€™Agenzia Entrate Ufficio territoriale di Padova 2, via Vergerio n. 27 - 35126 Padova</t>
  </si>
  <si>
    <t>Accordo quadro per lâ€™affidamento della fornitura di toner per stampanti per alcune Direzioni dellâ€™Agenzia delle Entrate â€“ Contratto Esecutivo DR Veneto</t>
  </si>
  <si>
    <t xml:space="preserve">R.C.M. ITALIA s.r.l. (CF: 06736060630)
</t>
  </si>
  <si>
    <t>R.C.M. ITALIA s.r.l. (CF: 06736060630)</t>
  </si>
  <si>
    <t>Fornitura n.1 tornello elettromeccanico bidirezionale selettivo mod.â€œTWISTERâ€ per lâ€™Ufficio Provinciale Territorio di Rovigo</t>
  </si>
  <si>
    <t xml:space="preserve">CAME ITALIA SR (CF: 04835400260)
</t>
  </si>
  <si>
    <t>CAME ITALIA SR (CF: 04835400260)</t>
  </si>
  <si>
    <t>Fornitura n.60 lampadine per la Direzione Provinciale di Treviso</t>
  </si>
  <si>
    <t xml:space="preserve">MARCHE ELETTROFORNITURE AN S.R.L. (CF: 01365370426)
</t>
  </si>
  <si>
    <t>MARCHE ELETTROFORNITURE AN S.R.L. (CF: 01365370426)</t>
  </si>
  <si>
    <t>Manutenzione extracanone impianti antintrusione DRE Veneto â€“ Periodo LUG-AGO-SET- 2017.</t>
  </si>
  <si>
    <t>Manutenzione extracanone impianti antintrusione DRE Veneto â€“ Periodo OTT-NOV-DIC- 2017.</t>
  </si>
  <si>
    <t>Interventi urgenti per la messa in funzione degli impianti di sollevamento presso il Compendio di Marghera</t>
  </si>
  <si>
    <t xml:space="preserve">KONE SPA (CF: 05069070158)
</t>
  </si>
  <si>
    <t>KONE SPA (CF: 05069070158)</t>
  </si>
  <si>
    <t>Affidamento del servizio di interprete LIS per 5 ore, da espletarsi durante le prove di idoneitÃ  del giorno 26/10/2017 per il personale segnalato dal CPI di Vicenza per lâ€™avviamento a selezione ex. L. 68/99</t>
  </si>
  <si>
    <t>Intervento di fornitura e posa in opera di un motoriduttore per il cancello scorrevole attualmente non funzionante presso la sede di Marghera Venezia, via Giuseppe De Marchi n. 16.</t>
  </si>
  <si>
    <t>Intervento di fornitura e posa in opera di n. 11 plafoniere per sostituzione le esistenti non funzionanti e fornitura di n. 3 filtri su misura. Rispettivamente presso la  sede di Verona, via Luigi Da Porto n. 2 e Marghera Venezia, via De Marchi 16</t>
  </si>
  <si>
    <t>Intervento diposa in opera di bruciatore con la relativa rampa da installare su caldaia esistente e fornitura e posa in opera di una nuova pompa sommersa per recupero acque piovane presso la sede dellâ€™Agenzia delle Entrate di Rovigo, corso del Popolo</t>
  </si>
  <si>
    <t>Intervento manutenzione su impianti termoidraulici Compendio di Marghera</t>
  </si>
  <si>
    <t>INTERVENTI PRE ACCENSIONE IMPIANTI DI RISCALDAMENTO</t>
  </si>
  <si>
    <t xml:space="preserve">Limes s.r.l. (CF: 00187060249)
</t>
  </si>
  <si>
    <t>Limes s.r.l. (CF: 00187060249)</t>
  </si>
  <si>
    <t>Fornitura bandiere</t>
  </si>
  <si>
    <t xml:space="preserve">FAGGIONATO ROBERTO (CF: FGGRRT74M13F464Y)
</t>
  </si>
  <si>
    <t>FAGGIONATO ROBERTO (CF: FGGRRT74M13F464Y)</t>
  </si>
  <si>
    <t xml:space="preserve">Fornitura Cancelleria Varia â€“ periodo OTT 2017/ DIC 2018 per Uffici Agenzia Entrate del Veneto </t>
  </si>
  <si>
    <t xml:space="preserve">ABACUS SISTEMI INFORMATICI SRL (CF: 02518470287)
CARTINGROS S.R.L. (CF: 02239150267)
CARTOCONTABILE 1976 SRL (CF: 00476410261)
ESSELLE SYSTEM (CF: 03370220281)
EUROPRINT (CF: 00613410265)
FELKART SRL (CF: 01308950268)
GRAFICA 2010 VALENTINI SRL (CF: 04432120287)
GRAFICHE VENEZIANE (CF: 02338130277)
kit ufficio snc (CF: 02529780278)
VOLTOLINA LINO (CF: VLTLNI62L09C638Z)
</t>
  </si>
  <si>
    <t>Servizi rilegatura e ripristino, ricondizionamento e restauro atti pubblicitÃ  immobiliare degli UP del Veneto - Lotto 3</t>
  </si>
  <si>
    <t xml:space="preserve">PALLOTTO PAOLO (CF: PLLPLA73H07E783X)
</t>
  </si>
  <si>
    <t>PALLOTTO PAOLO (CF: PLLPLA73H07E783X)</t>
  </si>
  <si>
    <t>Servizio di parcheggio autovettura - Agenzia delle Entrate -  Direzione Regionale del Veneto - 2018</t>
  </si>
  <si>
    <t xml:space="preserve">APV INVESTIMENTI S.P.A. (CF: 03292680273)
</t>
  </si>
  <si>
    <t>APV INVESTIMENTI S.P.A. (CF: 03292680273)</t>
  </si>
  <si>
    <t>Fornitura Rotoli Elimina Code per gli Uffici Territoriali dellâ€™Agenzia Entrate del Veneto, periodo gennaio 2018 â€“ luglio 2018</t>
  </si>
  <si>
    <t>Fornitura di n.4 distruggidocumenti per la Dir. Prov. di Treviso, di cui n.1 per lo sportello di Oderzo e n.1 per lâ€™U.T. di Conegliano.</t>
  </si>
  <si>
    <t xml:space="preserve">LANTERA SRL (CF: 01313790774)
</t>
  </si>
  <si>
    <t>LANTERA SRL (CF: 01313790774)</t>
  </si>
  <si>
    <t>FORNITURA GAS AREA ENTRATE 01.09.2017 - 31.08.2018</t>
  </si>
  <si>
    <t xml:space="preserve">SPIGAS SRL (CF: 01159920113)
</t>
  </si>
  <si>
    <t>SPIGAS SRL (CF: 01159920113)</t>
  </si>
  <si>
    <t>servizio pubblicazione di 4 estratti di bando per indagine mercato immobiliare per nuove sedi  UT di CITTADELLA e MONTEBELLUNA, della DP di TREVISO e della DP di VERONA con UT di VERONA 2</t>
  </si>
  <si>
    <t xml:space="preserve">PIEMME SPA - CONCESSIONARIA DI PUBBLICITA' (CF: 08526500155)
</t>
  </si>
  <si>
    <t>PIEMME SPA - CONCESSIONARIA DI PUBBLICITA' (CF: 08526500155)</t>
  </si>
  <si>
    <t>Servizio distruzione documentale certificata - DP VERONA - UPT VERONA</t>
  </si>
  <si>
    <t xml:space="preserve">RICICLA SRL (CF: 03616180232)
</t>
  </si>
  <si>
    <t>RICICLA SRL (CF: 03616180232)</t>
  </si>
  <si>
    <t>Interventi urgenti su impianti di riscaldamento presso UT Venezia 1 e UPT Vicenza</t>
  </si>
  <si>
    <t>FORNITURA N. 35 PANNELLI DIVISORI - UFFICI VENETO</t>
  </si>
  <si>
    <t xml:space="preserve">STUDIO T Srl (CF: 00387880396)
</t>
  </si>
  <si>
    <t>STUDIO T Srl (CF: 00387880396)</t>
  </si>
  <si>
    <t>Affidamento del servizio di espurgo vasche biologiche presso la Direzione Provinciale di Padova â€“ UT Padova 2</t>
  </si>
  <si>
    <t xml:space="preserve">VENETA SPURGHI SRL (CF: 04665170280)
</t>
  </si>
  <si>
    <t>VENETA SPURGHI SRL (CF: 04665170280)</t>
  </si>
  <si>
    <t>FORNITURA N.53 SEDUTE SU PANCA - LEGNO FAGGIO</t>
  </si>
  <si>
    <t xml:space="preserve">L. T. FORM 2 SRL (CF: 00728510678)
</t>
  </si>
  <si>
    <t>L. T. FORM 2 SRL (CF: 00728510678)</t>
  </si>
  <si>
    <t>Intervento di potatura magnolia presso DP Belluno</t>
  </si>
  <si>
    <t xml:space="preserve">SOCIETA' COOPERATIVA PORTABAGAGLI MULTISERVICE (CF: 00189390271)
</t>
  </si>
  <si>
    <t>SOCIETA' COOPERATIVA PORTABAGAGLI MULTISERVICE (CF: 00189390271)</t>
  </si>
  <si>
    <t>Fornitura di n. 50 ciabatte multipresa con protezione da sovraccarichi e sovratensione e complete di interruttore per gli Uffici dellâ€™Agenzia delle Entrate</t>
  </si>
  <si>
    <t xml:space="preserve">ELETTROVENETA SPA (CF: 00184820280)
</t>
  </si>
  <si>
    <t>ELETTROVENETA SPA (CF: 00184820280)</t>
  </si>
  <si>
    <t>Adesione alla Convenzione Consip per la fornitura di sistemi di videosorveglianza e servizi connessi - ID 1645, ai sensi dellâ€™articolo 26, legge 23 dicembre 1999 n. 488 e s.m.i. e dellâ€™articolo 58, legge 23 dicembre 2000 n. 388 - Lotto 1 CIG 6465386D4C</t>
  </si>
  <si>
    <t xml:space="preserve">Fastweb S.p.A. (CF: 12878470157)
</t>
  </si>
  <si>
    <t>Fastweb S.p.A. (CF: 12878470157)</t>
  </si>
  <si>
    <t>Fornitura n.7 paretine divisorie per postazioni di lavoro giÃ  esistenti per il Centro di Assistenza Multicanale di Venezia</t>
  </si>
  <si>
    <t xml:space="preserve">QUADRIFOGLIO SISTEMI D'ARREDO SPA (CF: 02301560260)
</t>
  </si>
  <si>
    <t>QUADRIFOGLIO SISTEMI D'ARREDO SPA (CF: 02301560260)</t>
  </si>
  <si>
    <t>Fornitura n.4 elmetti antincendio per la sicurezza per gli Uffici dellâ€™Agenzia delle Entrate Veneto e Direzione Regionale del Veneto</t>
  </si>
  <si>
    <t xml:space="preserve">F.E.R.T. (CF: 00813330586)
</t>
  </si>
  <si>
    <t>F.E.R.T. (CF: 00813330586)</t>
  </si>
  <si>
    <t>Fornitura n.6 giacconi antincendio per la sicurezza per gli Uffici dellâ€™Agenzia delle Entrate Veneto e Direzione Regionale del Veneto</t>
  </si>
  <si>
    <t xml:space="preserve">MOLINARI FORNITURE SRL (CF: 00942620113)
</t>
  </si>
  <si>
    <t>MOLINARI FORNITURE SRL (CF: 00942620113)</t>
  </si>
  <si>
    <t xml:space="preserve">Fornitura di bacheche e cassetta raccolta segnalazioni/reclami per Front Office dellâ€™Agenzia delle Entrate del Veneto  </t>
  </si>
  <si>
    <t xml:space="preserve">kit ufficio snc (CF: 02529780278)
</t>
  </si>
  <si>
    <t>Fornitura a noleggio n.1 fotocopiatore a colori per la Direzione Provinciale di Verona</t>
  </si>
  <si>
    <t>Fornitura a noleggio, in convenzione, di n.2 fotocopiatori in b/n, di cui n.1 per la Dir.Reg. del Veneto â€“ Ufficio Settore Servizi e Consulenza e n.1 per la D.P. VI â€“ Ufficio Legale, sito in via Zampieri 22</t>
  </si>
  <si>
    <t xml:space="preserve">SHARP ELECTRONICS ITALIA S.P.A. (CF: 09275090158)
</t>
  </si>
  <si>
    <t>SHARP ELECTRONICS ITALIA S.P.A. (CF: 09275090158)</t>
  </si>
  <si>
    <t>Fornitura accessori vari per la sicurezza per gli Uffici dellâ€™Agenzia delle Entrate Veneto e Direzione Regionale del Veneto</t>
  </si>
  <si>
    <t xml:space="preserve">MANUTAN ITALIA S.P.A. (CF: 02097170969)
</t>
  </si>
  <si>
    <t>MANUTAN ITALIA S.P.A. (CF: 02097170969)</t>
  </si>
  <si>
    <t>Fornitura di n.11 millesimi anno 2018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</si>
  <si>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</si>
  <si>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</si>
  <si>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Fornitura di n. 6 tornelli elettromeccanici bidirezionali selettivi per gli Uffici dellâ€™Agenzia Entrate del Veneto</t>
  </si>
  <si>
    <t xml:space="preserve">CAME ITALIA SR (CF: 04835400260)
DATASERVICE LINE (CF: 06741470964)
ELETTROSYSTEM BEDIN SRL (CF: 03089700243)
IDEST SRL (CF: 03736740360)
INFORDATA SISTEMI s.r.l. (CF: 00933570327)
NORATECH (CF: 00972950141)
</t>
  </si>
  <si>
    <t>INFORDATA SISTEMI s.r.l. (CF: 00933570327)</t>
  </si>
  <si>
    <t>Fornitura di apparecchiature â€œeliminacodeâ€ MINILAN e MONITOR 42 (sistema ARGO) per front office Uffici Agenzia Entrate Veneto</t>
  </si>
  <si>
    <t>Fornitura e posa in opera di serramenti ed infissi interni, opere da vetraio presso i locali dellâ€™Ufficio Territoriale di Venezia 1</t>
  </si>
  <si>
    <t xml:space="preserve">GROUP F.I.V.E. SOC. COOP. (CF: 03635000239)
</t>
  </si>
  <si>
    <t>GROUP F.I.V.E. SOC. COOP. (CF: 03635000239)</t>
  </si>
  <si>
    <t>DRE VENETO - SERVIZIO DI MINUTO MANTENIMENTO 2017</t>
  </si>
  <si>
    <t xml:space="preserve">CORSO ANTONINO (CF: CRSNNN69M18F246P)
DEON S.P.A. (CF: 00514490259)
EDIL COSTRUZIONI SRL (CF: 00133250258)
ESSEIMPIANTI SRL (CF: 01255170290)
GROUP F.I.V.E. SOC. COOP. (CF: 03635000239)
IMPRESA EDILE CO.GE SRL (CF: 04137220234)
ITAC S.R.L. COSTRUZIONI GENERALI (CF: 03691090249)
VENEZIANA RESTAURI COSTRUZIONI S.R.L. (CF: 03093930273)
</t>
  </si>
  <si>
    <t>Fornitura ed installazione tende per ufficio - Uffici del Veneto</t>
  </si>
  <si>
    <t xml:space="preserve">AB TENDE S.R.L (CF: 12134811004)
ACQUAMARINA SRL (CF: 02031570233)
DE SIA E IDEATENDA SRL (CF: 07008131216)
LA TENDA SRL (CF: 01643510306)
TENDAFLEX SNC DI BARBI ROBERTO E C. (CF: 01441280201)
</t>
  </si>
  <si>
    <t>AB TENDE S.R.L (CF: 12134811004)</t>
  </si>
  <si>
    <t>Fornitura di n. 9 studi operativi a norma  per la nuova sede dell'UPT Rovigo</t>
  </si>
  <si>
    <t xml:space="preserve">CASTELARREDO S.A.S. (CF: 03597610264)
</t>
  </si>
  <si>
    <t>CASTELARREDO S.A.S. (CF: 03597610264)</t>
  </si>
  <si>
    <t>Fornitura di n. 51 sedute operative a norma con braccioli su ruote per la Direzione Provinciale di Rovigo e per il Centro Assistenza Multicanale.</t>
  </si>
  <si>
    <t xml:space="preserve">AR.LE.M SAS (CF: 00541790325)
ARMETTA ANTONINO (CF: RMTNNN61B02G273W)
CIELLEPI ARREDO SERVICES (CF: 03024330544)
DELTA DUE (CF: 01096340425)
flex office srl (CF: 06854871214)
FRANCESCHIN SNC (CF: 01129640288)
PM4 ARREDAMENTI DI MENICHINI PAOLO (CF: MNCPLA51S18L117A)
VIOLAUFFICIO DI ARCH. M. VIOLA (CF: VLIMRC66E11A859I)
</t>
  </si>
  <si>
    <t>FRANCESCHIN SNC (CF: 01129640288)</t>
  </si>
  <si>
    <t>Procedura per lâ€™acquisizione, tramite convenzione CONSIP, della fornitura di n. 15 studi operativi a norma per il progetto di Telelavoro anno 2017.</t>
  </si>
  <si>
    <t xml:space="preserve">ARES LINE SPA (CF: 03161590249)
</t>
  </si>
  <si>
    <t>ARES LINE SPA (CF: 03161590249)</t>
  </si>
  <si>
    <t>Fornitura sedute visitatori a norma  per i front office delle Direzioni Provinciale di Treviso e Padova</t>
  </si>
  <si>
    <t>Fornitura di nuovi arredi a norma per il front office della nuova sede dellâ€™Ufficio Territoriale di Soave</t>
  </si>
  <si>
    <t>Fornitura n.15 sedute operative a norma con braccioli su ruote per la Direzione Provinciale di Treviso</t>
  </si>
  <si>
    <t xml:space="preserve">FRANCESCHIN SNC (CF: 01129640288)
</t>
  </si>
  <si>
    <t>Affidamento del servizio di espurgo vasche biologiche e relativa manutenzione - Direzione Provinciale di Rovigo</t>
  </si>
  <si>
    <t xml:space="preserve">STOCCO SNC (CF: 01342360292)
</t>
  </si>
  <si>
    <t>STOCCO SNC (CF: 01342360292)</t>
  </si>
  <si>
    <t>Fornitura di attrezzature per il Centro Operativo di Venezia</t>
  </si>
  <si>
    <t xml:space="preserve">BARBERO PIETRO (CF: 02073350015)
</t>
  </si>
  <si>
    <t>BARBERO PIETRO (CF: 02073350015)</t>
  </si>
  <si>
    <t>Procedura per lâ€™acquisizione del servizio di stampa vinilica su supporto in alluminio  per aggiornamento segnaletica aziendale afferente alla nuova sede della Direzione Provinciale di Vicenza.</t>
  </si>
  <si>
    <t>Servizio di conduzione e manutenzione degli impianti elevatori dellâ€™Ufficio Territoriale di Vicenza</t>
  </si>
  <si>
    <t xml:space="preserve">E.S.A. - ELECOMP SERVIZI ASCENSORI (CF: 03246871200)
</t>
  </si>
  <si>
    <t>E.S.A. - ELECOMP SERVIZI ASCENSORI (CF: 03246871200)</t>
  </si>
  <si>
    <t xml:space="preserve">sostituzione tubazioni ammalorate presso lâ€™Ufficio Territoriale di Adria e interventi vari presso UT Valdagno, UT Rovigo e UPT Treviso </t>
  </si>
  <si>
    <t>Fornitura e posa in opera di n.3 impianti archivio compattabili a intrinseca protezione passiva del contenuto dal fuoco presso lâ€™UT di Venezia 1 e UPT di Venezia â€“ compendio di Venezia, San Marco 3538</t>
  </si>
  <si>
    <t xml:space="preserve">2 H SRL (CF: 02773110305)
2G ELETTROTECNICA SNC (CF: 03242510364)
AMBIENTE UFFICIO s.r.l. (CF: 01978610283)
LO GIUDICE MERFORI SRL (CF: 03705240822)
MAKROS PROJECT S.R.L (CF: 01944000387)
</t>
  </si>
  <si>
    <t>Atto aggiuntivo OPF N.3445587 - CORSI DI FORMAZIONE - SORVEGLIANZA SANITARIA</t>
  </si>
  <si>
    <t>Fornitura n.136 cartucce a colori per stampanti INK-JET HP Officejet â€“ Dir.Reg. V.to per tutti gli uffici Agenzia Entrate Veneto</t>
  </si>
  <si>
    <t>Fornitura n.5 toner per stampante A4 colore KYOCERA ECOSYS P7040-Direzione Provinciale Padova</t>
  </si>
  <si>
    <t xml:space="preserve">	Fornitura di materiale di consumo per stampanti XEROX PHASER 5550 per gli uffici dellâ€™Ag. delle Entrate del V.to</t>
  </si>
  <si>
    <t>Manutenzione impianti termoidraulici e di condizionamento Uffici dell'Agenzia delle Entrate del Veneto</t>
  </si>
  <si>
    <t xml:space="preserve">F.M. Installazioni Srl (CF: 03990590261)
FASS S.R.L. (CF: 03798250274)
Limes s.r.l. (CF: 00187060249)
R.G. IMPIANTI SRL (CF: 02471080271)
S.M. SERVICE S.R.L. (CF: 03502110277)
SAMIT GROUP SRL (CF: 03579810247)
SINERGIE SPA (CF: 03604650287)
SO.GE.DI CO. SRL (CF: 03309320277)
TERMOIDRAULICA SUSIN LUIGI SRL (CF: 04266660267)
</t>
  </si>
  <si>
    <t>Manutenzione impianti elettrici Uffici dell'Agenzia delle Entrate del Veneto</t>
  </si>
  <si>
    <t xml:space="preserve">BASSETTO IMPIANTI SNC DI BASSETTO STEFANO E DAVIDE (CF: 03535770279)
BERTO IMPIANTI SRL (CF: 02379940287)
DAIMEL S.R.L. (CF: 03804060261)
FASS S.R.L. (CF: 03798250274)
Limes s.r.l. (CF: 00187060249)
R.G. IMPIANTI SRL (CF: 02471080271)
</t>
  </si>
  <si>
    <t>Manutenzione impianti antincendio Uffici dell'Agenzia delle Entrate del Veneto</t>
  </si>
  <si>
    <t xml:space="preserve">2G SICUREZZA SRL (CF: 04170890265)
A.D. ANTINCENDI S.R.L. (CF: 03803010242)
BARBIN IMPIANTI SRL (CF: 01298150283)
C.A.M.P.I. Antincendi (CF: 02135780233)
F.M. Installazioni Srl (CF: 03990590261)
FASS S.R.L. (CF: 03798250274)
GRUPPO PIGHI SRL (CF: 04296650239)
M.G.GROUP SRL (CF: 04375480284)
R.G. IMPIANTI SRL (CF: 02471080271)
SIC TECNOLOGIE SRL UNIPERSONALE (CF: 03686420245)
SISMA S.R.L. (CF: 01411840281)
</t>
  </si>
  <si>
    <t>M.G.GROUP SRL (CF: 04375480284)</t>
  </si>
  <si>
    <t>Fornitura di energia elettrica per gli Uffici dipendenti della Direzione Regionale del Veneto â€“ area Entrate.</t>
  </si>
  <si>
    <t xml:space="preserve">GALA SPA (CF: 06832931007)
</t>
  </si>
  <si>
    <t>GALA SPA (CF: 06832931007)</t>
  </si>
  <si>
    <t>Manutenzione impianti elevatori Uffici dell'Agenzia delle Entrate del Veneto</t>
  </si>
  <si>
    <t xml:space="preserve">E.S.A. - ELECOMP SERVIZI ASCENSORI (CF: 03246871200)
KONE SPA (CF: 05069070158)
PIZZEGHELLA E STEVAN SRL (CF: 03549610230)
RIAM ASCENSORI SRL (CF: 00269940235)
Thyssenkrupp Elevatori Italia Spa (CF: 03702760962)
</t>
  </si>
  <si>
    <t>Servizio di portierato presso lâ€™Ufficio Territoriale di Treviso â€“ Edificio B - Piazza delle Istituzioni, 4 - Treviso</t>
  </si>
  <si>
    <t xml:space="preserve">CIVIS SPA (CF: 80039930153)
</t>
  </si>
  <si>
    <t>CIVIS SPA (CF: 80039930153)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</si>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</sst>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F7" sqref="F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309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"Z6B1BAC37F"</f>
        <v>Z6B1BAC37F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2286</v>
      </c>
      <c r="I3" s="2">
        <v>42739</v>
      </c>
      <c r="J3" s="2">
        <v>42766</v>
      </c>
      <c r="K3">
        <v>2286</v>
      </c>
    </row>
    <row r="4" spans="1:11" x14ac:dyDescent="0.25">
      <c r="A4" t="str">
        <f>"Z1E1D3D28A"</f>
        <v>Z1E1D3D28A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2500</v>
      </c>
      <c r="I4" s="2">
        <v>42772</v>
      </c>
      <c r="J4" s="2">
        <v>42779</v>
      </c>
      <c r="K4">
        <v>2500</v>
      </c>
    </row>
    <row r="5" spans="1:11" x14ac:dyDescent="0.25">
      <c r="A5" t="str">
        <f>"ZD31DD356E"</f>
        <v>ZD31DD356E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3566.98</v>
      </c>
      <c r="I5" s="2">
        <v>42814</v>
      </c>
      <c r="J5" s="2">
        <v>42823</v>
      </c>
      <c r="K5">
        <v>3566.98</v>
      </c>
    </row>
    <row r="6" spans="1:11" x14ac:dyDescent="0.25">
      <c r="A6" t="str">
        <f>"69420107DF"</f>
        <v>69420107DF</v>
      </c>
      <c r="B6" t="str">
        <f t="shared" si="0"/>
        <v>06363391001</v>
      </c>
      <c r="C6" t="s">
        <v>15</v>
      </c>
      <c r="D6" t="s">
        <v>27</v>
      </c>
      <c r="E6" t="s">
        <v>28</v>
      </c>
      <c r="F6" s="1" t="s">
        <v>29</v>
      </c>
      <c r="G6" t="s">
        <v>30</v>
      </c>
      <c r="H6">
        <v>308948.75</v>
      </c>
      <c r="I6" s="2">
        <v>42767</v>
      </c>
      <c r="J6" s="2">
        <v>43861</v>
      </c>
      <c r="K6">
        <v>183318.51</v>
      </c>
    </row>
    <row r="7" spans="1:11" x14ac:dyDescent="0.25">
      <c r="A7" t="str">
        <f>"Z5C1D3CBB8"</f>
        <v>Z5C1D3CBB8</v>
      </c>
      <c r="B7" t="str">
        <f t="shared" si="0"/>
        <v>06363391001</v>
      </c>
      <c r="C7" t="s">
        <v>15</v>
      </c>
      <c r="D7" t="s">
        <v>31</v>
      </c>
      <c r="E7" t="s">
        <v>21</v>
      </c>
      <c r="F7" s="1" t="s">
        <v>32</v>
      </c>
      <c r="G7" t="s">
        <v>33</v>
      </c>
      <c r="H7">
        <v>870</v>
      </c>
      <c r="I7" s="2">
        <v>42772</v>
      </c>
      <c r="J7" s="2">
        <v>42794</v>
      </c>
      <c r="K7">
        <v>870</v>
      </c>
    </row>
    <row r="8" spans="1:11" x14ac:dyDescent="0.25">
      <c r="A8" t="str">
        <f>"Z441D14ECF"</f>
        <v>Z441D14ECF</v>
      </c>
      <c r="B8" t="str">
        <f t="shared" si="0"/>
        <v>06363391001</v>
      </c>
      <c r="C8" t="s">
        <v>15</v>
      </c>
      <c r="D8" t="s">
        <v>34</v>
      </c>
      <c r="E8" t="s">
        <v>21</v>
      </c>
      <c r="F8" s="1" t="s">
        <v>35</v>
      </c>
      <c r="G8" t="s">
        <v>36</v>
      </c>
      <c r="H8">
        <v>2680</v>
      </c>
      <c r="I8" s="2">
        <v>42765</v>
      </c>
      <c r="J8" s="2">
        <v>42825</v>
      </c>
      <c r="K8">
        <v>1429</v>
      </c>
    </row>
    <row r="9" spans="1:11" x14ac:dyDescent="0.25">
      <c r="A9" t="str">
        <f>"Z541DC8508"</f>
        <v>Z541DC8508</v>
      </c>
      <c r="B9" t="str">
        <f t="shared" si="0"/>
        <v>06363391001</v>
      </c>
      <c r="C9" t="s">
        <v>15</v>
      </c>
      <c r="D9" t="s">
        <v>37</v>
      </c>
      <c r="E9" t="s">
        <v>21</v>
      </c>
      <c r="F9" s="1" t="s">
        <v>25</v>
      </c>
      <c r="G9" t="s">
        <v>26</v>
      </c>
      <c r="H9">
        <v>1371.64</v>
      </c>
      <c r="I9" s="2">
        <v>42804</v>
      </c>
      <c r="J9" s="2">
        <v>42855</v>
      </c>
      <c r="K9">
        <v>1371.64</v>
      </c>
    </row>
    <row r="10" spans="1:11" x14ac:dyDescent="0.25">
      <c r="A10" t="str">
        <f>"ZA21DC3802"</f>
        <v>ZA21DC3802</v>
      </c>
      <c r="B10" t="str">
        <f t="shared" si="0"/>
        <v>06363391001</v>
      </c>
      <c r="C10" t="s">
        <v>15</v>
      </c>
      <c r="D10" t="s">
        <v>38</v>
      </c>
      <c r="E10" t="s">
        <v>21</v>
      </c>
      <c r="F10" s="1" t="s">
        <v>25</v>
      </c>
      <c r="G10" t="s">
        <v>26</v>
      </c>
      <c r="H10">
        <v>2446.04</v>
      </c>
      <c r="I10" s="2">
        <v>42802</v>
      </c>
      <c r="J10" s="2">
        <v>42855</v>
      </c>
      <c r="K10">
        <v>2446.04</v>
      </c>
    </row>
    <row r="11" spans="1:11" x14ac:dyDescent="0.25">
      <c r="A11" t="str">
        <f>"ZE11D3C954"</f>
        <v>ZE11D3C954</v>
      </c>
      <c r="B11" t="str">
        <f t="shared" si="0"/>
        <v>06363391001</v>
      </c>
      <c r="C11" t="s">
        <v>15</v>
      </c>
      <c r="D11" t="s">
        <v>39</v>
      </c>
      <c r="E11" t="s">
        <v>21</v>
      </c>
      <c r="F11" s="1" t="s">
        <v>25</v>
      </c>
      <c r="G11" t="s">
        <v>26</v>
      </c>
      <c r="H11">
        <v>1154.98</v>
      </c>
      <c r="I11" s="2">
        <v>42772</v>
      </c>
      <c r="J11" s="2">
        <v>42825</v>
      </c>
      <c r="K11">
        <v>1154.98</v>
      </c>
    </row>
    <row r="12" spans="1:11" x14ac:dyDescent="0.25">
      <c r="A12" t="str">
        <f>"ZE21DB8043"</f>
        <v>ZE21DB8043</v>
      </c>
      <c r="B12" t="str">
        <f t="shared" si="0"/>
        <v>06363391001</v>
      </c>
      <c r="C12" t="s">
        <v>15</v>
      </c>
      <c r="D12" t="s">
        <v>40</v>
      </c>
      <c r="E12" t="s">
        <v>21</v>
      </c>
      <c r="F12" s="1" t="s">
        <v>25</v>
      </c>
      <c r="G12" t="s">
        <v>26</v>
      </c>
      <c r="H12">
        <v>386</v>
      </c>
      <c r="I12" s="2">
        <v>42797</v>
      </c>
      <c r="J12" s="2">
        <v>42855</v>
      </c>
      <c r="K12">
        <v>0</v>
      </c>
    </row>
    <row r="13" spans="1:11" x14ac:dyDescent="0.25">
      <c r="A13" t="str">
        <f>"ZE41D825E9"</f>
        <v>ZE41D825E9</v>
      </c>
      <c r="B13" t="str">
        <f t="shared" si="0"/>
        <v>06363391001</v>
      </c>
      <c r="C13" t="s">
        <v>15</v>
      </c>
      <c r="D13" t="s">
        <v>41</v>
      </c>
      <c r="E13" t="s">
        <v>21</v>
      </c>
      <c r="F13" s="1" t="s">
        <v>25</v>
      </c>
      <c r="G13" t="s">
        <v>26</v>
      </c>
      <c r="H13">
        <v>1754</v>
      </c>
      <c r="I13" s="2">
        <v>42788</v>
      </c>
      <c r="J13" s="2">
        <v>42916</v>
      </c>
      <c r="K13">
        <v>0</v>
      </c>
    </row>
    <row r="14" spans="1:11" x14ac:dyDescent="0.25">
      <c r="A14" t="str">
        <f>"ZB71D60F31"</f>
        <v>ZB71D60F31</v>
      </c>
      <c r="B14" t="str">
        <f t="shared" si="0"/>
        <v>06363391001</v>
      </c>
      <c r="C14" t="s">
        <v>15</v>
      </c>
      <c r="D14" t="s">
        <v>42</v>
      </c>
      <c r="E14" t="s">
        <v>21</v>
      </c>
      <c r="F14" s="1" t="s">
        <v>43</v>
      </c>
      <c r="G14" t="s">
        <v>44</v>
      </c>
      <c r="H14">
        <v>1404</v>
      </c>
      <c r="I14" s="2">
        <v>42826</v>
      </c>
      <c r="J14" s="2">
        <v>43921</v>
      </c>
      <c r="K14">
        <v>750</v>
      </c>
    </row>
    <row r="15" spans="1:11" x14ac:dyDescent="0.25">
      <c r="A15" t="str">
        <f>"Z391DE08E2"</f>
        <v>Z391DE08E2</v>
      </c>
      <c r="B15" t="str">
        <f t="shared" si="0"/>
        <v>06363391001</v>
      </c>
      <c r="C15" t="s">
        <v>15</v>
      </c>
      <c r="D15" t="s">
        <v>45</v>
      </c>
      <c r="E15" t="s">
        <v>21</v>
      </c>
      <c r="F15" s="1" t="s">
        <v>46</v>
      </c>
      <c r="G15" t="s">
        <v>47</v>
      </c>
      <c r="H15">
        <v>122.95</v>
      </c>
      <c r="I15" s="2">
        <v>42818</v>
      </c>
      <c r="J15" s="2">
        <v>42855</v>
      </c>
      <c r="K15">
        <v>122.95</v>
      </c>
    </row>
    <row r="16" spans="1:11" x14ac:dyDescent="0.25">
      <c r="A16" t="str">
        <f>"ZE11DB7FFE"</f>
        <v>ZE11DB7FFE</v>
      </c>
      <c r="B16" t="str">
        <f t="shared" si="0"/>
        <v>06363391001</v>
      </c>
      <c r="C16" t="s">
        <v>15</v>
      </c>
      <c r="D16" t="s">
        <v>48</v>
      </c>
      <c r="E16" t="s">
        <v>21</v>
      </c>
      <c r="F16" s="1" t="s">
        <v>25</v>
      </c>
      <c r="G16" t="s">
        <v>26</v>
      </c>
      <c r="H16">
        <v>966</v>
      </c>
      <c r="I16" s="2">
        <v>42802</v>
      </c>
      <c r="J16" s="2">
        <v>42855</v>
      </c>
      <c r="K16">
        <v>966</v>
      </c>
    </row>
    <row r="17" spans="1:11" x14ac:dyDescent="0.25">
      <c r="A17" t="str">
        <f>"Z3E1DB7F33"</f>
        <v>Z3E1DB7F33</v>
      </c>
      <c r="B17" t="str">
        <f t="shared" si="0"/>
        <v>06363391001</v>
      </c>
      <c r="C17" t="s">
        <v>15</v>
      </c>
      <c r="D17" t="s">
        <v>49</v>
      </c>
      <c r="E17" t="s">
        <v>21</v>
      </c>
      <c r="F17" s="1" t="s">
        <v>25</v>
      </c>
      <c r="G17" t="s">
        <v>26</v>
      </c>
      <c r="H17">
        <v>840</v>
      </c>
      <c r="I17" s="2">
        <v>42802</v>
      </c>
      <c r="J17" s="2">
        <v>42855</v>
      </c>
      <c r="K17">
        <v>840</v>
      </c>
    </row>
    <row r="18" spans="1:11" x14ac:dyDescent="0.25">
      <c r="A18" t="str">
        <f>"Z591DB7F9D"</f>
        <v>Z591DB7F9D</v>
      </c>
      <c r="B18" t="str">
        <f t="shared" si="0"/>
        <v>06363391001</v>
      </c>
      <c r="C18" t="s">
        <v>15</v>
      </c>
      <c r="D18" t="s">
        <v>50</v>
      </c>
      <c r="E18" t="s">
        <v>21</v>
      </c>
      <c r="F18" s="1" t="s">
        <v>25</v>
      </c>
      <c r="G18" t="s">
        <v>26</v>
      </c>
      <c r="H18">
        <v>1780</v>
      </c>
      <c r="I18" s="2">
        <v>42797</v>
      </c>
      <c r="J18" s="2">
        <v>42855</v>
      </c>
      <c r="K18">
        <v>1780</v>
      </c>
    </row>
    <row r="19" spans="1:11" x14ac:dyDescent="0.25">
      <c r="A19" t="str">
        <f>"6973869ABF"</f>
        <v>6973869ABF</v>
      </c>
      <c r="B19" t="str">
        <f t="shared" si="0"/>
        <v>06363391001</v>
      </c>
      <c r="C19" t="s">
        <v>15</v>
      </c>
      <c r="D19" t="s">
        <v>51</v>
      </c>
      <c r="E19" t="s">
        <v>17</v>
      </c>
      <c r="F19" s="1" t="s">
        <v>52</v>
      </c>
      <c r="G19" t="s">
        <v>53</v>
      </c>
      <c r="H19">
        <v>91200</v>
      </c>
      <c r="I19" s="2">
        <v>42817</v>
      </c>
      <c r="J19" s="2">
        <v>42916</v>
      </c>
      <c r="K19">
        <v>91200</v>
      </c>
    </row>
    <row r="20" spans="1:11" x14ac:dyDescent="0.25">
      <c r="A20" t="str">
        <f>"Z631D621BB"</f>
        <v>Z631D621BB</v>
      </c>
      <c r="B20" t="str">
        <f t="shared" si="0"/>
        <v>06363391001</v>
      </c>
      <c r="C20" t="s">
        <v>15</v>
      </c>
      <c r="D20" t="s">
        <v>54</v>
      </c>
      <c r="E20" t="s">
        <v>21</v>
      </c>
      <c r="F20" s="1" t="s">
        <v>55</v>
      </c>
      <c r="G20" t="s">
        <v>56</v>
      </c>
      <c r="H20">
        <v>1390</v>
      </c>
      <c r="I20" s="2">
        <v>42810</v>
      </c>
      <c r="J20" s="2">
        <v>42816</v>
      </c>
      <c r="K20">
        <v>1390</v>
      </c>
    </row>
    <row r="21" spans="1:11" x14ac:dyDescent="0.25">
      <c r="A21" t="str">
        <f>"ZEF1D60E99"</f>
        <v>ZEF1D60E99</v>
      </c>
      <c r="B21" t="str">
        <f t="shared" si="0"/>
        <v>06363391001</v>
      </c>
      <c r="C21" t="s">
        <v>15</v>
      </c>
      <c r="D21" t="s">
        <v>57</v>
      </c>
      <c r="E21" t="s">
        <v>21</v>
      </c>
      <c r="F21" s="1" t="s">
        <v>43</v>
      </c>
      <c r="G21" t="s">
        <v>44</v>
      </c>
      <c r="H21">
        <v>1404</v>
      </c>
      <c r="I21" s="2">
        <v>42826</v>
      </c>
      <c r="J21" s="2">
        <v>43921</v>
      </c>
      <c r="K21">
        <v>750</v>
      </c>
    </row>
    <row r="22" spans="1:11" x14ac:dyDescent="0.25">
      <c r="A22" t="str">
        <f>"Z501D60EE2"</f>
        <v>Z501D60EE2</v>
      </c>
      <c r="B22" t="str">
        <f t="shared" si="0"/>
        <v>06363391001</v>
      </c>
      <c r="C22" t="s">
        <v>15</v>
      </c>
      <c r="D22" t="s">
        <v>58</v>
      </c>
      <c r="E22" t="s">
        <v>21</v>
      </c>
      <c r="F22" s="1" t="s">
        <v>43</v>
      </c>
      <c r="G22" t="s">
        <v>44</v>
      </c>
      <c r="H22">
        <v>1404</v>
      </c>
      <c r="I22" s="2">
        <v>42826</v>
      </c>
      <c r="J22" s="2">
        <v>43921</v>
      </c>
      <c r="K22">
        <v>750</v>
      </c>
    </row>
    <row r="23" spans="1:11" x14ac:dyDescent="0.25">
      <c r="A23" t="str">
        <f>"Z931D60E50"</f>
        <v>Z931D60E50</v>
      </c>
      <c r="B23" t="str">
        <f t="shared" si="0"/>
        <v>06363391001</v>
      </c>
      <c r="C23" t="s">
        <v>15</v>
      </c>
      <c r="D23" t="s">
        <v>59</v>
      </c>
      <c r="E23" t="s">
        <v>21</v>
      </c>
      <c r="F23" s="1" t="s">
        <v>43</v>
      </c>
      <c r="G23" t="s">
        <v>44</v>
      </c>
      <c r="H23">
        <v>1404</v>
      </c>
      <c r="I23" s="2">
        <v>42826</v>
      </c>
      <c r="J23" s="2">
        <v>43921</v>
      </c>
      <c r="K23">
        <v>753</v>
      </c>
    </row>
    <row r="24" spans="1:11" x14ac:dyDescent="0.25">
      <c r="A24" t="str">
        <f>"Z301D60F15"</f>
        <v>Z301D60F15</v>
      </c>
      <c r="B24" t="str">
        <f t="shared" si="0"/>
        <v>06363391001</v>
      </c>
      <c r="C24" t="s">
        <v>15</v>
      </c>
      <c r="D24" t="s">
        <v>60</v>
      </c>
      <c r="E24" t="s">
        <v>21</v>
      </c>
      <c r="F24" s="1" t="s">
        <v>43</v>
      </c>
      <c r="G24" t="s">
        <v>44</v>
      </c>
      <c r="H24">
        <v>1404</v>
      </c>
      <c r="I24" s="2">
        <v>42826</v>
      </c>
      <c r="J24" s="2">
        <v>43921</v>
      </c>
      <c r="K24">
        <v>750</v>
      </c>
    </row>
    <row r="25" spans="1:11" x14ac:dyDescent="0.25">
      <c r="A25" t="str">
        <f>"Z651D60FA4"</f>
        <v>Z651D60FA4</v>
      </c>
      <c r="B25" t="str">
        <f t="shared" si="0"/>
        <v>06363391001</v>
      </c>
      <c r="C25" t="s">
        <v>15</v>
      </c>
      <c r="D25" t="s">
        <v>61</v>
      </c>
      <c r="E25" t="s">
        <v>21</v>
      </c>
      <c r="F25" s="1" t="s">
        <v>43</v>
      </c>
      <c r="G25" t="s">
        <v>44</v>
      </c>
      <c r="H25">
        <v>1404</v>
      </c>
      <c r="I25" s="2">
        <v>42826</v>
      </c>
      <c r="J25" s="2">
        <v>43921</v>
      </c>
      <c r="K25">
        <v>771</v>
      </c>
    </row>
    <row r="26" spans="1:11" x14ac:dyDescent="0.25">
      <c r="A26" t="str">
        <f>"Z1E1D60E27"</f>
        <v>Z1E1D60E27</v>
      </c>
      <c r="B26" t="str">
        <f t="shared" si="0"/>
        <v>06363391001</v>
      </c>
      <c r="C26" t="s">
        <v>15</v>
      </c>
      <c r="D26" t="s">
        <v>62</v>
      </c>
      <c r="E26" t="s">
        <v>21</v>
      </c>
      <c r="F26" s="1" t="s">
        <v>43</v>
      </c>
      <c r="G26" t="s">
        <v>44</v>
      </c>
      <c r="H26">
        <v>1404</v>
      </c>
      <c r="I26" s="2">
        <v>42826</v>
      </c>
      <c r="J26" s="2">
        <v>43921</v>
      </c>
      <c r="K26">
        <v>750</v>
      </c>
    </row>
    <row r="27" spans="1:11" x14ac:dyDescent="0.25">
      <c r="A27" t="str">
        <f>"ZA01D60FDB"</f>
        <v>ZA01D60FDB</v>
      </c>
      <c r="B27" t="str">
        <f t="shared" si="0"/>
        <v>06363391001</v>
      </c>
      <c r="C27" t="s">
        <v>15</v>
      </c>
      <c r="D27" t="s">
        <v>63</v>
      </c>
      <c r="E27" t="s">
        <v>21</v>
      </c>
      <c r="F27" s="1" t="s">
        <v>43</v>
      </c>
      <c r="G27" t="s">
        <v>44</v>
      </c>
      <c r="H27">
        <v>1404</v>
      </c>
      <c r="I27" s="2">
        <v>42826</v>
      </c>
      <c r="J27" s="2">
        <v>43921</v>
      </c>
      <c r="K27">
        <v>750</v>
      </c>
    </row>
    <row r="28" spans="1:11" x14ac:dyDescent="0.25">
      <c r="A28" t="str">
        <f>"Z4C1D60FC4"</f>
        <v>Z4C1D60FC4</v>
      </c>
      <c r="B28" t="str">
        <f t="shared" si="0"/>
        <v>06363391001</v>
      </c>
      <c r="C28" t="s">
        <v>15</v>
      </c>
      <c r="D28" t="s">
        <v>64</v>
      </c>
      <c r="E28" t="s">
        <v>21</v>
      </c>
      <c r="F28" s="1" t="s">
        <v>43</v>
      </c>
      <c r="G28" t="s">
        <v>44</v>
      </c>
      <c r="H28">
        <v>1404</v>
      </c>
      <c r="I28" s="2">
        <v>42826</v>
      </c>
      <c r="J28" s="2">
        <v>43921</v>
      </c>
      <c r="K28">
        <v>0</v>
      </c>
    </row>
    <row r="29" spans="1:11" x14ac:dyDescent="0.25">
      <c r="A29" t="str">
        <f>"ZC41D60EC6"</f>
        <v>ZC41D60EC6</v>
      </c>
      <c r="B29" t="str">
        <f t="shared" si="0"/>
        <v>06363391001</v>
      </c>
      <c r="C29" t="s">
        <v>15</v>
      </c>
      <c r="D29" t="s">
        <v>65</v>
      </c>
      <c r="E29" t="s">
        <v>21</v>
      </c>
      <c r="F29" s="1" t="s">
        <v>43</v>
      </c>
      <c r="G29" t="s">
        <v>44</v>
      </c>
      <c r="H29">
        <v>1404</v>
      </c>
      <c r="I29" s="2">
        <v>42826</v>
      </c>
      <c r="J29" s="2">
        <v>43921</v>
      </c>
      <c r="K29">
        <v>555</v>
      </c>
    </row>
    <row r="30" spans="1:11" x14ac:dyDescent="0.25">
      <c r="A30" t="str">
        <f>"Z091D60F5B"</f>
        <v>Z091D60F5B</v>
      </c>
      <c r="B30" t="str">
        <f t="shared" si="0"/>
        <v>06363391001</v>
      </c>
      <c r="C30" t="s">
        <v>15</v>
      </c>
      <c r="D30" t="s">
        <v>66</v>
      </c>
      <c r="E30" t="s">
        <v>21</v>
      </c>
      <c r="F30" s="1" t="s">
        <v>43</v>
      </c>
      <c r="G30" t="s">
        <v>44</v>
      </c>
      <c r="H30">
        <v>1404</v>
      </c>
      <c r="I30" s="2">
        <v>42826</v>
      </c>
      <c r="J30" s="2">
        <v>43921</v>
      </c>
      <c r="K30">
        <v>750</v>
      </c>
    </row>
    <row r="31" spans="1:11" x14ac:dyDescent="0.25">
      <c r="A31" t="str">
        <f>"ZA61D60F83"</f>
        <v>ZA61D60F83</v>
      </c>
      <c r="B31" t="str">
        <f t="shared" si="0"/>
        <v>06363391001</v>
      </c>
      <c r="C31" t="s">
        <v>15</v>
      </c>
      <c r="D31" t="s">
        <v>67</v>
      </c>
      <c r="E31" t="s">
        <v>21</v>
      </c>
      <c r="F31" s="1" t="s">
        <v>43</v>
      </c>
      <c r="G31" t="s">
        <v>44</v>
      </c>
      <c r="H31">
        <v>1404</v>
      </c>
      <c r="I31" s="2">
        <v>42826</v>
      </c>
      <c r="J31" s="2">
        <v>43921</v>
      </c>
      <c r="K31">
        <v>750</v>
      </c>
    </row>
    <row r="32" spans="1:11" x14ac:dyDescent="0.25">
      <c r="A32" t="str">
        <f>"Z2C1D60FF7"</f>
        <v>Z2C1D60FF7</v>
      </c>
      <c r="B32" t="str">
        <f t="shared" si="0"/>
        <v>06363391001</v>
      </c>
      <c r="C32" t="s">
        <v>15</v>
      </c>
      <c r="D32" t="s">
        <v>68</v>
      </c>
      <c r="E32" t="s">
        <v>21</v>
      </c>
      <c r="F32" s="1" t="s">
        <v>43</v>
      </c>
      <c r="G32" t="s">
        <v>44</v>
      </c>
      <c r="H32">
        <v>1404</v>
      </c>
      <c r="I32" s="2">
        <v>42826</v>
      </c>
      <c r="J32" s="2">
        <v>43921</v>
      </c>
      <c r="K32">
        <v>750</v>
      </c>
    </row>
    <row r="33" spans="1:11" x14ac:dyDescent="0.25">
      <c r="A33" t="str">
        <f>"Z4F1DDDCCF"</f>
        <v>Z4F1DDDCCF</v>
      </c>
      <c r="B33" t="str">
        <f t="shared" si="0"/>
        <v>06363391001</v>
      </c>
      <c r="C33" t="s">
        <v>15</v>
      </c>
      <c r="D33" t="s">
        <v>69</v>
      </c>
      <c r="E33" t="s">
        <v>21</v>
      </c>
      <c r="F33" s="1" t="s">
        <v>70</v>
      </c>
      <c r="G33" t="s">
        <v>71</v>
      </c>
      <c r="H33">
        <v>266.89999999999998</v>
      </c>
      <c r="I33" s="2">
        <v>42802</v>
      </c>
      <c r="J33" s="2">
        <v>42825</v>
      </c>
      <c r="K33">
        <v>266.89999999999998</v>
      </c>
    </row>
    <row r="34" spans="1:11" x14ac:dyDescent="0.25">
      <c r="A34" t="str">
        <f>"Z6F1D60E6A"</f>
        <v>Z6F1D60E6A</v>
      </c>
      <c r="B34" t="str">
        <f t="shared" si="0"/>
        <v>06363391001</v>
      </c>
      <c r="C34" t="s">
        <v>15</v>
      </c>
      <c r="D34" t="s">
        <v>72</v>
      </c>
      <c r="E34" t="s">
        <v>21</v>
      </c>
      <c r="F34" s="1" t="s">
        <v>43</v>
      </c>
      <c r="G34" t="s">
        <v>44</v>
      </c>
      <c r="H34">
        <v>1404</v>
      </c>
      <c r="I34" s="2">
        <v>42826</v>
      </c>
      <c r="J34" s="2">
        <v>43921</v>
      </c>
      <c r="K34">
        <v>747</v>
      </c>
    </row>
    <row r="35" spans="1:11" x14ac:dyDescent="0.25">
      <c r="A35" t="str">
        <f>"Z8F1DE9F86"</f>
        <v>Z8F1DE9F86</v>
      </c>
      <c r="B35" t="str">
        <f t="shared" ref="B35:B66" si="1">"06363391001"</f>
        <v>06363391001</v>
      </c>
      <c r="C35" t="s">
        <v>15</v>
      </c>
      <c r="D35" t="s">
        <v>73</v>
      </c>
      <c r="E35" t="s">
        <v>21</v>
      </c>
      <c r="F35" s="1" t="s">
        <v>74</v>
      </c>
      <c r="G35" t="s">
        <v>75</v>
      </c>
      <c r="H35">
        <v>1156</v>
      </c>
      <c r="I35" s="2">
        <v>42815</v>
      </c>
      <c r="J35" s="2">
        <v>42825</v>
      </c>
      <c r="K35">
        <v>1156</v>
      </c>
    </row>
    <row r="36" spans="1:11" x14ac:dyDescent="0.25">
      <c r="A36" t="str">
        <f>"Z061D7F2E6"</f>
        <v>Z061D7F2E6</v>
      </c>
      <c r="B36" t="str">
        <f t="shared" si="1"/>
        <v>06363391001</v>
      </c>
      <c r="C36" t="s">
        <v>15</v>
      </c>
      <c r="D36" t="s">
        <v>76</v>
      </c>
      <c r="E36" t="s">
        <v>21</v>
      </c>
      <c r="F36" s="1" t="s">
        <v>35</v>
      </c>
      <c r="G36" t="s">
        <v>36</v>
      </c>
      <c r="H36">
        <v>478</v>
      </c>
      <c r="I36" s="2">
        <v>42790</v>
      </c>
      <c r="J36" s="2">
        <v>42822</v>
      </c>
      <c r="K36">
        <v>478</v>
      </c>
    </row>
    <row r="37" spans="1:11" x14ac:dyDescent="0.25">
      <c r="A37" t="str">
        <f>"Z4F1DB7DE6"</f>
        <v>Z4F1DB7DE6</v>
      </c>
      <c r="B37" t="str">
        <f t="shared" si="1"/>
        <v>06363391001</v>
      </c>
      <c r="C37" t="s">
        <v>15</v>
      </c>
      <c r="D37" t="s">
        <v>77</v>
      </c>
      <c r="E37" t="s">
        <v>21</v>
      </c>
      <c r="F37" s="1" t="s">
        <v>78</v>
      </c>
      <c r="G37" t="s">
        <v>79</v>
      </c>
      <c r="H37">
        <v>302.60000000000002</v>
      </c>
      <c r="I37" s="2">
        <v>42804</v>
      </c>
      <c r="J37" s="2">
        <v>42814</v>
      </c>
      <c r="K37">
        <v>302.60000000000002</v>
      </c>
    </row>
    <row r="38" spans="1:11" x14ac:dyDescent="0.25">
      <c r="A38" t="str">
        <f>"Z321EA3FAC"</f>
        <v>Z321EA3FAC</v>
      </c>
      <c r="B38" t="str">
        <f t="shared" si="1"/>
        <v>06363391001</v>
      </c>
      <c r="C38" t="s">
        <v>15</v>
      </c>
      <c r="D38" t="s">
        <v>80</v>
      </c>
      <c r="E38" t="s">
        <v>28</v>
      </c>
      <c r="F38" s="1" t="s">
        <v>81</v>
      </c>
      <c r="G38" t="s">
        <v>82</v>
      </c>
      <c r="H38">
        <v>5000</v>
      </c>
      <c r="I38" s="2">
        <v>42873</v>
      </c>
      <c r="J38" s="2">
        <v>42885</v>
      </c>
      <c r="K38">
        <v>4967.55</v>
      </c>
    </row>
    <row r="39" spans="1:11" x14ac:dyDescent="0.25">
      <c r="A39" t="str">
        <f>"Z301DEB400"</f>
        <v>Z301DEB400</v>
      </c>
      <c r="B39" t="str">
        <f t="shared" si="1"/>
        <v>06363391001</v>
      </c>
      <c r="C39" t="s">
        <v>15</v>
      </c>
      <c r="D39" t="s">
        <v>83</v>
      </c>
      <c r="E39" t="s">
        <v>17</v>
      </c>
      <c r="F39" s="1" t="s">
        <v>84</v>
      </c>
      <c r="G39" t="s">
        <v>85</v>
      </c>
      <c r="H39">
        <v>23651.1</v>
      </c>
      <c r="I39" s="2">
        <v>42844</v>
      </c>
      <c r="J39" s="2">
        <v>42886</v>
      </c>
      <c r="K39">
        <v>23651.1</v>
      </c>
    </row>
    <row r="40" spans="1:11" x14ac:dyDescent="0.25">
      <c r="A40" t="str">
        <f>"Z7B1DEF260"</f>
        <v>Z7B1DEF260</v>
      </c>
      <c r="B40" t="str">
        <f t="shared" si="1"/>
        <v>06363391001</v>
      </c>
      <c r="C40" t="s">
        <v>15</v>
      </c>
      <c r="D40" t="s">
        <v>86</v>
      </c>
      <c r="E40" t="s">
        <v>21</v>
      </c>
      <c r="F40" s="1" t="s">
        <v>74</v>
      </c>
      <c r="G40" t="s">
        <v>75</v>
      </c>
      <c r="H40">
        <v>1290</v>
      </c>
      <c r="I40" s="2">
        <v>42846</v>
      </c>
      <c r="J40" s="2">
        <v>42855</v>
      </c>
      <c r="K40">
        <v>1290</v>
      </c>
    </row>
    <row r="41" spans="1:11" x14ac:dyDescent="0.25">
      <c r="A41" t="str">
        <f>"ZA31DF77B7"</f>
        <v>ZA31DF77B7</v>
      </c>
      <c r="B41" t="str">
        <f t="shared" si="1"/>
        <v>06363391001</v>
      </c>
      <c r="C41" t="s">
        <v>15</v>
      </c>
      <c r="D41" t="s">
        <v>87</v>
      </c>
      <c r="E41" t="s">
        <v>21</v>
      </c>
      <c r="F41" s="1" t="s">
        <v>88</v>
      </c>
      <c r="G41" t="s">
        <v>89</v>
      </c>
      <c r="H41">
        <v>810</v>
      </c>
      <c r="I41" s="2">
        <v>42818</v>
      </c>
      <c r="J41" s="2">
        <v>42835</v>
      </c>
      <c r="K41">
        <v>810</v>
      </c>
    </row>
    <row r="42" spans="1:11" x14ac:dyDescent="0.25">
      <c r="A42" t="str">
        <f>"Z0D1D918F7"</f>
        <v>Z0D1D918F7</v>
      </c>
      <c r="B42" t="str">
        <f t="shared" si="1"/>
        <v>06363391001</v>
      </c>
      <c r="C42" t="s">
        <v>15</v>
      </c>
      <c r="D42" t="s">
        <v>90</v>
      </c>
      <c r="E42" t="s">
        <v>21</v>
      </c>
      <c r="F42" s="1" t="s">
        <v>91</v>
      </c>
      <c r="G42" t="s">
        <v>92</v>
      </c>
      <c r="H42">
        <v>1700</v>
      </c>
      <c r="I42" s="2">
        <v>42810</v>
      </c>
      <c r="J42" s="2">
        <v>42818</v>
      </c>
      <c r="K42">
        <v>1600</v>
      </c>
    </row>
    <row r="43" spans="1:11" x14ac:dyDescent="0.25">
      <c r="A43" t="str">
        <f>"Z581DB7E5D"</f>
        <v>Z581DB7E5D</v>
      </c>
      <c r="B43" t="str">
        <f t="shared" si="1"/>
        <v>06363391001</v>
      </c>
      <c r="C43" t="s">
        <v>15</v>
      </c>
      <c r="D43" t="s">
        <v>93</v>
      </c>
      <c r="E43" t="s">
        <v>21</v>
      </c>
      <c r="F43" s="1" t="s">
        <v>94</v>
      </c>
      <c r="G43" t="s">
        <v>95</v>
      </c>
      <c r="H43">
        <v>691.8</v>
      </c>
      <c r="I43" s="2">
        <v>42802</v>
      </c>
      <c r="J43" s="2">
        <v>42818</v>
      </c>
      <c r="K43">
        <v>691.8</v>
      </c>
    </row>
    <row r="44" spans="1:11" x14ac:dyDescent="0.25">
      <c r="A44" t="str">
        <f>"Z991DE3B45"</f>
        <v>Z991DE3B45</v>
      </c>
      <c r="B44" t="str">
        <f t="shared" si="1"/>
        <v>06363391001</v>
      </c>
      <c r="C44" t="s">
        <v>15</v>
      </c>
      <c r="D44" t="s">
        <v>96</v>
      </c>
      <c r="E44" t="s">
        <v>21</v>
      </c>
      <c r="F44" s="1" t="s">
        <v>97</v>
      </c>
      <c r="G44" t="s">
        <v>98</v>
      </c>
      <c r="H44">
        <v>3008.25</v>
      </c>
      <c r="I44" s="2">
        <v>42814</v>
      </c>
      <c r="J44" s="2">
        <v>42853</v>
      </c>
      <c r="K44">
        <v>0</v>
      </c>
    </row>
    <row r="45" spans="1:11" x14ac:dyDescent="0.25">
      <c r="A45" t="str">
        <f>"Z701E3D473"</f>
        <v>Z701E3D473</v>
      </c>
      <c r="B45" t="str">
        <f t="shared" si="1"/>
        <v>06363391001</v>
      </c>
      <c r="C45" t="s">
        <v>15</v>
      </c>
      <c r="D45" t="s">
        <v>99</v>
      </c>
      <c r="E45" t="s">
        <v>21</v>
      </c>
      <c r="F45" s="1" t="s">
        <v>32</v>
      </c>
      <c r="G45" t="s">
        <v>33</v>
      </c>
      <c r="H45">
        <v>4931.6000000000004</v>
      </c>
      <c r="I45" s="2">
        <v>42870</v>
      </c>
      <c r="J45" s="2">
        <v>42870</v>
      </c>
      <c r="K45">
        <v>4931.6000000000004</v>
      </c>
    </row>
    <row r="46" spans="1:11" x14ac:dyDescent="0.25">
      <c r="A46" t="str">
        <f>"Z091E95418"</f>
        <v>Z091E95418</v>
      </c>
      <c r="B46" t="str">
        <f t="shared" si="1"/>
        <v>06363391001</v>
      </c>
      <c r="C46" t="s">
        <v>15</v>
      </c>
      <c r="D46" t="s">
        <v>100</v>
      </c>
      <c r="E46" t="s">
        <v>21</v>
      </c>
      <c r="F46" s="1" t="s">
        <v>88</v>
      </c>
      <c r="G46" t="s">
        <v>89</v>
      </c>
      <c r="H46">
        <v>120</v>
      </c>
      <c r="I46" s="2">
        <v>42867</v>
      </c>
      <c r="J46" s="2">
        <v>42877</v>
      </c>
      <c r="K46">
        <v>120</v>
      </c>
    </row>
    <row r="47" spans="1:11" x14ac:dyDescent="0.25">
      <c r="A47" t="str">
        <f>"70451788CC"</f>
        <v>70451788CC</v>
      </c>
      <c r="B47" t="str">
        <f t="shared" si="1"/>
        <v>06363391001</v>
      </c>
      <c r="C47" t="s">
        <v>15</v>
      </c>
      <c r="D47" t="s">
        <v>101</v>
      </c>
      <c r="E47" t="s">
        <v>17</v>
      </c>
      <c r="F47" s="1" t="s">
        <v>102</v>
      </c>
      <c r="G47" t="s">
        <v>103</v>
      </c>
      <c r="H47">
        <v>59360</v>
      </c>
      <c r="I47" s="2">
        <v>42881</v>
      </c>
      <c r="J47" s="2">
        <v>42951</v>
      </c>
      <c r="K47">
        <v>59360</v>
      </c>
    </row>
    <row r="48" spans="1:11" x14ac:dyDescent="0.25">
      <c r="A48" t="str">
        <f>"ZE01EB388C"</f>
        <v>ZE01EB388C</v>
      </c>
      <c r="B48" t="str">
        <f t="shared" si="1"/>
        <v>06363391001</v>
      </c>
      <c r="C48" t="s">
        <v>15</v>
      </c>
      <c r="D48" t="s">
        <v>104</v>
      </c>
      <c r="E48" t="s">
        <v>21</v>
      </c>
      <c r="F48" s="1" t="s">
        <v>105</v>
      </c>
      <c r="G48" t="s">
        <v>106</v>
      </c>
      <c r="H48">
        <v>132</v>
      </c>
      <c r="I48" s="2">
        <v>42873</v>
      </c>
      <c r="J48" s="2">
        <v>42873</v>
      </c>
      <c r="K48">
        <v>132</v>
      </c>
    </row>
    <row r="49" spans="1:11" x14ac:dyDescent="0.25">
      <c r="A49" t="str">
        <f>"ZE01EB1154"</f>
        <v>ZE01EB1154</v>
      </c>
      <c r="B49" t="str">
        <f t="shared" si="1"/>
        <v>06363391001</v>
      </c>
      <c r="C49" t="s">
        <v>15</v>
      </c>
      <c r="D49" t="s">
        <v>107</v>
      </c>
      <c r="E49" t="s">
        <v>21</v>
      </c>
      <c r="F49" s="1" t="s">
        <v>32</v>
      </c>
      <c r="G49" t="s">
        <v>33</v>
      </c>
      <c r="H49">
        <v>1778.5</v>
      </c>
      <c r="I49" s="2">
        <v>42870</v>
      </c>
      <c r="J49" s="2">
        <v>42884</v>
      </c>
      <c r="K49">
        <v>1778.5</v>
      </c>
    </row>
    <row r="50" spans="1:11" x14ac:dyDescent="0.25">
      <c r="A50" t="str">
        <f>"Z831DC3A70"</f>
        <v>Z831DC3A70</v>
      </c>
      <c r="B50" t="str">
        <f t="shared" si="1"/>
        <v>06363391001</v>
      </c>
      <c r="C50" t="s">
        <v>15</v>
      </c>
      <c r="D50" t="s">
        <v>108</v>
      </c>
      <c r="E50" t="s">
        <v>21</v>
      </c>
      <c r="F50" s="1" t="s">
        <v>109</v>
      </c>
      <c r="G50" t="s">
        <v>110</v>
      </c>
      <c r="H50">
        <v>1684.5</v>
      </c>
      <c r="I50" s="2">
        <v>42814</v>
      </c>
      <c r="J50" s="2">
        <v>42855</v>
      </c>
      <c r="K50">
        <v>1684.5</v>
      </c>
    </row>
    <row r="51" spans="1:11" x14ac:dyDescent="0.25">
      <c r="A51" t="str">
        <f>"Z931E378E5"</f>
        <v>Z931E378E5</v>
      </c>
      <c r="B51" t="str">
        <f t="shared" si="1"/>
        <v>06363391001</v>
      </c>
      <c r="C51" t="s">
        <v>15</v>
      </c>
      <c r="D51" t="s">
        <v>111</v>
      </c>
      <c r="E51" t="s">
        <v>21</v>
      </c>
      <c r="F51" s="1" t="s">
        <v>112</v>
      </c>
      <c r="G51" t="s">
        <v>113</v>
      </c>
      <c r="H51">
        <v>960</v>
      </c>
      <c r="I51" s="2">
        <v>42837</v>
      </c>
      <c r="J51" s="2">
        <v>42886</v>
      </c>
      <c r="K51">
        <v>960</v>
      </c>
    </row>
    <row r="52" spans="1:11" x14ac:dyDescent="0.25">
      <c r="A52" t="str">
        <f>"ZAD1E88356"</f>
        <v>ZAD1E88356</v>
      </c>
      <c r="B52" t="str">
        <f t="shared" si="1"/>
        <v>06363391001</v>
      </c>
      <c r="C52" t="s">
        <v>15</v>
      </c>
      <c r="D52" t="s">
        <v>114</v>
      </c>
      <c r="E52" t="s">
        <v>21</v>
      </c>
      <c r="F52" s="1" t="s">
        <v>25</v>
      </c>
      <c r="G52" t="s">
        <v>26</v>
      </c>
      <c r="H52">
        <v>1090</v>
      </c>
      <c r="I52" s="2">
        <v>42865</v>
      </c>
      <c r="J52" s="2">
        <v>42886</v>
      </c>
      <c r="K52">
        <v>1090</v>
      </c>
    </row>
    <row r="53" spans="1:11" x14ac:dyDescent="0.25">
      <c r="A53" t="str">
        <f>"Z1A1E882EF"</f>
        <v>Z1A1E882EF</v>
      </c>
      <c r="B53" t="str">
        <f t="shared" si="1"/>
        <v>06363391001</v>
      </c>
      <c r="C53" t="s">
        <v>15</v>
      </c>
      <c r="D53" t="s">
        <v>115</v>
      </c>
      <c r="E53" t="s">
        <v>21</v>
      </c>
      <c r="F53" s="1" t="s">
        <v>25</v>
      </c>
      <c r="G53" t="s">
        <v>26</v>
      </c>
      <c r="H53">
        <v>7960</v>
      </c>
      <c r="I53" s="2">
        <v>42865</v>
      </c>
      <c r="J53" s="2">
        <v>42886</v>
      </c>
      <c r="K53">
        <v>7960</v>
      </c>
    </row>
    <row r="54" spans="1:11" x14ac:dyDescent="0.25">
      <c r="A54" t="str">
        <f>"Z791EC9C26"</f>
        <v>Z791EC9C26</v>
      </c>
      <c r="B54" t="str">
        <f t="shared" si="1"/>
        <v>06363391001</v>
      </c>
      <c r="C54" t="s">
        <v>15</v>
      </c>
      <c r="D54" t="s">
        <v>116</v>
      </c>
      <c r="E54" t="s">
        <v>21</v>
      </c>
      <c r="F54" s="1" t="s">
        <v>117</v>
      </c>
      <c r="G54" t="s">
        <v>118</v>
      </c>
      <c r="H54">
        <v>288</v>
      </c>
      <c r="I54" s="2">
        <v>42887</v>
      </c>
      <c r="J54" s="2">
        <v>43251</v>
      </c>
      <c r="K54">
        <v>288</v>
      </c>
    </row>
    <row r="55" spans="1:11" x14ac:dyDescent="0.25">
      <c r="A55" t="str">
        <f>"Z321E9B086"</f>
        <v>Z321E9B086</v>
      </c>
      <c r="B55" t="str">
        <f t="shared" si="1"/>
        <v>06363391001</v>
      </c>
      <c r="C55" t="s">
        <v>15</v>
      </c>
      <c r="D55" t="s">
        <v>119</v>
      </c>
      <c r="E55" t="s">
        <v>17</v>
      </c>
      <c r="F55" s="1" t="s">
        <v>120</v>
      </c>
      <c r="G55" t="s">
        <v>121</v>
      </c>
      <c r="H55">
        <v>34758</v>
      </c>
      <c r="I55" s="2">
        <v>42885</v>
      </c>
      <c r="J55" s="2">
        <v>42978</v>
      </c>
      <c r="K55">
        <v>14323.7</v>
      </c>
    </row>
    <row r="56" spans="1:11" x14ac:dyDescent="0.25">
      <c r="A56" t="str">
        <f>"Z8A1EC97E8"</f>
        <v>Z8A1EC97E8</v>
      </c>
      <c r="B56" t="str">
        <f t="shared" si="1"/>
        <v>06363391001</v>
      </c>
      <c r="C56" t="s">
        <v>15</v>
      </c>
      <c r="D56" t="s">
        <v>122</v>
      </c>
      <c r="E56" t="s">
        <v>21</v>
      </c>
      <c r="F56" s="1" t="s">
        <v>91</v>
      </c>
      <c r="G56" t="s">
        <v>92</v>
      </c>
      <c r="H56">
        <v>1500</v>
      </c>
      <c r="I56" s="2">
        <v>42895</v>
      </c>
      <c r="J56" s="2">
        <v>42902</v>
      </c>
      <c r="K56">
        <v>0</v>
      </c>
    </row>
    <row r="57" spans="1:11" x14ac:dyDescent="0.25">
      <c r="A57" t="str">
        <f>"Z1D1F18F9C"</f>
        <v>Z1D1F18F9C</v>
      </c>
      <c r="B57" t="str">
        <f t="shared" si="1"/>
        <v>06363391001</v>
      </c>
      <c r="C57" t="s">
        <v>15</v>
      </c>
      <c r="D57" t="s">
        <v>123</v>
      </c>
      <c r="E57" t="s">
        <v>21</v>
      </c>
      <c r="F57" s="1" t="s">
        <v>74</v>
      </c>
      <c r="G57" t="s">
        <v>75</v>
      </c>
      <c r="H57">
        <v>162.5</v>
      </c>
      <c r="I57" s="2">
        <v>42908</v>
      </c>
      <c r="J57" s="2">
        <v>42915</v>
      </c>
      <c r="K57">
        <v>162.5</v>
      </c>
    </row>
    <row r="58" spans="1:11" x14ac:dyDescent="0.25">
      <c r="A58" t="str">
        <f>"Z0D1DB7EBD"</f>
        <v>Z0D1DB7EBD</v>
      </c>
      <c r="B58" t="str">
        <f t="shared" si="1"/>
        <v>06363391001</v>
      </c>
      <c r="C58" t="s">
        <v>15</v>
      </c>
      <c r="D58" t="s">
        <v>124</v>
      </c>
      <c r="E58" t="s">
        <v>21</v>
      </c>
      <c r="F58" s="1" t="s">
        <v>25</v>
      </c>
      <c r="G58" t="s">
        <v>26</v>
      </c>
      <c r="H58">
        <v>1627.86</v>
      </c>
      <c r="I58" s="2">
        <v>42797</v>
      </c>
      <c r="J58" s="2">
        <v>42855</v>
      </c>
      <c r="K58">
        <v>1627.86</v>
      </c>
    </row>
    <row r="59" spans="1:11" x14ac:dyDescent="0.25">
      <c r="A59" t="str">
        <f>"ZED1D54029"</f>
        <v>ZED1D54029</v>
      </c>
      <c r="B59" t="str">
        <f t="shared" si="1"/>
        <v>06363391001</v>
      </c>
      <c r="C59" t="s">
        <v>15</v>
      </c>
      <c r="D59" t="s">
        <v>125</v>
      </c>
      <c r="E59" t="s">
        <v>28</v>
      </c>
      <c r="F59" s="1" t="s">
        <v>126</v>
      </c>
      <c r="G59" t="s">
        <v>127</v>
      </c>
      <c r="H59">
        <v>32217</v>
      </c>
      <c r="I59" s="2">
        <v>42776</v>
      </c>
      <c r="J59" s="2">
        <v>44712</v>
      </c>
      <c r="K59">
        <v>9665.1</v>
      </c>
    </row>
    <row r="60" spans="1:11" x14ac:dyDescent="0.25">
      <c r="A60" t="str">
        <f>"ZA91D5C9BA"</f>
        <v>ZA91D5C9BA</v>
      </c>
      <c r="B60" t="str">
        <f t="shared" si="1"/>
        <v>06363391001</v>
      </c>
      <c r="C60" t="s">
        <v>15</v>
      </c>
      <c r="D60" t="s">
        <v>128</v>
      </c>
      <c r="E60" t="s">
        <v>28</v>
      </c>
      <c r="F60" s="1" t="s">
        <v>126</v>
      </c>
      <c r="G60" t="s">
        <v>127</v>
      </c>
      <c r="H60">
        <v>4494.3999999999996</v>
      </c>
      <c r="I60" s="2">
        <v>42781</v>
      </c>
      <c r="J60" s="2">
        <v>44712</v>
      </c>
      <c r="K60">
        <v>1123.5999999999999</v>
      </c>
    </row>
    <row r="61" spans="1:11" x14ac:dyDescent="0.25">
      <c r="A61" t="str">
        <f>"Z281EBB47F"</f>
        <v>Z281EBB47F</v>
      </c>
      <c r="B61" t="str">
        <f t="shared" si="1"/>
        <v>06363391001</v>
      </c>
      <c r="C61" t="s">
        <v>15</v>
      </c>
      <c r="D61" t="s">
        <v>129</v>
      </c>
      <c r="E61" t="s">
        <v>28</v>
      </c>
      <c r="F61" s="1" t="s">
        <v>126</v>
      </c>
      <c r="G61" t="s">
        <v>127</v>
      </c>
      <c r="H61">
        <v>3997.4</v>
      </c>
      <c r="I61" s="2">
        <v>42879</v>
      </c>
      <c r="J61" s="2">
        <v>44804</v>
      </c>
      <c r="K61">
        <v>999.35</v>
      </c>
    </row>
    <row r="62" spans="1:11" x14ac:dyDescent="0.25">
      <c r="A62" t="str">
        <f>"Z231EDA926"</f>
        <v>Z231EDA926</v>
      </c>
      <c r="B62" t="str">
        <f t="shared" si="1"/>
        <v>06363391001</v>
      </c>
      <c r="C62" t="s">
        <v>15</v>
      </c>
      <c r="D62" t="s">
        <v>130</v>
      </c>
      <c r="E62" t="s">
        <v>28</v>
      </c>
      <c r="F62" s="1" t="s">
        <v>126</v>
      </c>
      <c r="G62" t="s">
        <v>127</v>
      </c>
      <c r="H62">
        <v>36214.400000000001</v>
      </c>
      <c r="I62" s="2">
        <v>42887</v>
      </c>
      <c r="J62" s="2">
        <v>44910</v>
      </c>
      <c r="K62">
        <v>9053.6</v>
      </c>
    </row>
    <row r="63" spans="1:11" x14ac:dyDescent="0.25">
      <c r="A63" t="str">
        <f>"ZEA1F2BDF1"</f>
        <v>ZEA1F2BDF1</v>
      </c>
      <c r="B63" t="str">
        <f t="shared" si="1"/>
        <v>06363391001</v>
      </c>
      <c r="C63" t="s">
        <v>15</v>
      </c>
      <c r="D63" t="s">
        <v>131</v>
      </c>
      <c r="E63" t="s">
        <v>28</v>
      </c>
      <c r="F63" s="1" t="s">
        <v>132</v>
      </c>
      <c r="G63" t="s">
        <v>133</v>
      </c>
      <c r="H63">
        <v>1099.93</v>
      </c>
      <c r="I63" s="2">
        <v>42915</v>
      </c>
      <c r="J63" s="2">
        <v>43039</v>
      </c>
      <c r="K63">
        <v>1099.92</v>
      </c>
    </row>
    <row r="64" spans="1:11" x14ac:dyDescent="0.25">
      <c r="A64" t="str">
        <f>"Z441E18A09"</f>
        <v>Z441E18A09</v>
      </c>
      <c r="B64" t="str">
        <f t="shared" si="1"/>
        <v>06363391001</v>
      </c>
      <c r="C64" t="s">
        <v>15</v>
      </c>
      <c r="D64" t="s">
        <v>134</v>
      </c>
      <c r="E64" t="s">
        <v>21</v>
      </c>
      <c r="F64" s="1" t="s">
        <v>35</v>
      </c>
      <c r="G64" t="s">
        <v>36</v>
      </c>
      <c r="H64">
        <v>2600</v>
      </c>
      <c r="I64" s="2">
        <v>42829</v>
      </c>
      <c r="J64" s="2">
        <v>42916</v>
      </c>
      <c r="K64">
        <v>2275.4</v>
      </c>
    </row>
    <row r="65" spans="1:11" x14ac:dyDescent="0.25">
      <c r="A65" t="str">
        <f>"ZA31F5FDDA"</f>
        <v>ZA31F5FDDA</v>
      </c>
      <c r="B65" t="str">
        <f t="shared" si="1"/>
        <v>06363391001</v>
      </c>
      <c r="C65" t="s">
        <v>15</v>
      </c>
      <c r="D65" t="s">
        <v>135</v>
      </c>
      <c r="E65" t="s">
        <v>21</v>
      </c>
      <c r="F65" s="1" t="s">
        <v>136</v>
      </c>
      <c r="G65" t="s">
        <v>137</v>
      </c>
      <c r="H65">
        <v>880</v>
      </c>
      <c r="I65" s="2">
        <v>42933</v>
      </c>
      <c r="J65" s="2">
        <v>42937</v>
      </c>
      <c r="K65">
        <v>880</v>
      </c>
    </row>
    <row r="66" spans="1:11" x14ac:dyDescent="0.25">
      <c r="A66" t="str">
        <f>"ZCA1EFC647"</f>
        <v>ZCA1EFC647</v>
      </c>
      <c r="B66" t="str">
        <f t="shared" si="1"/>
        <v>06363391001</v>
      </c>
      <c r="C66" t="s">
        <v>15</v>
      </c>
      <c r="D66" t="s">
        <v>138</v>
      </c>
      <c r="E66" t="s">
        <v>21</v>
      </c>
      <c r="F66" s="1" t="s">
        <v>25</v>
      </c>
      <c r="G66" t="s">
        <v>26</v>
      </c>
      <c r="H66">
        <v>8426.67</v>
      </c>
      <c r="I66" s="2">
        <v>42902</v>
      </c>
      <c r="J66" s="2">
        <v>42915</v>
      </c>
      <c r="K66">
        <v>8426.67</v>
      </c>
    </row>
    <row r="67" spans="1:11" x14ac:dyDescent="0.25">
      <c r="A67" t="str">
        <f>"ZA81F35F94"</f>
        <v>ZA81F35F94</v>
      </c>
      <c r="B67" t="str">
        <f t="shared" ref="B67:B98" si="2">"06363391001"</f>
        <v>06363391001</v>
      </c>
      <c r="C67" t="s">
        <v>15</v>
      </c>
      <c r="D67" t="s">
        <v>139</v>
      </c>
      <c r="E67" t="s">
        <v>21</v>
      </c>
      <c r="F67" s="1" t="s">
        <v>140</v>
      </c>
      <c r="G67" t="s">
        <v>141</v>
      </c>
      <c r="H67">
        <v>356.19</v>
      </c>
      <c r="I67" s="2">
        <v>42920</v>
      </c>
      <c r="J67" s="2">
        <v>42947</v>
      </c>
      <c r="K67">
        <v>356.19</v>
      </c>
    </row>
    <row r="68" spans="1:11" x14ac:dyDescent="0.25">
      <c r="A68" t="str">
        <f>"Z9A1F5947A"</f>
        <v>Z9A1F5947A</v>
      </c>
      <c r="B68" t="str">
        <f t="shared" si="2"/>
        <v>06363391001</v>
      </c>
      <c r="C68" t="s">
        <v>15</v>
      </c>
      <c r="D68" t="s">
        <v>142</v>
      </c>
      <c r="E68" t="s">
        <v>21</v>
      </c>
      <c r="F68" s="1" t="s">
        <v>88</v>
      </c>
      <c r="G68" t="s">
        <v>89</v>
      </c>
      <c r="H68">
        <v>160</v>
      </c>
      <c r="I68" s="2">
        <v>42929</v>
      </c>
      <c r="J68" s="2">
        <v>42947</v>
      </c>
      <c r="K68">
        <v>160</v>
      </c>
    </row>
    <row r="69" spans="1:11" x14ac:dyDescent="0.25">
      <c r="A69" t="str">
        <f>"Z7B1F729E1"</f>
        <v>Z7B1F729E1</v>
      </c>
      <c r="B69" t="str">
        <f t="shared" si="2"/>
        <v>06363391001</v>
      </c>
      <c r="C69" t="s">
        <v>15</v>
      </c>
      <c r="D69" t="s">
        <v>143</v>
      </c>
      <c r="E69" t="s">
        <v>21</v>
      </c>
      <c r="F69" s="1" t="s">
        <v>144</v>
      </c>
      <c r="G69" t="s">
        <v>145</v>
      </c>
      <c r="H69">
        <v>780</v>
      </c>
      <c r="I69" s="2">
        <v>42951</v>
      </c>
      <c r="J69" s="2">
        <v>43008</v>
      </c>
      <c r="K69">
        <v>780</v>
      </c>
    </row>
    <row r="70" spans="1:11" x14ac:dyDescent="0.25">
      <c r="A70" t="str">
        <f>"71179405E7"</f>
        <v>71179405E7</v>
      </c>
      <c r="B70" t="str">
        <f t="shared" si="2"/>
        <v>06363391001</v>
      </c>
      <c r="C70" t="s">
        <v>15</v>
      </c>
      <c r="D70" t="s">
        <v>146</v>
      </c>
      <c r="E70" t="s">
        <v>28</v>
      </c>
      <c r="F70" s="1" t="s">
        <v>147</v>
      </c>
      <c r="G70" t="s">
        <v>148</v>
      </c>
      <c r="H70">
        <v>1131765.6000000001</v>
      </c>
      <c r="I70" s="2">
        <v>42917</v>
      </c>
      <c r="J70" s="2">
        <v>43100</v>
      </c>
      <c r="K70">
        <v>1027721.58</v>
      </c>
    </row>
    <row r="71" spans="1:11" x14ac:dyDescent="0.25">
      <c r="A71" t="str">
        <f>"Z471FD5BFD"</f>
        <v>Z471FD5BFD</v>
      </c>
      <c r="B71" t="str">
        <f t="shared" si="2"/>
        <v>06363391001</v>
      </c>
      <c r="C71" t="s">
        <v>15</v>
      </c>
      <c r="D71" t="s">
        <v>149</v>
      </c>
      <c r="E71" t="s">
        <v>21</v>
      </c>
      <c r="F71" s="1" t="s">
        <v>150</v>
      </c>
      <c r="G71" t="s">
        <v>151</v>
      </c>
      <c r="H71">
        <v>90</v>
      </c>
      <c r="I71" s="2">
        <v>42990</v>
      </c>
      <c r="J71" s="2">
        <v>43023</v>
      </c>
      <c r="K71">
        <v>90</v>
      </c>
    </row>
    <row r="72" spans="1:11" x14ac:dyDescent="0.25">
      <c r="A72" t="str">
        <f>"Z301F9F504"</f>
        <v>Z301F9F504</v>
      </c>
      <c r="B72" t="str">
        <f t="shared" si="2"/>
        <v>06363391001</v>
      </c>
      <c r="C72" t="s">
        <v>15</v>
      </c>
      <c r="D72" t="s">
        <v>152</v>
      </c>
      <c r="E72" t="s">
        <v>17</v>
      </c>
      <c r="F72" s="1" t="s">
        <v>153</v>
      </c>
      <c r="G72" t="s">
        <v>154</v>
      </c>
      <c r="H72">
        <v>37526</v>
      </c>
      <c r="I72" s="2">
        <v>42942</v>
      </c>
      <c r="J72" s="2">
        <v>43008</v>
      </c>
      <c r="K72">
        <v>37478.68</v>
      </c>
    </row>
    <row r="73" spans="1:11" x14ac:dyDescent="0.25">
      <c r="A73" t="str">
        <f>"Z2D1FA40AF"</f>
        <v>Z2D1FA40AF</v>
      </c>
      <c r="B73" t="str">
        <f t="shared" si="2"/>
        <v>06363391001</v>
      </c>
      <c r="C73" t="s">
        <v>15</v>
      </c>
      <c r="D73" t="s">
        <v>155</v>
      </c>
      <c r="E73" t="s">
        <v>21</v>
      </c>
      <c r="F73" s="1" t="s">
        <v>91</v>
      </c>
      <c r="G73" t="s">
        <v>92</v>
      </c>
      <c r="H73">
        <v>340</v>
      </c>
      <c r="I73" s="2">
        <v>42975</v>
      </c>
      <c r="J73" s="2">
        <v>42975</v>
      </c>
      <c r="K73">
        <v>340</v>
      </c>
    </row>
    <row r="74" spans="1:11" x14ac:dyDescent="0.25">
      <c r="A74" t="str">
        <f>"Z341FBB726"</f>
        <v>Z341FBB726</v>
      </c>
      <c r="B74" t="str">
        <f t="shared" si="2"/>
        <v>06363391001</v>
      </c>
      <c r="C74" t="s">
        <v>15</v>
      </c>
      <c r="D74" t="s">
        <v>156</v>
      </c>
      <c r="E74" t="s">
        <v>21</v>
      </c>
      <c r="F74" s="1" t="s">
        <v>25</v>
      </c>
      <c r="G74" t="s">
        <v>26</v>
      </c>
      <c r="H74">
        <v>4971.9399999999996</v>
      </c>
      <c r="I74" s="2">
        <v>42975</v>
      </c>
      <c r="J74" s="2">
        <v>43008</v>
      </c>
      <c r="K74">
        <v>4971.9399999999996</v>
      </c>
    </row>
    <row r="75" spans="1:11" x14ac:dyDescent="0.25">
      <c r="A75" t="str">
        <f>"Z611E21346"</f>
        <v>Z611E21346</v>
      </c>
      <c r="B75" t="str">
        <f t="shared" si="2"/>
        <v>06363391001</v>
      </c>
      <c r="C75" t="s">
        <v>15</v>
      </c>
      <c r="D75" t="s">
        <v>157</v>
      </c>
      <c r="E75" t="s">
        <v>21</v>
      </c>
      <c r="F75" s="1" t="s">
        <v>25</v>
      </c>
      <c r="G75" t="s">
        <v>26</v>
      </c>
      <c r="H75">
        <v>3521.45</v>
      </c>
      <c r="I75" s="2">
        <v>42831</v>
      </c>
      <c r="J75" s="2">
        <v>42886</v>
      </c>
      <c r="K75">
        <v>3521.45</v>
      </c>
    </row>
    <row r="76" spans="1:11" x14ac:dyDescent="0.25">
      <c r="A76" t="str">
        <f>"ZB71EB0B2E"</f>
        <v>ZB71EB0B2E</v>
      </c>
      <c r="B76" t="str">
        <f t="shared" si="2"/>
        <v>06363391001</v>
      </c>
      <c r="C76" t="s">
        <v>15</v>
      </c>
      <c r="D76" t="s">
        <v>158</v>
      </c>
      <c r="E76" t="s">
        <v>21</v>
      </c>
      <c r="F76" s="1" t="s">
        <v>25</v>
      </c>
      <c r="G76" t="s">
        <v>26</v>
      </c>
      <c r="H76">
        <v>497</v>
      </c>
      <c r="I76" s="2">
        <v>42878</v>
      </c>
      <c r="J76" s="2">
        <v>42916</v>
      </c>
      <c r="K76">
        <v>497</v>
      </c>
    </row>
    <row r="77" spans="1:11" x14ac:dyDescent="0.25">
      <c r="A77" t="str">
        <f>"Z471EB1145"</f>
        <v>Z471EB1145</v>
      </c>
      <c r="B77" t="str">
        <f t="shared" si="2"/>
        <v>06363391001</v>
      </c>
      <c r="C77" t="s">
        <v>15</v>
      </c>
      <c r="D77" t="s">
        <v>159</v>
      </c>
      <c r="E77" t="s">
        <v>21</v>
      </c>
      <c r="F77" s="1" t="s">
        <v>25</v>
      </c>
      <c r="G77" t="s">
        <v>26</v>
      </c>
      <c r="H77">
        <v>2502.7800000000002</v>
      </c>
      <c r="I77" s="2">
        <v>42878</v>
      </c>
      <c r="J77" s="2">
        <v>42886</v>
      </c>
      <c r="K77">
        <v>2502.7800000000002</v>
      </c>
    </row>
    <row r="78" spans="1:11" x14ac:dyDescent="0.25">
      <c r="A78" t="str">
        <f>"Z5A1FC7CA9"</f>
        <v>Z5A1FC7CA9</v>
      </c>
      <c r="B78" t="str">
        <f t="shared" si="2"/>
        <v>06363391001</v>
      </c>
      <c r="C78" t="s">
        <v>15</v>
      </c>
      <c r="D78" t="s">
        <v>160</v>
      </c>
      <c r="E78" t="s">
        <v>21</v>
      </c>
      <c r="F78" s="1" t="s">
        <v>88</v>
      </c>
      <c r="G78" t="s">
        <v>89</v>
      </c>
      <c r="H78">
        <v>259</v>
      </c>
      <c r="I78" s="2">
        <v>42983</v>
      </c>
      <c r="J78" s="2">
        <v>43039</v>
      </c>
      <c r="K78">
        <v>259</v>
      </c>
    </row>
    <row r="79" spans="1:11" x14ac:dyDescent="0.25">
      <c r="A79" t="str">
        <f>"Z551E056D4"</f>
        <v>Z551E056D4</v>
      </c>
      <c r="B79" t="str">
        <f t="shared" si="2"/>
        <v>06363391001</v>
      </c>
      <c r="C79" t="s">
        <v>15</v>
      </c>
      <c r="D79" t="s">
        <v>161</v>
      </c>
      <c r="E79" t="s">
        <v>21</v>
      </c>
      <c r="F79" s="1" t="s">
        <v>25</v>
      </c>
      <c r="G79" t="s">
        <v>26</v>
      </c>
      <c r="H79">
        <v>15145.62</v>
      </c>
      <c r="I79" s="2">
        <v>42823</v>
      </c>
      <c r="J79" s="2">
        <v>42886</v>
      </c>
      <c r="K79">
        <v>15145.62</v>
      </c>
    </row>
    <row r="80" spans="1:11" x14ac:dyDescent="0.25">
      <c r="A80" t="str">
        <f>"ZA71F8AB4C"</f>
        <v>ZA71F8AB4C</v>
      </c>
      <c r="B80" t="str">
        <f t="shared" si="2"/>
        <v>06363391001</v>
      </c>
      <c r="C80" t="s">
        <v>15</v>
      </c>
      <c r="D80" t="s">
        <v>162</v>
      </c>
      <c r="E80" t="s">
        <v>21</v>
      </c>
      <c r="F80" s="1" t="s">
        <v>163</v>
      </c>
      <c r="G80" t="s">
        <v>164</v>
      </c>
      <c r="H80">
        <v>396.32</v>
      </c>
      <c r="I80" s="2">
        <v>42948</v>
      </c>
      <c r="J80" s="2">
        <v>42982</v>
      </c>
      <c r="K80">
        <v>396.32</v>
      </c>
    </row>
    <row r="81" spans="1:11" x14ac:dyDescent="0.25">
      <c r="A81" t="str">
        <f>"ZE31F8ABC8"</f>
        <v>ZE31F8ABC8</v>
      </c>
      <c r="B81" t="str">
        <f t="shared" si="2"/>
        <v>06363391001</v>
      </c>
      <c r="C81" t="s">
        <v>15</v>
      </c>
      <c r="D81" t="s">
        <v>165</v>
      </c>
      <c r="E81" t="s">
        <v>21</v>
      </c>
      <c r="F81" s="1" t="s">
        <v>32</v>
      </c>
      <c r="G81" t="s">
        <v>33</v>
      </c>
      <c r="H81">
        <v>1275</v>
      </c>
      <c r="I81" s="2">
        <v>42949</v>
      </c>
      <c r="J81" s="2">
        <v>42994</v>
      </c>
      <c r="K81">
        <v>963</v>
      </c>
    </row>
    <row r="82" spans="1:11" x14ac:dyDescent="0.25">
      <c r="A82" t="str">
        <f>"722980717A"</f>
        <v>722980717A</v>
      </c>
      <c r="B82" t="str">
        <f t="shared" si="2"/>
        <v>06363391001</v>
      </c>
      <c r="C82" t="s">
        <v>15</v>
      </c>
      <c r="D82" t="s">
        <v>166</v>
      </c>
      <c r="E82" t="s">
        <v>28</v>
      </c>
      <c r="F82" s="1" t="s">
        <v>167</v>
      </c>
      <c r="G82" t="s">
        <v>168</v>
      </c>
      <c r="H82">
        <v>172479.8</v>
      </c>
      <c r="I82" s="2">
        <v>43018</v>
      </c>
      <c r="J82" s="2">
        <v>43382</v>
      </c>
      <c r="K82">
        <v>125023.77</v>
      </c>
    </row>
    <row r="83" spans="1:11" x14ac:dyDescent="0.25">
      <c r="A83" t="str">
        <f>"Z931F365AF"</f>
        <v>Z931F365AF</v>
      </c>
      <c r="B83" t="str">
        <f t="shared" si="2"/>
        <v>06363391001</v>
      </c>
      <c r="C83" t="s">
        <v>15</v>
      </c>
      <c r="D83" t="s">
        <v>169</v>
      </c>
      <c r="E83" t="s">
        <v>21</v>
      </c>
      <c r="F83" s="1" t="s">
        <v>170</v>
      </c>
      <c r="G83" t="s">
        <v>171</v>
      </c>
      <c r="H83">
        <v>3133.6</v>
      </c>
      <c r="I83" s="2">
        <v>42928</v>
      </c>
      <c r="J83" s="2">
        <v>43006</v>
      </c>
      <c r="K83">
        <v>3133</v>
      </c>
    </row>
    <row r="84" spans="1:11" x14ac:dyDescent="0.25">
      <c r="A84" t="str">
        <f>"Z68200A83E"</f>
        <v>Z68200A83E</v>
      </c>
      <c r="B84" t="str">
        <f t="shared" si="2"/>
        <v>06363391001</v>
      </c>
      <c r="C84" t="s">
        <v>15</v>
      </c>
      <c r="D84" t="s">
        <v>172</v>
      </c>
      <c r="E84" t="s">
        <v>21</v>
      </c>
      <c r="F84" s="1" t="s">
        <v>173</v>
      </c>
      <c r="G84" t="s">
        <v>174</v>
      </c>
      <c r="H84">
        <v>225.8</v>
      </c>
      <c r="I84" s="2">
        <v>43005</v>
      </c>
      <c r="J84" s="2">
        <v>43020</v>
      </c>
      <c r="K84">
        <v>225.8</v>
      </c>
    </row>
    <row r="85" spans="1:11" x14ac:dyDescent="0.25">
      <c r="A85" t="str">
        <f>"Z931F7EB9E"</f>
        <v>Z931F7EB9E</v>
      </c>
      <c r="B85" t="str">
        <f t="shared" si="2"/>
        <v>06363391001</v>
      </c>
      <c r="C85" t="s">
        <v>15</v>
      </c>
      <c r="D85" t="s">
        <v>175</v>
      </c>
      <c r="E85" t="s">
        <v>21</v>
      </c>
      <c r="F85" s="1" t="s">
        <v>35</v>
      </c>
      <c r="G85" t="s">
        <v>36</v>
      </c>
      <c r="H85">
        <v>2900</v>
      </c>
      <c r="I85" s="2">
        <v>42944</v>
      </c>
      <c r="J85" s="2">
        <v>43008</v>
      </c>
      <c r="K85">
        <v>480</v>
      </c>
    </row>
    <row r="86" spans="1:11" x14ac:dyDescent="0.25">
      <c r="A86" t="str">
        <f>"Z2D2056CB6"</f>
        <v>Z2D2056CB6</v>
      </c>
      <c r="B86" t="str">
        <f t="shared" si="2"/>
        <v>06363391001</v>
      </c>
      <c r="C86" t="s">
        <v>15</v>
      </c>
      <c r="D86" t="s">
        <v>176</v>
      </c>
      <c r="E86" t="s">
        <v>21</v>
      </c>
      <c r="F86" s="1" t="s">
        <v>35</v>
      </c>
      <c r="G86" t="s">
        <v>36</v>
      </c>
      <c r="H86">
        <v>2600</v>
      </c>
      <c r="I86" s="2">
        <v>43027</v>
      </c>
      <c r="J86" s="2">
        <v>43100</v>
      </c>
      <c r="K86">
        <v>0</v>
      </c>
    </row>
    <row r="87" spans="1:11" x14ac:dyDescent="0.25">
      <c r="A87" t="str">
        <f>"Z7120681E2"</f>
        <v>Z7120681E2</v>
      </c>
      <c r="B87" t="str">
        <f t="shared" si="2"/>
        <v>06363391001</v>
      </c>
      <c r="C87" t="s">
        <v>15</v>
      </c>
      <c r="D87" t="s">
        <v>177</v>
      </c>
      <c r="E87" t="s">
        <v>21</v>
      </c>
      <c r="F87" s="1" t="s">
        <v>178</v>
      </c>
      <c r="G87" t="s">
        <v>179</v>
      </c>
      <c r="H87">
        <v>6355</v>
      </c>
      <c r="I87" s="2">
        <v>43033</v>
      </c>
      <c r="J87" s="2">
        <v>43039</v>
      </c>
      <c r="K87">
        <v>6355</v>
      </c>
    </row>
    <row r="88" spans="1:11" x14ac:dyDescent="0.25">
      <c r="A88" t="str">
        <f>"Z64205E56D"</f>
        <v>Z64205E56D</v>
      </c>
      <c r="B88" t="str">
        <f t="shared" si="2"/>
        <v>06363391001</v>
      </c>
      <c r="C88" t="s">
        <v>15</v>
      </c>
      <c r="D88" t="s">
        <v>180</v>
      </c>
      <c r="E88" t="s">
        <v>21</v>
      </c>
      <c r="F88" s="1" t="s">
        <v>105</v>
      </c>
      <c r="G88" t="s">
        <v>106</v>
      </c>
      <c r="H88">
        <v>212</v>
      </c>
      <c r="I88" s="2">
        <v>43034</v>
      </c>
      <c r="J88" s="2">
        <v>43034</v>
      </c>
      <c r="K88">
        <v>132</v>
      </c>
    </row>
    <row r="89" spans="1:11" x14ac:dyDescent="0.25">
      <c r="A89" t="str">
        <f>"ZD41FF50C6"</f>
        <v>ZD41FF50C6</v>
      </c>
      <c r="B89" t="str">
        <f t="shared" si="2"/>
        <v>06363391001</v>
      </c>
      <c r="C89" t="s">
        <v>15</v>
      </c>
      <c r="D89" t="s">
        <v>181</v>
      </c>
      <c r="E89" t="s">
        <v>21</v>
      </c>
      <c r="F89" s="1" t="s">
        <v>25</v>
      </c>
      <c r="G89" t="s">
        <v>26</v>
      </c>
      <c r="H89">
        <v>1480</v>
      </c>
      <c r="I89" s="2">
        <v>42997</v>
      </c>
      <c r="J89" s="2">
        <v>43027</v>
      </c>
      <c r="K89">
        <v>1480</v>
      </c>
    </row>
    <row r="90" spans="1:11" x14ac:dyDescent="0.25">
      <c r="A90" t="str">
        <f>"Z4C1F29F1F"</f>
        <v>Z4C1F29F1F</v>
      </c>
      <c r="B90" t="str">
        <f t="shared" si="2"/>
        <v>06363391001</v>
      </c>
      <c r="C90" t="s">
        <v>15</v>
      </c>
      <c r="D90" t="s">
        <v>182</v>
      </c>
      <c r="E90" t="s">
        <v>21</v>
      </c>
      <c r="F90" s="1" t="s">
        <v>25</v>
      </c>
      <c r="G90" t="s">
        <v>26</v>
      </c>
      <c r="H90">
        <v>3508</v>
      </c>
      <c r="I90" s="2">
        <v>42905</v>
      </c>
      <c r="J90" s="2">
        <v>42947</v>
      </c>
      <c r="K90">
        <v>3508</v>
      </c>
    </row>
    <row r="91" spans="1:11" x14ac:dyDescent="0.25">
      <c r="A91" t="str">
        <f>"ZB01E8832A"</f>
        <v>ZB01E8832A</v>
      </c>
      <c r="B91" t="str">
        <f t="shared" si="2"/>
        <v>06363391001</v>
      </c>
      <c r="C91" t="s">
        <v>15</v>
      </c>
      <c r="D91" t="s">
        <v>183</v>
      </c>
      <c r="E91" t="s">
        <v>21</v>
      </c>
      <c r="F91" s="1" t="s">
        <v>25</v>
      </c>
      <c r="G91" t="s">
        <v>26</v>
      </c>
      <c r="H91">
        <v>2975</v>
      </c>
      <c r="I91" s="2">
        <v>42864</v>
      </c>
      <c r="J91" s="2">
        <v>42916</v>
      </c>
      <c r="K91">
        <v>2975</v>
      </c>
    </row>
    <row r="92" spans="1:11" x14ac:dyDescent="0.25">
      <c r="A92" t="str">
        <f>"ZED2000318"</f>
        <v>ZED2000318</v>
      </c>
      <c r="B92" t="str">
        <f t="shared" si="2"/>
        <v>06363391001</v>
      </c>
      <c r="C92" t="s">
        <v>15</v>
      </c>
      <c r="D92" t="s">
        <v>184</v>
      </c>
      <c r="E92" t="s">
        <v>21</v>
      </c>
      <c r="F92" s="1" t="s">
        <v>25</v>
      </c>
      <c r="G92" t="s">
        <v>26</v>
      </c>
      <c r="H92">
        <v>13692.51</v>
      </c>
      <c r="I92" s="2">
        <v>43003</v>
      </c>
      <c r="J92" s="2">
        <v>43039</v>
      </c>
      <c r="K92">
        <v>13092.51</v>
      </c>
    </row>
    <row r="93" spans="1:11" x14ac:dyDescent="0.25">
      <c r="A93" t="str">
        <f>"Z3D204917A"</f>
        <v>Z3D204917A</v>
      </c>
      <c r="B93" t="str">
        <f t="shared" si="2"/>
        <v>06363391001</v>
      </c>
      <c r="C93" t="s">
        <v>15</v>
      </c>
      <c r="D93" t="s">
        <v>185</v>
      </c>
      <c r="E93" t="s">
        <v>21</v>
      </c>
      <c r="F93" s="1" t="s">
        <v>186</v>
      </c>
      <c r="G93" t="s">
        <v>187</v>
      </c>
      <c r="H93">
        <v>6828</v>
      </c>
      <c r="I93" s="2">
        <v>43033</v>
      </c>
      <c r="J93" s="2">
        <v>43050</v>
      </c>
      <c r="K93">
        <v>6828</v>
      </c>
    </row>
    <row r="94" spans="1:11" x14ac:dyDescent="0.25">
      <c r="A94" t="str">
        <f>"Z951FC6362"</f>
        <v>Z951FC6362</v>
      </c>
      <c r="B94" t="str">
        <f t="shared" si="2"/>
        <v>06363391001</v>
      </c>
      <c r="C94" t="s">
        <v>15</v>
      </c>
      <c r="D94" t="s">
        <v>188</v>
      </c>
      <c r="E94" t="s">
        <v>21</v>
      </c>
      <c r="F94" s="1" t="s">
        <v>189</v>
      </c>
      <c r="G94" t="s">
        <v>190</v>
      </c>
      <c r="H94">
        <v>1150</v>
      </c>
      <c r="I94" s="2">
        <v>42982</v>
      </c>
      <c r="J94" s="2">
        <v>43039</v>
      </c>
      <c r="K94">
        <v>1150</v>
      </c>
    </row>
    <row r="95" spans="1:11" x14ac:dyDescent="0.25">
      <c r="A95" t="str">
        <f>"ZDD1FCD4EA"</f>
        <v>ZDD1FCD4EA</v>
      </c>
      <c r="B95" t="str">
        <f t="shared" si="2"/>
        <v>06363391001</v>
      </c>
      <c r="C95" t="s">
        <v>15</v>
      </c>
      <c r="D95" t="s">
        <v>191</v>
      </c>
      <c r="E95" t="s">
        <v>17</v>
      </c>
      <c r="F95" s="1" t="s">
        <v>192</v>
      </c>
      <c r="G95" t="s">
        <v>154</v>
      </c>
      <c r="H95">
        <v>35000</v>
      </c>
      <c r="I95" s="2">
        <v>43049</v>
      </c>
      <c r="J95" s="2">
        <v>43465</v>
      </c>
      <c r="K95">
        <v>16913.09</v>
      </c>
    </row>
    <row r="96" spans="1:11" x14ac:dyDescent="0.25">
      <c r="A96" t="str">
        <f>"6938116A70"</f>
        <v>6938116A70</v>
      </c>
      <c r="B96" t="str">
        <f t="shared" si="2"/>
        <v>06363391001</v>
      </c>
      <c r="C96" t="s">
        <v>15</v>
      </c>
      <c r="D96" t="s">
        <v>193</v>
      </c>
      <c r="E96" t="s">
        <v>28</v>
      </c>
      <c r="F96" s="1" t="s">
        <v>194</v>
      </c>
      <c r="G96" t="s">
        <v>195</v>
      </c>
      <c r="H96">
        <v>188789</v>
      </c>
      <c r="I96" s="2">
        <v>42744</v>
      </c>
      <c r="J96" s="2">
        <v>43820</v>
      </c>
      <c r="K96">
        <v>80809.5</v>
      </c>
    </row>
    <row r="97" spans="1:11" x14ac:dyDescent="0.25">
      <c r="A97" t="str">
        <f>"Z312108053"</f>
        <v>Z312108053</v>
      </c>
      <c r="B97" t="str">
        <f t="shared" si="2"/>
        <v>06363391001</v>
      </c>
      <c r="C97" t="s">
        <v>15</v>
      </c>
      <c r="D97" t="s">
        <v>196</v>
      </c>
      <c r="E97" t="s">
        <v>21</v>
      </c>
      <c r="F97" s="1" t="s">
        <v>197</v>
      </c>
      <c r="G97" t="s">
        <v>198</v>
      </c>
      <c r="H97">
        <v>1490</v>
      </c>
      <c r="I97" s="2">
        <v>43101</v>
      </c>
      <c r="J97" s="2">
        <v>43465</v>
      </c>
      <c r="K97">
        <v>1490</v>
      </c>
    </row>
    <row r="98" spans="1:11" x14ac:dyDescent="0.25">
      <c r="A98" t="str">
        <f>"Z4B20B4C03"</f>
        <v>Z4B20B4C03</v>
      </c>
      <c r="B98" t="str">
        <f t="shared" si="2"/>
        <v>06363391001</v>
      </c>
      <c r="C98" t="s">
        <v>15</v>
      </c>
      <c r="D98" t="s">
        <v>199</v>
      </c>
      <c r="E98" t="s">
        <v>21</v>
      </c>
      <c r="F98" s="1" t="s">
        <v>91</v>
      </c>
      <c r="G98" t="s">
        <v>92</v>
      </c>
      <c r="H98">
        <v>1500</v>
      </c>
      <c r="I98" s="2">
        <v>43049</v>
      </c>
      <c r="J98" s="2">
        <v>43079</v>
      </c>
      <c r="K98">
        <v>1500</v>
      </c>
    </row>
    <row r="99" spans="1:11" x14ac:dyDescent="0.25">
      <c r="A99" t="str">
        <f>"Z7B20C5FB7"</f>
        <v>Z7B20C5FB7</v>
      </c>
      <c r="B99" t="str">
        <f t="shared" ref="B99:B125" si="3">"06363391001"</f>
        <v>06363391001</v>
      </c>
      <c r="C99" t="s">
        <v>15</v>
      </c>
      <c r="D99" t="s">
        <v>200</v>
      </c>
      <c r="E99" t="s">
        <v>21</v>
      </c>
      <c r="F99" s="1" t="s">
        <v>201</v>
      </c>
      <c r="G99" t="s">
        <v>202</v>
      </c>
      <c r="H99">
        <v>432.54</v>
      </c>
      <c r="I99" s="2">
        <v>43056</v>
      </c>
      <c r="J99" s="2">
        <v>43069</v>
      </c>
      <c r="K99">
        <v>432.54</v>
      </c>
    </row>
    <row r="100" spans="1:11" x14ac:dyDescent="0.25">
      <c r="A100" t="str">
        <f>"709973784F"</f>
        <v>709973784F</v>
      </c>
      <c r="B100" t="str">
        <f t="shared" si="3"/>
        <v>06363391001</v>
      </c>
      <c r="C100" t="s">
        <v>15</v>
      </c>
      <c r="D100" t="s">
        <v>203</v>
      </c>
      <c r="E100" t="s">
        <v>28</v>
      </c>
      <c r="F100" s="1" t="s">
        <v>204</v>
      </c>
      <c r="G100" t="s">
        <v>205</v>
      </c>
      <c r="H100">
        <v>0</v>
      </c>
      <c r="I100" s="2">
        <v>42979</v>
      </c>
      <c r="J100" s="2">
        <v>43343</v>
      </c>
      <c r="K100">
        <v>372765.88</v>
      </c>
    </row>
    <row r="101" spans="1:11" x14ac:dyDescent="0.25">
      <c r="A101" t="str">
        <f>"ZA520AA9FB"</f>
        <v>ZA520AA9FB</v>
      </c>
      <c r="B101" t="str">
        <f t="shared" si="3"/>
        <v>06363391001</v>
      </c>
      <c r="C101" t="s">
        <v>15</v>
      </c>
      <c r="D101" t="s">
        <v>206</v>
      </c>
      <c r="E101" t="s">
        <v>21</v>
      </c>
      <c r="F101" s="1" t="s">
        <v>207</v>
      </c>
      <c r="G101" t="s">
        <v>208</v>
      </c>
      <c r="H101">
        <v>3148</v>
      </c>
      <c r="I101" s="2">
        <v>43048</v>
      </c>
      <c r="J101" s="2">
        <v>43054</v>
      </c>
      <c r="K101">
        <v>3148</v>
      </c>
    </row>
    <row r="102" spans="1:11" x14ac:dyDescent="0.25">
      <c r="A102" t="str">
        <f>"ZCC20260F4"</f>
        <v>ZCC20260F4</v>
      </c>
      <c r="B102" t="str">
        <f t="shared" si="3"/>
        <v>06363391001</v>
      </c>
      <c r="C102" t="s">
        <v>15</v>
      </c>
      <c r="D102" t="s">
        <v>209</v>
      </c>
      <c r="E102" t="s">
        <v>21</v>
      </c>
      <c r="F102" s="1" t="s">
        <v>210</v>
      </c>
      <c r="G102" t="s">
        <v>211</v>
      </c>
      <c r="H102">
        <v>2500</v>
      </c>
      <c r="I102" s="2">
        <v>43018</v>
      </c>
      <c r="J102" s="2">
        <v>43060</v>
      </c>
      <c r="K102">
        <v>2500</v>
      </c>
    </row>
    <row r="103" spans="1:11" x14ac:dyDescent="0.25">
      <c r="A103" t="str">
        <f>"Z0A20A8FE4"</f>
        <v>Z0A20A8FE4</v>
      </c>
      <c r="B103" t="str">
        <f t="shared" si="3"/>
        <v>06363391001</v>
      </c>
      <c r="C103" t="s">
        <v>15</v>
      </c>
      <c r="D103" t="s">
        <v>212</v>
      </c>
      <c r="E103" t="s">
        <v>21</v>
      </c>
      <c r="F103" s="1" t="s">
        <v>186</v>
      </c>
      <c r="G103" t="s">
        <v>187</v>
      </c>
      <c r="H103">
        <v>5380</v>
      </c>
      <c r="I103" s="2">
        <v>43052</v>
      </c>
      <c r="J103" s="2">
        <v>43100</v>
      </c>
      <c r="K103">
        <v>5380</v>
      </c>
    </row>
    <row r="104" spans="1:11" x14ac:dyDescent="0.25">
      <c r="A104" t="str">
        <f>"ZC921152EA"</f>
        <v>ZC921152EA</v>
      </c>
      <c r="B104" t="str">
        <f t="shared" si="3"/>
        <v>06363391001</v>
      </c>
      <c r="C104" t="s">
        <v>15</v>
      </c>
      <c r="D104" t="s">
        <v>213</v>
      </c>
      <c r="E104" t="s">
        <v>21</v>
      </c>
      <c r="F104" s="1" t="s">
        <v>214</v>
      </c>
      <c r="G104" t="s">
        <v>215</v>
      </c>
      <c r="H104">
        <v>8995.4</v>
      </c>
      <c r="I104" s="2">
        <v>43076</v>
      </c>
      <c r="J104" s="2">
        <v>43100</v>
      </c>
      <c r="K104">
        <v>8995.4</v>
      </c>
    </row>
    <row r="105" spans="1:11" x14ac:dyDescent="0.25">
      <c r="A105" t="str">
        <f>"Z7820BBB2B"</f>
        <v>Z7820BBB2B</v>
      </c>
      <c r="B105" t="str">
        <f t="shared" si="3"/>
        <v>06363391001</v>
      </c>
      <c r="C105" t="s">
        <v>15</v>
      </c>
      <c r="D105" t="s">
        <v>216</v>
      </c>
      <c r="E105" t="s">
        <v>21</v>
      </c>
      <c r="F105" s="1" t="s">
        <v>217</v>
      </c>
      <c r="G105" t="s">
        <v>218</v>
      </c>
      <c r="H105">
        <v>180</v>
      </c>
      <c r="I105" s="2">
        <v>43055</v>
      </c>
      <c r="J105" s="2">
        <v>43059</v>
      </c>
      <c r="K105">
        <v>180</v>
      </c>
    </row>
    <row r="106" spans="1:11" x14ac:dyDescent="0.25">
      <c r="A106" t="str">
        <f>"Z1220EEFC8"</f>
        <v>Z1220EEFC8</v>
      </c>
      <c r="B106" t="str">
        <f t="shared" si="3"/>
        <v>06363391001</v>
      </c>
      <c r="C106" t="s">
        <v>15</v>
      </c>
      <c r="D106" t="s">
        <v>219</v>
      </c>
      <c r="E106" t="s">
        <v>21</v>
      </c>
      <c r="F106" s="1" t="s">
        <v>220</v>
      </c>
      <c r="G106" t="s">
        <v>221</v>
      </c>
      <c r="H106">
        <v>9076</v>
      </c>
      <c r="I106" s="2">
        <v>43062</v>
      </c>
      <c r="J106" s="2">
        <v>43084</v>
      </c>
      <c r="K106">
        <v>0</v>
      </c>
    </row>
    <row r="107" spans="1:11" x14ac:dyDescent="0.25">
      <c r="A107" t="str">
        <f>"Z19212FA1A"</f>
        <v>Z19212FA1A</v>
      </c>
      <c r="B107" t="str">
        <f t="shared" si="3"/>
        <v>06363391001</v>
      </c>
      <c r="C107" t="s">
        <v>15</v>
      </c>
      <c r="D107" t="s">
        <v>222</v>
      </c>
      <c r="E107" t="s">
        <v>21</v>
      </c>
      <c r="F107" s="1" t="s">
        <v>223</v>
      </c>
      <c r="G107" t="s">
        <v>224</v>
      </c>
      <c r="H107">
        <v>1200</v>
      </c>
      <c r="I107" s="2">
        <v>43081</v>
      </c>
      <c r="J107" s="2">
        <v>43100</v>
      </c>
      <c r="K107">
        <v>1200</v>
      </c>
    </row>
    <row r="108" spans="1:11" x14ac:dyDescent="0.25">
      <c r="A108" t="str">
        <f>"ZCD20369F3"</f>
        <v>ZCD20369F3</v>
      </c>
      <c r="B108" t="str">
        <f t="shared" si="3"/>
        <v>06363391001</v>
      </c>
      <c r="C108" t="s">
        <v>15</v>
      </c>
      <c r="D108" t="s">
        <v>225</v>
      </c>
      <c r="E108" t="s">
        <v>21</v>
      </c>
      <c r="F108" s="1" t="s">
        <v>226</v>
      </c>
      <c r="G108" t="s">
        <v>227</v>
      </c>
      <c r="H108">
        <v>1003.16</v>
      </c>
      <c r="I108" s="2">
        <v>43024</v>
      </c>
      <c r="J108" s="2">
        <v>43100</v>
      </c>
      <c r="K108">
        <v>1003.16</v>
      </c>
    </row>
    <row r="109" spans="1:11" x14ac:dyDescent="0.25">
      <c r="A109" t="str">
        <f>"7310904CD3"</f>
        <v>7310904CD3</v>
      </c>
      <c r="B109" t="str">
        <f t="shared" si="3"/>
        <v>06363391001</v>
      </c>
      <c r="C109" t="s">
        <v>15</v>
      </c>
      <c r="D109" t="s">
        <v>228</v>
      </c>
      <c r="E109" t="s">
        <v>28</v>
      </c>
      <c r="F109" s="1" t="s">
        <v>229</v>
      </c>
      <c r="G109" t="s">
        <v>230</v>
      </c>
      <c r="H109">
        <v>58167.97</v>
      </c>
      <c r="I109" s="2">
        <v>43091</v>
      </c>
      <c r="J109" s="2">
        <v>44186</v>
      </c>
      <c r="K109">
        <v>55585.83</v>
      </c>
    </row>
    <row r="110" spans="1:11" x14ac:dyDescent="0.25">
      <c r="A110" t="str">
        <f>"Z0A21014BF"</f>
        <v>Z0A21014BF</v>
      </c>
      <c r="B110" t="str">
        <f t="shared" si="3"/>
        <v>06363391001</v>
      </c>
      <c r="C110" t="s">
        <v>15</v>
      </c>
      <c r="D110" t="s">
        <v>231</v>
      </c>
      <c r="E110" t="s">
        <v>21</v>
      </c>
      <c r="F110" s="1" t="s">
        <v>232</v>
      </c>
      <c r="G110" t="s">
        <v>233</v>
      </c>
      <c r="H110">
        <v>1746</v>
      </c>
      <c r="I110" s="2">
        <v>43068</v>
      </c>
      <c r="J110" s="2">
        <v>43131</v>
      </c>
      <c r="K110">
        <v>1746</v>
      </c>
    </row>
    <row r="111" spans="1:11" x14ac:dyDescent="0.25">
      <c r="A111" t="str">
        <f>"Z7F218C49C"</f>
        <v>Z7F218C49C</v>
      </c>
      <c r="B111" t="str">
        <f t="shared" si="3"/>
        <v>06363391001</v>
      </c>
      <c r="C111" t="s">
        <v>15</v>
      </c>
      <c r="D111" t="s">
        <v>234</v>
      </c>
      <c r="E111" t="s">
        <v>21</v>
      </c>
      <c r="F111" s="1" t="s">
        <v>235</v>
      </c>
      <c r="G111" t="s">
        <v>236</v>
      </c>
      <c r="H111">
        <v>1828</v>
      </c>
      <c r="I111" s="2">
        <v>43098</v>
      </c>
      <c r="J111" s="2">
        <v>43131</v>
      </c>
      <c r="K111">
        <v>1828</v>
      </c>
    </row>
    <row r="112" spans="1:11" x14ac:dyDescent="0.25">
      <c r="A112" t="str">
        <f>"Z59218C527"</f>
        <v>Z59218C527</v>
      </c>
      <c r="B112" t="str">
        <f t="shared" si="3"/>
        <v>06363391001</v>
      </c>
      <c r="C112" t="s">
        <v>15</v>
      </c>
      <c r="D112" t="s">
        <v>237</v>
      </c>
      <c r="E112" t="s">
        <v>21</v>
      </c>
      <c r="F112" s="1" t="s">
        <v>238</v>
      </c>
      <c r="G112" t="s">
        <v>239</v>
      </c>
      <c r="H112">
        <v>1248</v>
      </c>
      <c r="I112" s="2">
        <v>43098</v>
      </c>
      <c r="J112" s="2">
        <v>43131</v>
      </c>
      <c r="K112">
        <v>1248</v>
      </c>
    </row>
    <row r="113" spans="1:11" x14ac:dyDescent="0.25">
      <c r="A113" t="str">
        <f>"Z0A211330B"</f>
        <v>Z0A211330B</v>
      </c>
      <c r="B113" t="str">
        <f t="shared" si="3"/>
        <v>06363391001</v>
      </c>
      <c r="C113" t="s">
        <v>15</v>
      </c>
      <c r="D113" t="s">
        <v>240</v>
      </c>
      <c r="E113" t="s">
        <v>21</v>
      </c>
      <c r="F113" s="1" t="s">
        <v>241</v>
      </c>
      <c r="G113" t="s">
        <v>154</v>
      </c>
      <c r="H113">
        <v>4907.8</v>
      </c>
      <c r="I113" s="2">
        <v>43076</v>
      </c>
      <c r="J113" s="2">
        <v>43131</v>
      </c>
      <c r="K113">
        <v>4907.8</v>
      </c>
    </row>
    <row r="114" spans="1:11" x14ac:dyDescent="0.25">
      <c r="A114" t="str">
        <f>"Z8E212228F"</f>
        <v>Z8E212228F</v>
      </c>
      <c r="B114" t="str">
        <f t="shared" si="3"/>
        <v>06363391001</v>
      </c>
      <c r="C114" t="s">
        <v>15</v>
      </c>
      <c r="D114" t="s">
        <v>242</v>
      </c>
      <c r="E114" t="s">
        <v>28</v>
      </c>
      <c r="F114" s="1" t="s">
        <v>126</v>
      </c>
      <c r="G114" t="s">
        <v>127</v>
      </c>
      <c r="H114">
        <v>4815.2</v>
      </c>
      <c r="I114" s="2">
        <v>43074</v>
      </c>
      <c r="J114" s="2">
        <v>44985</v>
      </c>
      <c r="K114">
        <v>722.28</v>
      </c>
    </row>
    <row r="115" spans="1:11" x14ac:dyDescent="0.25">
      <c r="A115" t="str">
        <f>"ZCC212219F"</f>
        <v>ZCC212219F</v>
      </c>
      <c r="B115" t="str">
        <f t="shared" si="3"/>
        <v>06363391001</v>
      </c>
      <c r="C115" t="s">
        <v>15</v>
      </c>
      <c r="D115" t="s">
        <v>243</v>
      </c>
      <c r="E115" t="s">
        <v>28</v>
      </c>
      <c r="F115" s="1" t="s">
        <v>244</v>
      </c>
      <c r="G115" t="s">
        <v>245</v>
      </c>
      <c r="H115">
        <v>4242.8</v>
      </c>
      <c r="I115" s="2">
        <v>43074</v>
      </c>
      <c r="J115" s="2">
        <v>44985</v>
      </c>
      <c r="K115">
        <v>636.39</v>
      </c>
    </row>
    <row r="116" spans="1:11" x14ac:dyDescent="0.25">
      <c r="A116" t="str">
        <f>"Z9B21816C5"</f>
        <v>Z9B21816C5</v>
      </c>
      <c r="B116" t="str">
        <f t="shared" si="3"/>
        <v>06363391001</v>
      </c>
      <c r="C116" t="s">
        <v>15</v>
      </c>
      <c r="D116" t="s">
        <v>246</v>
      </c>
      <c r="E116" t="s">
        <v>21</v>
      </c>
      <c r="F116" s="1" t="s">
        <v>247</v>
      </c>
      <c r="G116" t="s">
        <v>248</v>
      </c>
      <c r="H116">
        <v>5334.96</v>
      </c>
      <c r="I116" s="2">
        <v>43096</v>
      </c>
      <c r="J116" s="2">
        <v>43131</v>
      </c>
      <c r="K116">
        <v>5334.96</v>
      </c>
    </row>
    <row r="117" spans="1:11" x14ac:dyDescent="0.25">
      <c r="A117" t="str">
        <f>"Z7020B63B6"</f>
        <v>Z7020B63B6</v>
      </c>
      <c r="B117" t="str">
        <f t="shared" si="3"/>
        <v>06363391001</v>
      </c>
      <c r="C117" t="s">
        <v>15</v>
      </c>
      <c r="D117" t="s">
        <v>249</v>
      </c>
      <c r="E117" t="s">
        <v>21</v>
      </c>
      <c r="F117" s="1" t="s">
        <v>250</v>
      </c>
      <c r="G117" t="s">
        <v>251</v>
      </c>
      <c r="H117">
        <v>230</v>
      </c>
      <c r="I117" s="2">
        <v>43055</v>
      </c>
      <c r="J117" s="2">
        <v>43100</v>
      </c>
      <c r="K117">
        <v>230</v>
      </c>
    </row>
    <row r="118" spans="1:11" x14ac:dyDescent="0.25">
      <c r="A118" t="str">
        <f>"ZC7210CB12"</f>
        <v>ZC7210CB12</v>
      </c>
      <c r="B118" t="str">
        <f t="shared" si="3"/>
        <v>06363391001</v>
      </c>
      <c r="C118" t="s">
        <v>15</v>
      </c>
      <c r="D118" t="s">
        <v>252</v>
      </c>
      <c r="E118" t="s">
        <v>17</v>
      </c>
      <c r="F118" s="1" t="s">
        <v>253</v>
      </c>
      <c r="G118" t="s">
        <v>254</v>
      </c>
      <c r="H118">
        <v>9840</v>
      </c>
      <c r="I118" s="2">
        <v>43080</v>
      </c>
      <c r="J118" s="2">
        <v>43159</v>
      </c>
      <c r="K118">
        <v>9840</v>
      </c>
    </row>
    <row r="119" spans="1:11" x14ac:dyDescent="0.25">
      <c r="A119" t="str">
        <f>"Z2020D3476"</f>
        <v>Z2020D3476</v>
      </c>
      <c r="B119" t="str">
        <f t="shared" si="3"/>
        <v>06363391001</v>
      </c>
      <c r="C119" t="s">
        <v>15</v>
      </c>
      <c r="D119" t="s">
        <v>255</v>
      </c>
      <c r="E119" t="s">
        <v>21</v>
      </c>
      <c r="F119" s="1" t="s">
        <v>91</v>
      </c>
      <c r="G119" t="s">
        <v>92</v>
      </c>
      <c r="H119">
        <v>7970</v>
      </c>
      <c r="I119" s="2">
        <v>43061</v>
      </c>
      <c r="J119" s="2">
        <v>43159</v>
      </c>
      <c r="K119">
        <v>7970</v>
      </c>
    </row>
    <row r="120" spans="1:11" x14ac:dyDescent="0.25">
      <c r="A120" t="str">
        <f>"ZC52048421"</f>
        <v>ZC52048421</v>
      </c>
      <c r="B120" t="str">
        <f t="shared" si="3"/>
        <v>06363391001</v>
      </c>
      <c r="C120" t="s">
        <v>15</v>
      </c>
      <c r="D120" t="s">
        <v>256</v>
      </c>
      <c r="E120" t="s">
        <v>21</v>
      </c>
      <c r="F120" s="1" t="s">
        <v>257</v>
      </c>
      <c r="G120" t="s">
        <v>258</v>
      </c>
      <c r="H120">
        <v>14350</v>
      </c>
      <c r="I120" s="2">
        <v>43062</v>
      </c>
      <c r="J120" s="2">
        <v>43100</v>
      </c>
      <c r="K120">
        <v>14350</v>
      </c>
    </row>
    <row r="121" spans="1:11" x14ac:dyDescent="0.25">
      <c r="A121" t="str">
        <f>"700438053A"</f>
        <v>700438053A</v>
      </c>
      <c r="B121" t="str">
        <f t="shared" si="3"/>
        <v>06363391001</v>
      </c>
      <c r="C121" t="s">
        <v>15</v>
      </c>
      <c r="D121" t="s">
        <v>259</v>
      </c>
      <c r="E121" t="s">
        <v>17</v>
      </c>
      <c r="F121" s="1" t="s">
        <v>260</v>
      </c>
      <c r="G121" t="s">
        <v>258</v>
      </c>
      <c r="H121">
        <v>140000</v>
      </c>
      <c r="I121" s="2">
        <v>42851</v>
      </c>
      <c r="J121" s="2">
        <v>43125</v>
      </c>
      <c r="K121">
        <v>139992.79999999999</v>
      </c>
    </row>
    <row r="122" spans="1:11" x14ac:dyDescent="0.25">
      <c r="A122" t="str">
        <f>"Z8B20EC3EB"</f>
        <v>Z8B20EC3EB</v>
      </c>
      <c r="B122" t="str">
        <f t="shared" si="3"/>
        <v>06363391001</v>
      </c>
      <c r="C122" t="s">
        <v>15</v>
      </c>
      <c r="D122" t="s">
        <v>261</v>
      </c>
      <c r="E122" t="s">
        <v>17</v>
      </c>
      <c r="F122" s="1" t="s">
        <v>262</v>
      </c>
      <c r="G122" t="s">
        <v>263</v>
      </c>
      <c r="H122">
        <v>20000</v>
      </c>
      <c r="I122" s="2">
        <v>43098</v>
      </c>
      <c r="J122" s="2">
        <v>43281</v>
      </c>
      <c r="K122">
        <v>20000</v>
      </c>
    </row>
    <row r="123" spans="1:11" x14ac:dyDescent="0.25">
      <c r="A123" t="str">
        <f>"ZDE1E9E4C4"</f>
        <v>ZDE1E9E4C4</v>
      </c>
      <c r="B123" t="str">
        <f t="shared" si="3"/>
        <v>06363391001</v>
      </c>
      <c r="C123" t="s">
        <v>15</v>
      </c>
      <c r="D123" t="s">
        <v>264</v>
      </c>
      <c r="E123" t="s">
        <v>21</v>
      </c>
      <c r="F123" s="1" t="s">
        <v>265</v>
      </c>
      <c r="G123" t="s">
        <v>266</v>
      </c>
      <c r="H123">
        <v>2997</v>
      </c>
      <c r="I123" s="2">
        <v>42871</v>
      </c>
      <c r="J123" s="2">
        <v>42947</v>
      </c>
      <c r="K123">
        <v>2997</v>
      </c>
    </row>
    <row r="124" spans="1:11" x14ac:dyDescent="0.25">
      <c r="A124" t="str">
        <f>"Z171F43C52"</f>
        <v>Z171F43C52</v>
      </c>
      <c r="B124" t="str">
        <f t="shared" si="3"/>
        <v>06363391001</v>
      </c>
      <c r="C124" t="s">
        <v>15</v>
      </c>
      <c r="D124" t="s">
        <v>267</v>
      </c>
      <c r="E124" t="s">
        <v>17</v>
      </c>
      <c r="F124" s="1" t="s">
        <v>268</v>
      </c>
      <c r="G124" t="s">
        <v>269</v>
      </c>
      <c r="H124">
        <v>5905.8</v>
      </c>
      <c r="I124" s="2">
        <v>42969</v>
      </c>
      <c r="J124" s="2">
        <v>43008</v>
      </c>
      <c r="K124">
        <v>5905.8</v>
      </c>
    </row>
    <row r="125" spans="1:11" x14ac:dyDescent="0.25">
      <c r="A125" t="str">
        <f>"ZAC1F59859"</f>
        <v>ZAC1F59859</v>
      </c>
      <c r="B125" t="str">
        <f t="shared" si="3"/>
        <v>06363391001</v>
      </c>
      <c r="C125" t="s">
        <v>15</v>
      </c>
      <c r="D125" t="s">
        <v>270</v>
      </c>
      <c r="E125" t="s">
        <v>28</v>
      </c>
      <c r="F125" s="1" t="s">
        <v>271</v>
      </c>
      <c r="G125" t="s">
        <v>272</v>
      </c>
      <c r="H125">
        <v>7634.1</v>
      </c>
      <c r="I125" s="2">
        <v>42929</v>
      </c>
      <c r="J125" s="2">
        <v>43008</v>
      </c>
      <c r="K125">
        <v>7634.1</v>
      </c>
    </row>
    <row r="126" spans="1:11" x14ac:dyDescent="0.25">
      <c r="A126" t="str">
        <f>"Z171FBB632"</f>
        <v>Z171FBB632</v>
      </c>
      <c r="B126" t="str">
        <f t="shared" ref="B126:B145" si="4">"06363391001"</f>
        <v>06363391001</v>
      </c>
      <c r="C126" t="s">
        <v>15</v>
      </c>
      <c r="D126" t="s">
        <v>270</v>
      </c>
      <c r="E126" t="s">
        <v>28</v>
      </c>
      <c r="F126" s="1" t="s">
        <v>271</v>
      </c>
      <c r="G126" t="s">
        <v>272</v>
      </c>
      <c r="H126">
        <v>7634.1</v>
      </c>
      <c r="I126" s="2">
        <v>42977</v>
      </c>
      <c r="J126" s="2">
        <v>43008</v>
      </c>
      <c r="K126">
        <v>7634.1</v>
      </c>
    </row>
    <row r="127" spans="1:11" x14ac:dyDescent="0.25">
      <c r="A127" t="str">
        <f>"ZD0212FD58"</f>
        <v>ZD0212FD58</v>
      </c>
      <c r="B127" t="str">
        <f t="shared" si="4"/>
        <v>06363391001</v>
      </c>
      <c r="C127" t="s">
        <v>15</v>
      </c>
      <c r="D127" t="s">
        <v>273</v>
      </c>
      <c r="E127" t="s">
        <v>21</v>
      </c>
      <c r="F127" s="1" t="s">
        <v>220</v>
      </c>
      <c r="G127" t="s">
        <v>221</v>
      </c>
      <c r="H127">
        <v>3700</v>
      </c>
      <c r="I127" s="2">
        <v>43081</v>
      </c>
      <c r="J127" s="2">
        <v>43131</v>
      </c>
      <c r="K127">
        <v>2284.8000000000002</v>
      </c>
    </row>
    <row r="128" spans="1:11" x14ac:dyDescent="0.25">
      <c r="A128" t="str">
        <f>"Z582133C1B"</f>
        <v>Z582133C1B</v>
      </c>
      <c r="B128" t="str">
        <f t="shared" si="4"/>
        <v>06363391001</v>
      </c>
      <c r="C128" t="s">
        <v>15</v>
      </c>
      <c r="D128" t="s">
        <v>274</v>
      </c>
      <c r="E128" t="s">
        <v>21</v>
      </c>
      <c r="F128" s="1" t="s">
        <v>265</v>
      </c>
      <c r="G128" t="s">
        <v>266</v>
      </c>
      <c r="H128">
        <v>4471</v>
      </c>
      <c r="I128" s="2">
        <v>43082</v>
      </c>
      <c r="J128" s="2">
        <v>43281</v>
      </c>
      <c r="K128">
        <v>0</v>
      </c>
    </row>
    <row r="129" spans="1:11" x14ac:dyDescent="0.25">
      <c r="A129" t="str">
        <f>"Z44213F3F2"</f>
        <v>Z44213F3F2</v>
      </c>
      <c r="B129" t="str">
        <f t="shared" si="4"/>
        <v>06363391001</v>
      </c>
      <c r="C129" t="s">
        <v>15</v>
      </c>
      <c r="D129" t="s">
        <v>275</v>
      </c>
      <c r="E129" t="s">
        <v>21</v>
      </c>
      <c r="F129" s="1" t="s">
        <v>276</v>
      </c>
      <c r="G129" t="s">
        <v>269</v>
      </c>
      <c r="H129">
        <v>2011</v>
      </c>
      <c r="I129" s="2">
        <v>43084</v>
      </c>
      <c r="J129" s="2">
        <v>43131</v>
      </c>
      <c r="K129">
        <v>2009.8</v>
      </c>
    </row>
    <row r="130" spans="1:11" x14ac:dyDescent="0.25">
      <c r="A130" t="str">
        <f>"ZAB1FEE1B7"</f>
        <v>ZAB1FEE1B7</v>
      </c>
      <c r="B130" t="str">
        <f t="shared" si="4"/>
        <v>06363391001</v>
      </c>
      <c r="C130" t="s">
        <v>15</v>
      </c>
      <c r="D130" t="s">
        <v>277</v>
      </c>
      <c r="E130" t="s">
        <v>21</v>
      </c>
      <c r="F130" s="1" t="s">
        <v>278</v>
      </c>
      <c r="G130" t="s">
        <v>279</v>
      </c>
      <c r="H130">
        <v>990</v>
      </c>
      <c r="I130" s="2">
        <v>43003</v>
      </c>
      <c r="J130" s="2">
        <v>43100</v>
      </c>
      <c r="K130">
        <v>990</v>
      </c>
    </row>
    <row r="131" spans="1:11" x14ac:dyDescent="0.25">
      <c r="A131" t="str">
        <f>"ZC1200555C"</f>
        <v>ZC1200555C</v>
      </c>
      <c r="B131" t="str">
        <f t="shared" si="4"/>
        <v>06363391001</v>
      </c>
      <c r="C131" t="s">
        <v>15</v>
      </c>
      <c r="D131" t="s">
        <v>280</v>
      </c>
      <c r="E131" t="s">
        <v>21</v>
      </c>
      <c r="F131" s="1" t="s">
        <v>281</v>
      </c>
      <c r="G131" t="s">
        <v>282</v>
      </c>
      <c r="H131">
        <v>850</v>
      </c>
      <c r="I131" s="2">
        <v>43005</v>
      </c>
      <c r="J131" s="2">
        <v>43019</v>
      </c>
      <c r="K131">
        <v>850</v>
      </c>
    </row>
    <row r="132" spans="1:11" x14ac:dyDescent="0.25">
      <c r="A132" t="str">
        <f>"Z121DB8FC6"</f>
        <v>Z121DB8FC6</v>
      </c>
      <c r="B132" t="str">
        <f t="shared" si="4"/>
        <v>06363391001</v>
      </c>
      <c r="C132" t="s">
        <v>15</v>
      </c>
      <c r="D132" t="s">
        <v>283</v>
      </c>
      <c r="E132" t="s">
        <v>21</v>
      </c>
      <c r="F132" s="1" t="s">
        <v>88</v>
      </c>
      <c r="G132" t="s">
        <v>89</v>
      </c>
      <c r="H132">
        <v>310</v>
      </c>
      <c r="I132" s="2">
        <v>42796</v>
      </c>
      <c r="J132" s="2">
        <v>42832</v>
      </c>
      <c r="K132">
        <v>310</v>
      </c>
    </row>
    <row r="133" spans="1:11" x14ac:dyDescent="0.25">
      <c r="A133" t="str">
        <f>"Z9C2103637"</f>
        <v>Z9C2103637</v>
      </c>
      <c r="B133" t="str">
        <f t="shared" si="4"/>
        <v>06363391001</v>
      </c>
      <c r="C133" t="s">
        <v>15</v>
      </c>
      <c r="D133" t="s">
        <v>284</v>
      </c>
      <c r="E133" t="s">
        <v>21</v>
      </c>
      <c r="F133" s="1" t="s">
        <v>285</v>
      </c>
      <c r="G133" t="s">
        <v>286</v>
      </c>
      <c r="H133">
        <v>1764</v>
      </c>
      <c r="I133" s="2">
        <v>43101</v>
      </c>
      <c r="J133" s="2">
        <v>43465</v>
      </c>
      <c r="K133">
        <v>1764</v>
      </c>
    </row>
    <row r="134" spans="1:11" x14ac:dyDescent="0.25">
      <c r="A134" t="str">
        <f>"Z3D204917A"</f>
        <v>Z3D204917A</v>
      </c>
      <c r="B134" t="str">
        <f t="shared" si="4"/>
        <v>06363391001</v>
      </c>
      <c r="C134" t="s">
        <v>15</v>
      </c>
      <c r="D134" t="s">
        <v>287</v>
      </c>
      <c r="E134" t="s">
        <v>21</v>
      </c>
      <c r="F134" s="1" t="s">
        <v>186</v>
      </c>
      <c r="G134" t="s">
        <v>187</v>
      </c>
      <c r="H134">
        <v>6828</v>
      </c>
      <c r="I134" s="2">
        <v>43033</v>
      </c>
      <c r="J134" s="2">
        <v>43100</v>
      </c>
      <c r="K134">
        <v>3480</v>
      </c>
    </row>
    <row r="135" spans="1:11" x14ac:dyDescent="0.25">
      <c r="A135" t="str">
        <f>"72480228F6"</f>
        <v>72480228F6</v>
      </c>
      <c r="B135" t="str">
        <f t="shared" si="4"/>
        <v>06363391001</v>
      </c>
      <c r="C135" t="s">
        <v>15</v>
      </c>
      <c r="D135" t="s">
        <v>288</v>
      </c>
      <c r="E135" t="s">
        <v>17</v>
      </c>
      <c r="F135" s="1" t="s">
        <v>289</v>
      </c>
      <c r="G135" t="s">
        <v>103</v>
      </c>
      <c r="H135">
        <v>117983</v>
      </c>
      <c r="I135" s="2">
        <v>43064</v>
      </c>
      <c r="J135" s="2">
        <v>43119</v>
      </c>
      <c r="K135">
        <v>117983</v>
      </c>
    </row>
    <row r="136" spans="1:11" x14ac:dyDescent="0.25">
      <c r="A136" t="str">
        <f>"ZEA2060E72"</f>
        <v>ZEA2060E72</v>
      </c>
      <c r="B136" t="str">
        <f t="shared" si="4"/>
        <v>06363391001</v>
      </c>
      <c r="C136" t="s">
        <v>15</v>
      </c>
      <c r="D136" t="s">
        <v>290</v>
      </c>
      <c r="E136" t="s">
        <v>28</v>
      </c>
      <c r="F136" s="1" t="s">
        <v>29</v>
      </c>
      <c r="G136" t="s">
        <v>30</v>
      </c>
      <c r="H136">
        <v>12062</v>
      </c>
      <c r="I136" s="2">
        <v>43028</v>
      </c>
      <c r="J136" s="2">
        <v>44135</v>
      </c>
      <c r="K136">
        <v>728</v>
      </c>
    </row>
    <row r="137" spans="1:11" x14ac:dyDescent="0.25">
      <c r="A137" t="str">
        <f>"Z0D17E8DB4"</f>
        <v>Z0D17E8DB4</v>
      </c>
      <c r="B137" t="str">
        <f t="shared" si="4"/>
        <v>06363391001</v>
      </c>
      <c r="C137" t="s">
        <v>15</v>
      </c>
      <c r="D137" t="s">
        <v>291</v>
      </c>
      <c r="E137" t="s">
        <v>28</v>
      </c>
      <c r="F137" s="1" t="s">
        <v>132</v>
      </c>
      <c r="G137" t="s">
        <v>133</v>
      </c>
      <c r="H137">
        <v>7737.38</v>
      </c>
      <c r="I137" s="2">
        <v>42899</v>
      </c>
      <c r="J137" s="2">
        <v>42908</v>
      </c>
      <c r="K137">
        <v>7737.38</v>
      </c>
    </row>
    <row r="138" spans="1:11" x14ac:dyDescent="0.25">
      <c r="A138" t="str">
        <f>"ZB820125BC"</f>
        <v>ZB820125BC</v>
      </c>
      <c r="B138" t="str">
        <f t="shared" si="4"/>
        <v>06363391001</v>
      </c>
      <c r="C138" t="s">
        <v>15</v>
      </c>
      <c r="D138" t="s">
        <v>292</v>
      </c>
      <c r="E138" t="s">
        <v>28</v>
      </c>
      <c r="F138" s="1" t="s">
        <v>126</v>
      </c>
      <c r="G138" t="s">
        <v>127</v>
      </c>
      <c r="H138">
        <v>563</v>
      </c>
      <c r="I138" s="2">
        <v>43013</v>
      </c>
      <c r="J138" s="2">
        <v>43028</v>
      </c>
      <c r="K138">
        <v>563</v>
      </c>
    </row>
    <row r="139" spans="1:11" x14ac:dyDescent="0.25">
      <c r="A139" t="str">
        <f>"ZDB20BCFF8"</f>
        <v>ZDB20BCFF8</v>
      </c>
      <c r="B139" t="str">
        <f t="shared" si="4"/>
        <v>06363391001</v>
      </c>
      <c r="C139" t="s">
        <v>15</v>
      </c>
      <c r="D139" t="s">
        <v>293</v>
      </c>
      <c r="E139" t="s">
        <v>28</v>
      </c>
      <c r="F139" s="1" t="s">
        <v>132</v>
      </c>
      <c r="G139" t="s">
        <v>133</v>
      </c>
      <c r="H139">
        <v>1909.3</v>
      </c>
      <c r="I139" s="2">
        <v>43053</v>
      </c>
      <c r="J139" s="2">
        <v>43099</v>
      </c>
      <c r="K139">
        <v>1909.3</v>
      </c>
    </row>
    <row r="140" spans="1:11" x14ac:dyDescent="0.25">
      <c r="A140" t="str">
        <f>"7075164209"</f>
        <v>7075164209</v>
      </c>
      <c r="B140" t="str">
        <f t="shared" si="4"/>
        <v>06363391001</v>
      </c>
      <c r="C140" t="s">
        <v>15</v>
      </c>
      <c r="D140" t="s">
        <v>294</v>
      </c>
      <c r="E140" t="s">
        <v>17</v>
      </c>
      <c r="F140" s="1" t="s">
        <v>295</v>
      </c>
      <c r="G140" t="s">
        <v>187</v>
      </c>
      <c r="H140">
        <v>208260.43</v>
      </c>
      <c r="I140" s="2">
        <v>43009</v>
      </c>
      <c r="J140" s="2">
        <v>43465</v>
      </c>
      <c r="K140">
        <v>88283.68</v>
      </c>
    </row>
    <row r="141" spans="1:11" x14ac:dyDescent="0.25">
      <c r="A141" t="str">
        <f>"7068719B71"</f>
        <v>7068719B71</v>
      </c>
      <c r="B141" t="str">
        <f t="shared" si="4"/>
        <v>06363391001</v>
      </c>
      <c r="C141" t="s">
        <v>15</v>
      </c>
      <c r="D141" t="s">
        <v>296</v>
      </c>
      <c r="E141" t="s">
        <v>17</v>
      </c>
      <c r="F141" s="1" t="s">
        <v>297</v>
      </c>
      <c r="G141" t="s">
        <v>187</v>
      </c>
      <c r="H141">
        <v>130730.09</v>
      </c>
      <c r="I141" s="2">
        <v>43009</v>
      </c>
      <c r="J141" s="2">
        <v>43465</v>
      </c>
      <c r="K141">
        <v>56626.41</v>
      </c>
    </row>
    <row r="142" spans="1:11" x14ac:dyDescent="0.25">
      <c r="A142" t="str">
        <f>"7075093770"</f>
        <v>7075093770</v>
      </c>
      <c r="B142" t="str">
        <f t="shared" si="4"/>
        <v>06363391001</v>
      </c>
      <c r="C142" t="s">
        <v>15</v>
      </c>
      <c r="D142" t="s">
        <v>298</v>
      </c>
      <c r="E142" t="s">
        <v>17</v>
      </c>
      <c r="F142" s="1" t="s">
        <v>299</v>
      </c>
      <c r="G142" t="s">
        <v>300</v>
      </c>
      <c r="H142">
        <v>68324.56</v>
      </c>
      <c r="I142" s="2">
        <v>43009</v>
      </c>
      <c r="J142" s="2">
        <v>43465</v>
      </c>
      <c r="K142">
        <v>44774.07</v>
      </c>
    </row>
    <row r="143" spans="1:11" x14ac:dyDescent="0.25">
      <c r="A143" t="str">
        <f>"707113987E"</f>
        <v>707113987E</v>
      </c>
      <c r="B143" t="str">
        <f t="shared" si="4"/>
        <v>06363391001</v>
      </c>
      <c r="C143" t="s">
        <v>15</v>
      </c>
      <c r="D143" t="s">
        <v>301</v>
      </c>
      <c r="E143" t="s">
        <v>28</v>
      </c>
      <c r="F143" s="1" t="s">
        <v>302</v>
      </c>
      <c r="G143" t="s">
        <v>303</v>
      </c>
      <c r="H143">
        <v>0</v>
      </c>
      <c r="I143" s="2">
        <v>42948</v>
      </c>
      <c r="J143" s="2">
        <v>43312</v>
      </c>
      <c r="K143">
        <v>2973.14</v>
      </c>
    </row>
    <row r="144" spans="1:11" x14ac:dyDescent="0.25">
      <c r="A144" t="str">
        <f>"70687526AE"</f>
        <v>70687526AE</v>
      </c>
      <c r="B144" t="str">
        <f t="shared" si="4"/>
        <v>06363391001</v>
      </c>
      <c r="C144" t="s">
        <v>15</v>
      </c>
      <c r="D144" t="s">
        <v>304</v>
      </c>
      <c r="E144" t="s">
        <v>17</v>
      </c>
      <c r="F144" s="1" t="s">
        <v>305</v>
      </c>
      <c r="G144" t="s">
        <v>179</v>
      </c>
      <c r="H144">
        <v>29975.72</v>
      </c>
      <c r="I144" s="2">
        <v>43009</v>
      </c>
      <c r="J144" s="2">
        <v>43465</v>
      </c>
      <c r="K144">
        <v>29003.41</v>
      </c>
    </row>
    <row r="145" spans="1:11" x14ac:dyDescent="0.25">
      <c r="A145" t="str">
        <f>"Z0E1D5B680"</f>
        <v>Z0E1D5B680</v>
      </c>
      <c r="B145" t="str">
        <f t="shared" si="4"/>
        <v>06363391001</v>
      </c>
      <c r="C145" t="s">
        <v>15</v>
      </c>
      <c r="D145" t="s">
        <v>306</v>
      </c>
      <c r="E145" t="s">
        <v>21</v>
      </c>
      <c r="F145" s="1" t="s">
        <v>307</v>
      </c>
      <c r="G145" t="s">
        <v>308</v>
      </c>
      <c r="H145">
        <v>26793.3</v>
      </c>
      <c r="I145" s="2">
        <v>42795</v>
      </c>
      <c r="J145" s="2">
        <v>43281</v>
      </c>
      <c r="K145">
        <v>26793.3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2019-01-29T15:58:28Z</dcterms:created>
  <dcterms:modified xsi:type="dcterms:W3CDTF">2019-01-29T15:58:28Z</dcterms:modified>
</cp:coreProperties>
</file>