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bruzzo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</calcChain>
</file>

<file path=xl/sharedStrings.xml><?xml version="1.0" encoding="utf-8"?>
<sst xmlns="http://schemas.openxmlformats.org/spreadsheetml/2006/main" count="385" uniqueCount="195">
  <si>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</si>
  <si>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</si>
  <si>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</si>
  <si>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</si>
  <si>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</si>
  <si>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</si>
  <si>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</si>
  <si>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</si>
  <si>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</si>
  <si>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</si>
  <si>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</si>
  <si>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</si>
  <si>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</si>
  <si>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</si>
  <si>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</si>
  <si>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Abruzzo</t>
  </si>
  <si>
    <t>DR Abruzzo e UT Sulmona Verifica biennale ascensori</t>
  </si>
  <si>
    <t>23-AFFIDAMENTO IN ECONOMIA - AFFIDAMENTO DIRETTO</t>
  </si>
  <si>
    <t xml:space="preserve">Eco Certificazioni Spa (CF: 01358950390)
</t>
  </si>
  <si>
    <t>Eco Certificazioni Spa (CF: 01358950390)</t>
  </si>
  <si>
    <t>UP Territorio L'aquila - Verifica impianto ascensori</t>
  </si>
  <si>
    <t>UT VASTO Verifica biennale ascensori</t>
  </si>
  <si>
    <t>Pubblicazione estratto avviso indagine mercato ricerca immobile Giulianova</t>
  </si>
  <si>
    <t xml:space="preserve">A. MANZONI &amp; C. S.p.a. (CF: 04705810150)
</t>
  </si>
  <si>
    <t>A. MANZONI &amp; C. S.p.a. (CF: 04705810150)</t>
  </si>
  <si>
    <t>Fornitura gas naturale 9 - Lotto 5 Abruzzo</t>
  </si>
  <si>
    <t>26-AFFIDAMENTO DIRETTO IN ADESIONE AD ACCORDO QUADRO/CONVENZIONE</t>
  </si>
  <si>
    <t xml:space="preserve">ESTRA ENERGIE SRL (CF: 01219980529)
</t>
  </si>
  <si>
    <t>ESTRA ENERGIE SRL (CF: 01219980529)</t>
  </si>
  <si>
    <t>Intervento per disostruzione rete fognante - Pescara - via Rio Sparto</t>
  </si>
  <si>
    <t xml:space="preserve">F.lli De Leonibus Srl (CF: 01944100682)
</t>
  </si>
  <si>
    <t>F.lli De Leonibus Srl (CF: 01944100682)</t>
  </si>
  <si>
    <t>Lampade da tavolo</t>
  </si>
  <si>
    <t xml:space="preserve">Quasartek srl (CF: 06467211006)
</t>
  </si>
  <si>
    <t>Quasartek srl (CF: 06467211006)</t>
  </si>
  <si>
    <t>DP CHIETI - Fornitura di cartucce ink-jet 338/343</t>
  </si>
  <si>
    <t xml:space="preserve">ECO LASER INFORMATICA SRL  (CF: 04427081007)
</t>
  </si>
  <si>
    <t>ECO LASER INFORMATICA SRL  (CF: 04427081007)</t>
  </si>
  <si>
    <t>UT PESCARA P.ZZA ITALIA 15 - disostruzione rete fognante</t>
  </si>
  <si>
    <t xml:space="preserve">Global Service Abruzzo (CF: 02140260684)
</t>
  </si>
  <si>
    <t>Global Service Abruzzo (CF: 02140260684)</t>
  </si>
  <si>
    <t>Direzione Regionale - sostituzione serratura porta d'ingresso</t>
  </si>
  <si>
    <t xml:space="preserve">EMERALD 75 SRL (CF: 03074870589)
</t>
  </si>
  <si>
    <t>EMERALD 75 SRL (CF: 03074870589)</t>
  </si>
  <si>
    <t>Libri e abbonamento on-line</t>
  </si>
  <si>
    <t xml:space="preserve">SCALA SNC DI SCALA MARIO (CF: 01534230220)
</t>
  </si>
  <si>
    <t>SCALA SNC DI SCALA MARIO (CF: 01534230220)</t>
  </si>
  <si>
    <t>Libri</t>
  </si>
  <si>
    <t xml:space="preserve">GiuffrÃ¨ Francis Lefebvre S.p.A (CF: 00829840156)
</t>
  </si>
  <si>
    <t>GiuffrÃ¨ Francis Lefebvre S.p.A (CF: 00829840156)</t>
  </si>
  <si>
    <t xml:space="preserve">WOLTERS KLUWER ITALIA SRL (CF: 10209790152)
</t>
  </si>
  <si>
    <t>WOLTERS KLUWER ITALIA SRL (CF: 10209790152)</t>
  </si>
  <si>
    <t>Abruzzo Fornitura buoni pasto elettronici</t>
  </si>
  <si>
    <t xml:space="preserve">SODEXO MOTIVATION SOLUTION ITALIA SRL (CF: 05892970152)
</t>
  </si>
  <si>
    <t>SODEXO MOTIVATION SOLUTION ITALIA SRL (CF: 05892970152)</t>
  </si>
  <si>
    <t>UT AVEZZANO - ripristino pavimentazioni ammalorate e sanificazione ambienti</t>
  </si>
  <si>
    <t xml:space="preserve">C. G. Costruzioni Srl (CF: 01850110667)
Dea Srls (CF: 01960550661)
IMPRESA DI MARCO SRL (CF: 01329750663)
Martinelli Costruzioni di Martinelli Davide (CF: 01904770664)
Nuova Edilizia Srl (CF: 01962160667)
</t>
  </si>
  <si>
    <t>Dea Srls (CF: 01960550661)</t>
  </si>
  <si>
    <t>Immobile PESCARA P.zza Italia 15 - disostruzione rete fognante</t>
  </si>
  <si>
    <t>Cartucce ink-jet e consumabili per stampanti laser - UFF. REG. Abruzzo</t>
  </si>
  <si>
    <t>22-PROCEDURA NEGOZIATA DERIVANTE DA AVVISI CON CUI SI INDICE LA GARA</t>
  </si>
  <si>
    <t xml:space="preserve">A. DI PAOLO SRL (CF: 01805450689)
CIENNE S.R.L. (CF: 06704240636)
ECO LASER INFORMATICA SRL  (CF: 04427081007)
GBR ROSSETTO SPA (CF: 00304720287)
MYO S.r.l. (CF: 03222970406)
R.C.M. ITALIA s.r.l. (CF: 06736060630)
</t>
  </si>
  <si>
    <t>MYO S.r.l. (CF: 03222970406)</t>
  </si>
  <si>
    <t>Fornitura di rotoli di carta termica per eliminacode - UFF. Vari</t>
  </si>
  <si>
    <t xml:space="preserve">SIGMA S.P.A. (CF: 01590580443)
</t>
  </si>
  <si>
    <t>SIGMA S.P.A. (CF: 01590580443)</t>
  </si>
  <si>
    <t>Fornitura di cartucce da stampa inkjet - Direzione Regionale Abruzzo</t>
  </si>
  <si>
    <t>ENERGIA ELETTRICA 15 LOTTO 12</t>
  </si>
  <si>
    <t xml:space="preserve">A2A ENERGIA (CF: 12883420155)
</t>
  </si>
  <si>
    <t>A2A ENERGIA (CF: 12883420155)</t>
  </si>
  <si>
    <t>UFFICI VARI - Fornitura di cartucce ink jet cod. 338 e 343</t>
  </si>
  <si>
    <t xml:space="preserve">Tecno Office snc (CF: 01259150553)
</t>
  </si>
  <si>
    <t>Tecno Office snc (CF: 01259150553)</t>
  </si>
  <si>
    <t>DP AQ - servizio pulizia straordinaria vetrate esterne</t>
  </si>
  <si>
    <t xml:space="preserve">Puli Service Sas (CF: 01469360661)
</t>
  </si>
  <si>
    <t>Puli Service Sas (CF: 01469360661)</t>
  </si>
  <si>
    <t>Attrezzature per ufficio</t>
  </si>
  <si>
    <t>PESCARA e CHIETI - fornitura e posa in opera di n. 2 climatizzatori</t>
  </si>
  <si>
    <t xml:space="preserve">Electra System di De Donno Roberto (CF: DDNRRT65H22C632N)
Elettrica 2000 S.r.l. (CF: 07512540720)
SIEM IMPIANTI SRL (CF: 01983840685)
Sinet Srl (CF: 01756930663)
SIPROS SRL (CF: 01267310660)
</t>
  </si>
  <si>
    <t>Electra System di De Donno Roberto (CF: DDNRRT65H22C632N)</t>
  </si>
  <si>
    <t>Fornitura e stampa  di 5000 cartelline per ufficio accertamento</t>
  </si>
  <si>
    <t xml:space="preserve">TIPOLITO 95 di Fulgenzi Pietro&amp;Pesce G. snc (CF: 01372060663)
</t>
  </si>
  <si>
    <t>TIPOLITO 95 di Fulgenzi Pietro&amp;Pesce G. snc (CF: 01372060663)</t>
  </si>
  <si>
    <t>PE P.zza Italia 15 - lavori aspirazione acqua parcheggi sotterranei</t>
  </si>
  <si>
    <t>UPT Chieti - servizio di facchinaggio</t>
  </si>
  <si>
    <t xml:space="preserve">Dea Srls (CF: 01960550661)
</t>
  </si>
  <si>
    <t>Contratto esecutivo per la fornitura di carta uso ufficio</t>
  </si>
  <si>
    <t xml:space="preserve">LYRECO ITALIA S.P.A. (CF: 11582010150)
</t>
  </si>
  <si>
    <t>LYRECO ITALIA S.P.A. (CF: 11582010150)</t>
  </si>
  <si>
    <t>RDO per la fornitura di consumabili da stampa vari</t>
  </si>
  <si>
    <t xml:space="preserve">BLO ITALIA (CF: 12758180157)
CARTO COPY SERVICE (CF: 04864781002)
ECORICICLO SNC (CF: 03077420929)
LYRECO ITALIA S.P.A. (CF: 11582010150)
R.C.M. ITALIA s.r.l. (CF: 06736060630)
VIRTUAL LOGIC SRL (CF: 03878640238)
</t>
  </si>
  <si>
    <t>CARTO COPY SERVICE (CF: 04864781002)</t>
  </si>
  <si>
    <t>Rotoli carta termica per eliminacode argo</t>
  </si>
  <si>
    <t>Fornitura cartucce ink jet HP PAGEWIDE PRO 477DW</t>
  </si>
  <si>
    <t xml:space="preserve">ITALWARE  SRL  (CF: 08619670584)
</t>
  </si>
  <si>
    <t>ITALWARE  SRL  (CF: 08619670584)</t>
  </si>
  <si>
    <t>UFFICI VARI - Fornitura di cartucce ink jet per HP PAGEWIDE PRO</t>
  </si>
  <si>
    <t xml:space="preserve">ITALWARE SRL (CF: 02102821002)
</t>
  </si>
  <si>
    <t>ITALWARE SRL (CF: 02102821002)</t>
  </si>
  <si>
    <t>Abbonamenti BIG SUIT GOLD e Corriere Tributario</t>
  </si>
  <si>
    <t>Fornitura di pannello in di-bond cm 125x66 - DP PESCARA</t>
  </si>
  <si>
    <t xml:space="preserve">INCISORIA MECCANICA ABRUZZESE SAS (CF: 01631530688)
</t>
  </si>
  <si>
    <t>INCISORIA MECCANICA ABRUZZESE SAS (CF: 01631530688)</t>
  </si>
  <si>
    <t xml:space="preserve">Rotoli carta termica per eliminacode </t>
  </si>
  <si>
    <t>COP - Servizio facchinaggio gestione documentale</t>
  </si>
  <si>
    <t xml:space="preserve">ABRUZZO TRASLOCHI SNC (CF: 01445970674)
Dea Srls (CF: 01960550661)
MULTI SERVIZI SRLS UNIPERSONALE (CF: 02093850689)
Puli Service Sas (CF: 01469360661)
ULTIMA SRL (CF: 01971770670)
</t>
  </si>
  <si>
    <t>Uffici Regione Abruzzo - manut impianti antincendio</t>
  </si>
  <si>
    <t xml:space="preserve">AUTELCOM spa (CF: 01345390684)
Calor House SAS (CF: 00619590664)
GEICO LENDER SPA (CF: 11205571000)
integra srl (CF: 00249620683)
Tecnoclima Srl (CF: 01327940662)
</t>
  </si>
  <si>
    <t>GEICO LENDER SPA (CF: 11205571000)</t>
  </si>
  <si>
    <t>Uffici Regione Abruzzo - manut. impianti termici e condizionamento</t>
  </si>
  <si>
    <t xml:space="preserve">CLEA SRL (CF: 01722820667)
Electra System di De Donno Roberto (CF: DDNRRT65H22C632N)
GEICO LENDER SPA (CF: 11205571000)
Impianti Srl (CF: 01724820699)
Security Snc di De Benedictis Gabriele (CF: 01311910663)
</t>
  </si>
  <si>
    <t>Uffici Regione Abruzzo - manut. impianti idrico-sanitario</t>
  </si>
  <si>
    <t xml:space="preserve">Amorosi Impianti Srl (CF: 01712450665)
ARDENTE IMPIANTI SRL (CF: 01963980683)
Calor House SAS (CF: 00619590664)
D.F.D. Termoidraulica di Di Filippo Domenico (CF: 01762080669)
Due C Impianti Tecnologici Srl (CF: 02049410695)
</t>
  </si>
  <si>
    <t>Calor House SAS (CF: 00619590664)</t>
  </si>
  <si>
    <t>Abbonamento anno 2019 rivista "Ratio Non Profit"</t>
  </si>
  <si>
    <t xml:space="preserve">Centro Studi Castelli S.r.l. (CF: 01392340202)
</t>
  </si>
  <si>
    <t>Centro Studi Castelli S.r.l. (CF: 01392340202)</t>
  </si>
  <si>
    <t>DP TERAMO - verifiche biennali impianti elevatori</t>
  </si>
  <si>
    <t xml:space="preserve">BUREAU VERITAS ITALIA SPA (CF: 11498640157)
</t>
  </si>
  <si>
    <t>BUREAU VERITAS ITALIA SPA (CF: 11498640157)</t>
  </si>
  <si>
    <t>Fornitura di lampade da tavolo presso CAM PE</t>
  </si>
  <si>
    <t xml:space="preserve">VIRTUAL LOGIC SRL (CF: 03878640238)
</t>
  </si>
  <si>
    <t>VIRTUAL LOGIC SRL (CF: 03878640238)</t>
  </si>
  <si>
    <t>Fornitura di cartucce inkjet per stampanti HP PRO 477DW - DP AQ - UT Castel di Sangro</t>
  </si>
  <si>
    <t>Noleggio estintori per corso squadre servizio prevenzione incendi</t>
  </si>
  <si>
    <t xml:space="preserve">FRASCARELLI ANTINCENDIO S.R.L. (CF: 01918730662)
</t>
  </si>
  <si>
    <t>FRASCARELLI ANTINCENDIO S.R.L. (CF: 01918730662)</t>
  </si>
  <si>
    <t>Kit portabadge</t>
  </si>
  <si>
    <t xml:space="preserve">FULLGADGETS S.R.L. (CF: 01911210563)
</t>
  </si>
  <si>
    <t>FULLGADGETS S.R.L. (CF: 01911210563)</t>
  </si>
  <si>
    <t>Servizio di asciugatura documenti a seguito di allagamento archivi</t>
  </si>
  <si>
    <t xml:space="preserve">FRATI E LIVI SRL (CF: 00772920377)
</t>
  </si>
  <si>
    <t>FRATI E LIVI SRL (CF: 00772920377)</t>
  </si>
  <si>
    <t>ABRUZZO Uffici vari - manutenzione impianto di climatizzazione</t>
  </si>
  <si>
    <t xml:space="preserve">GEICO LENDER SPA (CF: 11205571000)
</t>
  </si>
  <si>
    <t>Fornitura di cartucce inkjet per HP e DRUM Lexmark - DP AQ -DP PE -UT ORTONA</t>
  </si>
  <si>
    <t xml:space="preserve">CARTO COPY SERVICE (CF: 04864781002)
</t>
  </si>
  <si>
    <t>DR Abruzzo - abbonamenti a periodici anno 2019</t>
  </si>
  <si>
    <t>Verifica periodica impianto elevatore dellâ€™Uff. Territoriale Castel di Sangro</t>
  </si>
  <si>
    <t xml:space="preserve">A.S.L. 1 Avezzano Sulmona L'Aquila (CF: 01792410662)
</t>
  </si>
  <si>
    <t>A.S.L. 1 Avezzano Sulmona L'Aquila (CF: 01792410662)</t>
  </si>
  <si>
    <t>Set bandiere Italia-Europa Uffici Abruzzo</t>
  </si>
  <si>
    <t xml:space="preserve">MARMO Felice (CF: MRMFLC75B15G793J)
</t>
  </si>
  <si>
    <t>MARMO Felice (CF: MRMFLC75B15G793J)</t>
  </si>
  <si>
    <t>Pulizia straordinaria vetrate esterne immobile di Pescara Via Rio Sparto</t>
  </si>
  <si>
    <t xml:space="preserve">fornitura di etichette adesive dorso faldoni </t>
  </si>
  <si>
    <t xml:space="preserve">GRUPPO WE CARE SocietÃ  a ResponsabilitÃ  Limitata (CF: 02439600426)
</t>
  </si>
  <si>
    <t>GRUPPO WE CARE SocietÃ  a ResponsabilitÃ  Limitata (CF: 02439600426)</t>
  </si>
  <si>
    <t>UT AVEZZANO - verifiche periodiche impianti di sollevamento</t>
  </si>
  <si>
    <t>FORNITURA ZERBINO PERSONALIZZATO</t>
  </si>
  <si>
    <t>Toner originali per Xerox Phaser 7500DTS- DP CH - DP PE - UPT CH</t>
  </si>
  <si>
    <t>Affidamento in concessione della gestione del servizio bar all'intreno degli immobili, sedi di vari enti pubblici - lotto 2</t>
  </si>
  <si>
    <t xml:space="preserve">abruzzo eventi srl (CF: 01874150674)
CIPRIETTI VENDING SRL (CF: 00812200673)
orgoglio aquilano (CF: 01779970662)
pap srl (CF: 00289790677)
sbraccia luigi (IdEstero: 00604610675)
</t>
  </si>
  <si>
    <t>IMMOBILE PESCARA Via Rio Sparto 21 - opere adeguamento aree e impianti</t>
  </si>
  <si>
    <t xml:space="preserve">CLEA SRL (CF: 01722820667)
Edil Cicchini Srl (CF: 01555340692)
Gruppo Autotrasporti Sulmona di Angelone (CF: 00105540660)
SIEM IMPIANTI SRL (CF: 01983840685)
</t>
  </si>
  <si>
    <t>CLEA SRL (CF: 01722820667)</t>
  </si>
  <si>
    <t>Uffici Regione Abruzzo - manutenzione impianti elevatori</t>
  </si>
  <si>
    <t xml:space="preserve">ACCORD ASCENSORI SRL (CF: 02337000695)
ASCENSORI IACHIZI SRL (CF: 01855310668)
DELTA PIU' SRL (CF: 02094100688)
DG Group Srl (CF: 02115350692)
Master Snc di Piermattei &amp; Leone (CF: 01821260682)
</t>
  </si>
  <si>
    <t>Master Snc di Piermattei &amp; Leone (CF: 01821260682)</t>
  </si>
  <si>
    <t>Uffici Regione Abruzzo - manut. impianti elettrici</t>
  </si>
  <si>
    <t xml:space="preserve">Cicchini Impianti Srl (CF: 02343400699)
CLEA SRL (CF: 01722820667)
Del Signore Srl (CF: 01679140663)
Electra System di De Donno Roberto (CF: DDNRRT65H22C632N)
GEICO LENDER SPA (CF: 11205571000)
</t>
  </si>
  <si>
    <t>Abruzzo Uffici vari - Fornitura cartucce per Lexmark MS610DN</t>
  </si>
  <si>
    <t xml:space="preserve">INFORDATA (CF: 00929440592)
</t>
  </si>
  <si>
    <t>INFORDATA (CF: 00929440592)</t>
  </si>
  <si>
    <t>GAS NATURALE 10 - LOTTO 5</t>
  </si>
  <si>
    <t>Servizio di Sorveglianza Sanitaria (subentro GI ONE Spa)</t>
  </si>
  <si>
    <t xml:space="preserve">EXITONE S.P.A. (CF: 07874490019)
</t>
  </si>
  <si>
    <t>EXITONE S.P.A. (CF: 07874490019)</t>
  </si>
  <si>
    <t>Fornitura cartucce inkjet per stampanti HP PW PRO 477DW</t>
  </si>
  <si>
    <t>UT LANCIANO - fornitura e posa in opera impianto di allarme</t>
  </si>
  <si>
    <t xml:space="preserve">AUTELCOM spa (CF: 01345390684)
</t>
  </si>
  <si>
    <t>AUTELCOM spa (CF: 01345390684)</t>
  </si>
  <si>
    <t>Immobile Teramo - lavori di adeguamento copertura e del Front Office</t>
  </si>
  <si>
    <t xml:space="preserve">ARS NOVA DI D'ARTISTA G. SRL (CF: 01766160681)
C. G. Costruzioni Srl (CF: 01850110667)
CAPRIOTTI &amp; C. SRL (CF: 00692810674)
CO.GE.V SRL (CF: 01671410676)
SIPROS SRL (CF: 01267310660)
</t>
  </si>
  <si>
    <t>SIPROS SRL (CF: 01267310660)</t>
  </si>
  <si>
    <t>AFFIDAMENTO DEL SERVIZIO DI MANUTENZIONE E PRESIDIO DEGLI IMPIANTI ELETTRICI E SPECIALI PRESSO GLI UFFICI DELLâ€™AGENZIA DELLE ENTRATE UBICATI NELLA REGIONE ABRUZZO</t>
  </si>
  <si>
    <t xml:space="preserve">ALFA SYSTEM DI BOCCANERA ALESSANDRO (CF: 01853460663)
D.P.A. IMPIANTI DI DI PETTA ALESSANDRO (CF: 02156950699)
DI SILVESTRO SRL (CF: 01756530679)
EET SRL (CF: 01933860676)
FRASCARELLI ANTINCENDIO S.R.L. (CF: 01918730662)
</t>
  </si>
  <si>
    <t>Affidamento del servizio di manutenzione e presidio degli impianti antincendio</t>
  </si>
  <si>
    <t xml:space="preserve">adrilog societÃ  cooperativa (CF: 02067260683)
albasistem (CF: 00509130670)
ANTINCENDIO MARSICA (CF: 01771810668)
elettrica 2000 s.r.l. (CF: 00964840672)
ESTINTORI BOSICA SRL (CF: 00826410672)
</t>
  </si>
  <si>
    <t>Affidamento del servizio di facchinaggio, trasporto e trasloco</t>
  </si>
  <si>
    <t xml:space="preserve">L'AQUILA DESIGN S.R.L. (CF: 01772410666)
Light events (CF: 01912260666)
salaris &amp; co srl (CF: 01951930682)
siglob soc. coop. (CF: 01878480662)
spedservice (CF: 01707480693)
</t>
  </si>
  <si>
    <t>Affidamento servizio di facchinaggio, trasporto e trasloco - lotto 2</t>
  </si>
  <si>
    <t>Fornitura di toner e drum per uffici di vari</t>
  </si>
  <si>
    <t xml:space="preserve">ARTI GRAFICHE CANTAGALLO SRLS (CF: 02143600688)
CARTO COPY SERVICE (CF: 04864781002)
ECO LASER INFORMATICA SRL  (CF: 04427081007)
qualkosa.it srl (CF: 01768070664)
Tecno Office snc (CF: 01259150553)
</t>
  </si>
  <si>
    <t>FORNITURA MILLESIMI PER PEZZI MOBILI</t>
  </si>
  <si>
    <t xml:space="preserve">Istituto Poligrafico e Zecca dello Stato  (CF: 00399810589)
</t>
  </si>
  <si>
    <t>Istituto Poligrafico e Zecca dello Stato  (CF: 00399810589)</t>
  </si>
  <si>
    <t>Facchinaggio Uffici Abruzzo</t>
  </si>
  <si>
    <t>Fornitura di tende veneziane - UPT CHIETI</t>
  </si>
  <si>
    <t xml:space="preserve">SARREDI SRL (CF: 02640470692)
</t>
  </si>
  <si>
    <t>SARREDI SRL (CF: 02640470692)</t>
  </si>
  <si>
    <t>Abruzzo - Noleggio fotocopiatrici in Convenzione Consip 28 Lotto 2</t>
  </si>
  <si>
    <t xml:space="preserve">KYOCERA DOCUMENT SOLUTION ITALIA SPA (CF: 01788080156)
</t>
  </si>
  <si>
    <t>KYOCERA DOCUMENT SOLUTION ITALIA SPA (CF: 01788080156)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</si>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</sst>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G6" sqref="G6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194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"Z122251EA8"</f>
        <v>Z122251EA8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240</v>
      </c>
      <c r="I3" s="2">
        <v>43150</v>
      </c>
      <c r="J3" s="2">
        <v>43167</v>
      </c>
      <c r="K3">
        <v>240</v>
      </c>
    </row>
    <row r="4" spans="1:11" x14ac:dyDescent="0.25">
      <c r="A4" t="str">
        <f>"ZA421B6E34"</f>
        <v>ZA421B6E34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18</v>
      </c>
      <c r="G4" t="s">
        <v>19</v>
      </c>
      <c r="H4">
        <v>80</v>
      </c>
      <c r="I4" s="2">
        <v>43150</v>
      </c>
      <c r="J4" s="2">
        <v>43150</v>
      </c>
      <c r="K4">
        <v>80</v>
      </c>
    </row>
    <row r="5" spans="1:11" x14ac:dyDescent="0.25">
      <c r="A5" t="str">
        <f>"Z2021D62F1"</f>
        <v>Z2021D62F1</v>
      </c>
      <c r="B5" t="str">
        <f t="shared" si="0"/>
        <v>06363391001</v>
      </c>
      <c r="C5" t="s">
        <v>15</v>
      </c>
      <c r="D5" t="s">
        <v>21</v>
      </c>
      <c r="E5" t="s">
        <v>17</v>
      </c>
      <c r="F5" s="1" t="s">
        <v>18</v>
      </c>
      <c r="G5" t="s">
        <v>19</v>
      </c>
      <c r="H5">
        <v>240</v>
      </c>
      <c r="I5" s="2">
        <v>43137</v>
      </c>
      <c r="J5" s="2">
        <v>43137</v>
      </c>
      <c r="K5">
        <v>160</v>
      </c>
    </row>
    <row r="6" spans="1:11" x14ac:dyDescent="0.25">
      <c r="A6" t="str">
        <f>"ZEA22B6CE1"</f>
        <v>ZEA22B6CE1</v>
      </c>
      <c r="B6" t="str">
        <f t="shared" si="0"/>
        <v>06363391001</v>
      </c>
      <c r="C6" t="s">
        <v>15</v>
      </c>
      <c r="D6" t="s">
        <v>22</v>
      </c>
      <c r="E6" t="s">
        <v>17</v>
      </c>
      <c r="F6" s="1" t="s">
        <v>23</v>
      </c>
      <c r="G6" t="s">
        <v>24</v>
      </c>
      <c r="H6">
        <v>720</v>
      </c>
      <c r="I6" s="2">
        <v>43183</v>
      </c>
      <c r="J6" s="2">
        <v>43191</v>
      </c>
      <c r="K6">
        <v>720</v>
      </c>
    </row>
    <row r="7" spans="1:11" x14ac:dyDescent="0.25">
      <c r="A7" t="str">
        <f>"7364708D4A"</f>
        <v>7364708D4A</v>
      </c>
      <c r="B7" t="str">
        <f t="shared" si="0"/>
        <v>06363391001</v>
      </c>
      <c r="C7" t="s">
        <v>15</v>
      </c>
      <c r="D7" t="s">
        <v>25</v>
      </c>
      <c r="E7" t="s">
        <v>26</v>
      </c>
      <c r="F7" s="1" t="s">
        <v>27</v>
      </c>
      <c r="G7" t="s">
        <v>28</v>
      </c>
      <c r="H7">
        <v>0</v>
      </c>
      <c r="I7" s="2">
        <v>43191</v>
      </c>
      <c r="J7" s="2">
        <v>43555</v>
      </c>
      <c r="K7">
        <v>46355.66</v>
      </c>
    </row>
    <row r="8" spans="1:11" x14ac:dyDescent="0.25">
      <c r="A8" t="str">
        <f>"ZA02299009"</f>
        <v>ZA02299009</v>
      </c>
      <c r="B8" t="str">
        <f t="shared" si="0"/>
        <v>06363391001</v>
      </c>
      <c r="C8" t="s">
        <v>15</v>
      </c>
      <c r="D8" t="s">
        <v>29</v>
      </c>
      <c r="E8" t="s">
        <v>17</v>
      </c>
      <c r="F8" s="1" t="s">
        <v>30</v>
      </c>
      <c r="G8" t="s">
        <v>31</v>
      </c>
      <c r="H8">
        <v>250</v>
      </c>
      <c r="I8" s="2">
        <v>43161</v>
      </c>
      <c r="J8" s="2">
        <v>43161</v>
      </c>
      <c r="K8">
        <v>250</v>
      </c>
    </row>
    <row r="9" spans="1:11" x14ac:dyDescent="0.25">
      <c r="A9" t="str">
        <f>"Z4322AFF28"</f>
        <v>Z4322AFF28</v>
      </c>
      <c r="B9" t="str">
        <f t="shared" si="0"/>
        <v>06363391001</v>
      </c>
      <c r="C9" t="s">
        <v>15</v>
      </c>
      <c r="D9" t="s">
        <v>32</v>
      </c>
      <c r="E9" t="s">
        <v>17</v>
      </c>
      <c r="F9" s="1" t="s">
        <v>33</v>
      </c>
      <c r="G9" t="s">
        <v>34</v>
      </c>
      <c r="H9">
        <v>855</v>
      </c>
      <c r="I9" s="2">
        <v>43175</v>
      </c>
      <c r="J9" s="2">
        <v>43185</v>
      </c>
      <c r="K9">
        <v>855</v>
      </c>
    </row>
    <row r="10" spans="1:11" x14ac:dyDescent="0.25">
      <c r="A10" t="str">
        <f>"ZE32320457"</f>
        <v>ZE32320457</v>
      </c>
      <c r="B10" t="str">
        <f t="shared" si="0"/>
        <v>06363391001</v>
      </c>
      <c r="C10" t="s">
        <v>15</v>
      </c>
      <c r="D10" t="s">
        <v>35</v>
      </c>
      <c r="E10" t="s">
        <v>17</v>
      </c>
      <c r="F10" s="1" t="s">
        <v>36</v>
      </c>
      <c r="G10" t="s">
        <v>37</v>
      </c>
      <c r="H10">
        <v>407.64</v>
      </c>
      <c r="I10" s="2">
        <v>43201</v>
      </c>
      <c r="J10" s="2">
        <v>43215</v>
      </c>
      <c r="K10">
        <v>407.64</v>
      </c>
    </row>
    <row r="11" spans="1:11" x14ac:dyDescent="0.25">
      <c r="A11" t="str">
        <f>"Z8E22F8E85"</f>
        <v>Z8E22F8E85</v>
      </c>
      <c r="B11" t="str">
        <f t="shared" si="0"/>
        <v>06363391001</v>
      </c>
      <c r="C11" t="s">
        <v>15</v>
      </c>
      <c r="D11" t="s">
        <v>38</v>
      </c>
      <c r="E11" t="s">
        <v>17</v>
      </c>
      <c r="F11" s="1" t="s">
        <v>39</v>
      </c>
      <c r="G11" t="s">
        <v>40</v>
      </c>
      <c r="H11">
        <v>300</v>
      </c>
      <c r="I11" s="2">
        <v>43187</v>
      </c>
      <c r="J11" s="2">
        <v>43187</v>
      </c>
      <c r="K11">
        <v>300</v>
      </c>
    </row>
    <row r="12" spans="1:11" x14ac:dyDescent="0.25">
      <c r="A12" t="str">
        <f>"Z772357EE9"</f>
        <v>Z772357EE9</v>
      </c>
      <c r="B12" t="str">
        <f t="shared" si="0"/>
        <v>06363391001</v>
      </c>
      <c r="C12" t="s">
        <v>15</v>
      </c>
      <c r="D12" t="s">
        <v>41</v>
      </c>
      <c r="E12" t="s">
        <v>17</v>
      </c>
      <c r="F12" s="1" t="s">
        <v>42</v>
      </c>
      <c r="G12" t="s">
        <v>43</v>
      </c>
      <c r="H12">
        <v>320</v>
      </c>
      <c r="I12" s="2">
        <v>43203</v>
      </c>
      <c r="J12" s="2">
        <v>43203</v>
      </c>
      <c r="K12">
        <v>320</v>
      </c>
    </row>
    <row r="13" spans="1:11" x14ac:dyDescent="0.25">
      <c r="A13" t="str">
        <f>"Z9A22F8116"</f>
        <v>Z9A22F8116</v>
      </c>
      <c r="B13" t="str">
        <f t="shared" si="0"/>
        <v>06363391001</v>
      </c>
      <c r="C13" t="s">
        <v>15</v>
      </c>
      <c r="D13" t="s">
        <v>44</v>
      </c>
      <c r="E13" t="s">
        <v>17</v>
      </c>
      <c r="F13" s="1" t="s">
        <v>45</v>
      </c>
      <c r="G13" t="s">
        <v>46</v>
      </c>
      <c r="H13">
        <v>3748</v>
      </c>
      <c r="I13" s="2">
        <v>43207</v>
      </c>
      <c r="J13" s="2">
        <v>43251</v>
      </c>
      <c r="K13">
        <v>3748</v>
      </c>
    </row>
    <row r="14" spans="1:11" ht="120" x14ac:dyDescent="0.25">
      <c r="A14" t="str">
        <f>"ZEF22F8077"</f>
        <v>ZEF22F8077</v>
      </c>
      <c r="B14" t="str">
        <f t="shared" si="0"/>
        <v>06363391001</v>
      </c>
      <c r="C14" t="s">
        <v>15</v>
      </c>
      <c r="D14" t="s">
        <v>47</v>
      </c>
      <c r="E14" t="s">
        <v>17</v>
      </c>
      <c r="F14" s="1" t="s">
        <v>48</v>
      </c>
      <c r="G14" t="s">
        <v>49</v>
      </c>
      <c r="H14">
        <v>1422.4</v>
      </c>
      <c r="I14" s="2">
        <v>43207</v>
      </c>
      <c r="J14" s="2">
        <v>43251</v>
      </c>
      <c r="K14">
        <v>1422.4</v>
      </c>
    </row>
    <row r="15" spans="1:11" x14ac:dyDescent="0.25">
      <c r="A15" t="str">
        <f>"ZB222F7FB6"</f>
        <v>ZB222F7FB6</v>
      </c>
      <c r="B15" t="str">
        <f t="shared" si="0"/>
        <v>06363391001</v>
      </c>
      <c r="C15" t="s">
        <v>15</v>
      </c>
      <c r="D15" t="s">
        <v>47</v>
      </c>
      <c r="E15" t="s">
        <v>17</v>
      </c>
      <c r="F15" s="1" t="s">
        <v>50</v>
      </c>
      <c r="G15" t="s">
        <v>51</v>
      </c>
      <c r="H15">
        <v>1682.5</v>
      </c>
      <c r="I15" s="2">
        <v>43207</v>
      </c>
      <c r="J15" s="2">
        <v>43251</v>
      </c>
      <c r="K15">
        <v>1599.5</v>
      </c>
    </row>
    <row r="16" spans="1:11" x14ac:dyDescent="0.25">
      <c r="A16" t="str">
        <f>"7385293893"</f>
        <v>7385293893</v>
      </c>
      <c r="B16" t="str">
        <f t="shared" si="0"/>
        <v>06363391001</v>
      </c>
      <c r="C16" t="s">
        <v>15</v>
      </c>
      <c r="D16" t="s">
        <v>52</v>
      </c>
      <c r="E16" t="s">
        <v>26</v>
      </c>
      <c r="F16" s="1" t="s">
        <v>53</v>
      </c>
      <c r="G16" t="s">
        <v>54</v>
      </c>
      <c r="H16">
        <v>3051204.12</v>
      </c>
      <c r="I16" s="2">
        <v>43144</v>
      </c>
      <c r="J16" s="2">
        <v>44239</v>
      </c>
      <c r="K16">
        <v>839519.47</v>
      </c>
    </row>
    <row r="17" spans="1:11" x14ac:dyDescent="0.25">
      <c r="A17" t="str">
        <f>"Z2F229DF64"</f>
        <v>Z2F229DF64</v>
      </c>
      <c r="B17" t="str">
        <f t="shared" si="0"/>
        <v>06363391001</v>
      </c>
      <c r="C17" t="s">
        <v>15</v>
      </c>
      <c r="D17" t="s">
        <v>55</v>
      </c>
      <c r="E17" t="s">
        <v>17</v>
      </c>
      <c r="F17" s="1" t="s">
        <v>56</v>
      </c>
      <c r="G17" t="s">
        <v>57</v>
      </c>
      <c r="H17">
        <v>8140.77</v>
      </c>
      <c r="I17" s="2">
        <v>43217</v>
      </c>
      <c r="J17" s="2">
        <v>43230</v>
      </c>
      <c r="K17">
        <v>8140.76</v>
      </c>
    </row>
    <row r="18" spans="1:11" x14ac:dyDescent="0.25">
      <c r="A18" t="str">
        <f>"ZCB23BE753"</f>
        <v>ZCB23BE753</v>
      </c>
      <c r="B18" t="str">
        <f t="shared" si="0"/>
        <v>06363391001</v>
      </c>
      <c r="C18" t="s">
        <v>15</v>
      </c>
      <c r="D18" t="s">
        <v>58</v>
      </c>
      <c r="E18" t="s">
        <v>17</v>
      </c>
      <c r="F18" s="1" t="s">
        <v>30</v>
      </c>
      <c r="G18" t="s">
        <v>31</v>
      </c>
      <c r="H18">
        <v>950</v>
      </c>
      <c r="I18" s="2">
        <v>43248</v>
      </c>
      <c r="J18" s="2">
        <v>43248</v>
      </c>
      <c r="K18">
        <v>950</v>
      </c>
    </row>
    <row r="19" spans="1:11" x14ac:dyDescent="0.25">
      <c r="A19" t="str">
        <f>"Z8222CD131"</f>
        <v>Z8222CD131</v>
      </c>
      <c r="B19" t="str">
        <f t="shared" si="0"/>
        <v>06363391001</v>
      </c>
      <c r="C19" t="s">
        <v>15</v>
      </c>
      <c r="D19" t="s">
        <v>59</v>
      </c>
      <c r="E19" t="s">
        <v>60</v>
      </c>
      <c r="F19" s="1" t="s">
        <v>61</v>
      </c>
      <c r="G19" t="s">
        <v>62</v>
      </c>
      <c r="H19">
        <v>16117.49</v>
      </c>
      <c r="I19" s="2">
        <v>43200</v>
      </c>
      <c r="J19" s="2">
        <v>43230</v>
      </c>
      <c r="K19">
        <v>16117.49</v>
      </c>
    </row>
    <row r="20" spans="1:11" x14ac:dyDescent="0.25">
      <c r="A20" t="str">
        <f>"Z0B23534B3"</f>
        <v>Z0B23534B3</v>
      </c>
      <c r="B20" t="str">
        <f t="shared" si="0"/>
        <v>06363391001</v>
      </c>
      <c r="C20" t="s">
        <v>15</v>
      </c>
      <c r="D20" t="s">
        <v>63</v>
      </c>
      <c r="E20" t="s">
        <v>17</v>
      </c>
      <c r="F20" s="1" t="s">
        <v>64</v>
      </c>
      <c r="G20" t="s">
        <v>65</v>
      </c>
      <c r="H20">
        <v>1340</v>
      </c>
      <c r="I20" s="2">
        <v>43216</v>
      </c>
      <c r="J20" s="2">
        <v>43237</v>
      </c>
      <c r="K20">
        <v>1340</v>
      </c>
    </row>
    <row r="21" spans="1:11" x14ac:dyDescent="0.25">
      <c r="A21" t="str">
        <f>"Z2522EC6A3"</f>
        <v>Z2522EC6A3</v>
      </c>
      <c r="B21" t="str">
        <f t="shared" si="0"/>
        <v>06363391001</v>
      </c>
      <c r="C21" t="s">
        <v>15</v>
      </c>
      <c r="D21" t="s">
        <v>66</v>
      </c>
      <c r="E21" t="s">
        <v>17</v>
      </c>
      <c r="F21" s="1" t="s">
        <v>36</v>
      </c>
      <c r="G21" t="s">
        <v>37</v>
      </c>
      <c r="H21">
        <v>539.79999999999995</v>
      </c>
      <c r="I21" s="2">
        <v>43187</v>
      </c>
      <c r="J21" s="2">
        <v>43215</v>
      </c>
      <c r="K21">
        <v>539.79</v>
      </c>
    </row>
    <row r="22" spans="1:11" x14ac:dyDescent="0.25">
      <c r="A22" t="str">
        <f>"7446396060"</f>
        <v>7446396060</v>
      </c>
      <c r="B22" t="str">
        <f t="shared" si="0"/>
        <v>06363391001</v>
      </c>
      <c r="C22" t="s">
        <v>15</v>
      </c>
      <c r="D22" t="s">
        <v>67</v>
      </c>
      <c r="E22" t="s">
        <v>26</v>
      </c>
      <c r="F22" s="1" t="s">
        <v>68</v>
      </c>
      <c r="G22" t="s">
        <v>69</v>
      </c>
      <c r="H22">
        <v>0</v>
      </c>
      <c r="I22" s="2">
        <v>43282</v>
      </c>
      <c r="J22" s="2">
        <v>43646</v>
      </c>
      <c r="K22">
        <v>234664.77</v>
      </c>
    </row>
    <row r="23" spans="1:11" x14ac:dyDescent="0.25">
      <c r="A23" t="str">
        <f>"ZD523E0256"</f>
        <v>ZD523E0256</v>
      </c>
      <c r="B23" t="str">
        <f t="shared" si="0"/>
        <v>06363391001</v>
      </c>
      <c r="C23" t="s">
        <v>15</v>
      </c>
      <c r="D23" t="s">
        <v>70</v>
      </c>
      <c r="E23" t="s">
        <v>17</v>
      </c>
      <c r="F23" s="1" t="s">
        <v>71</v>
      </c>
      <c r="G23" t="s">
        <v>72</v>
      </c>
      <c r="H23">
        <v>839.6</v>
      </c>
      <c r="I23" s="2">
        <v>43256</v>
      </c>
      <c r="J23" s="2">
        <v>43279</v>
      </c>
      <c r="K23">
        <v>839.6</v>
      </c>
    </row>
    <row r="24" spans="1:11" x14ac:dyDescent="0.25">
      <c r="A24" t="str">
        <f>"Z7D243F9B8"</f>
        <v>Z7D243F9B8</v>
      </c>
      <c r="B24" t="str">
        <f t="shared" si="0"/>
        <v>06363391001</v>
      </c>
      <c r="C24" t="s">
        <v>15</v>
      </c>
      <c r="D24" t="s">
        <v>73</v>
      </c>
      <c r="E24" t="s">
        <v>17</v>
      </c>
      <c r="F24" s="1" t="s">
        <v>74</v>
      </c>
      <c r="G24" t="s">
        <v>75</v>
      </c>
      <c r="H24">
        <v>2500</v>
      </c>
      <c r="I24" s="2">
        <v>43312</v>
      </c>
      <c r="J24" s="2">
        <v>43315</v>
      </c>
      <c r="K24">
        <v>2500</v>
      </c>
    </row>
    <row r="25" spans="1:11" x14ac:dyDescent="0.25">
      <c r="A25" t="str">
        <f>"Z7E2424F7C"</f>
        <v>Z7E2424F7C</v>
      </c>
      <c r="B25" t="str">
        <f t="shared" si="0"/>
        <v>06363391001</v>
      </c>
      <c r="C25" t="s">
        <v>15</v>
      </c>
      <c r="D25" t="s">
        <v>76</v>
      </c>
      <c r="E25" t="s">
        <v>17</v>
      </c>
      <c r="F25" s="1" t="s">
        <v>64</v>
      </c>
      <c r="G25" t="s">
        <v>65</v>
      </c>
      <c r="H25">
        <v>2690</v>
      </c>
      <c r="I25" s="2">
        <v>43285</v>
      </c>
      <c r="J25" s="2">
        <v>43481</v>
      </c>
      <c r="K25">
        <v>0</v>
      </c>
    </row>
    <row r="26" spans="1:11" x14ac:dyDescent="0.25">
      <c r="A26" t="str">
        <f>"Z5D2430F96"</f>
        <v>Z5D2430F96</v>
      </c>
      <c r="B26" t="str">
        <f t="shared" si="0"/>
        <v>06363391001</v>
      </c>
      <c r="C26" t="s">
        <v>15</v>
      </c>
      <c r="D26" t="s">
        <v>77</v>
      </c>
      <c r="E26" t="s">
        <v>17</v>
      </c>
      <c r="F26" s="1" t="s">
        <v>78</v>
      </c>
      <c r="G26" t="s">
        <v>79</v>
      </c>
      <c r="H26">
        <v>2798</v>
      </c>
      <c r="I26" s="2">
        <v>43291</v>
      </c>
      <c r="J26" s="2">
        <v>43313</v>
      </c>
      <c r="K26">
        <v>2798</v>
      </c>
    </row>
    <row r="27" spans="1:11" x14ac:dyDescent="0.25">
      <c r="A27" t="str">
        <f>"Z352416225"</f>
        <v>Z352416225</v>
      </c>
      <c r="B27" t="str">
        <f t="shared" si="0"/>
        <v>06363391001</v>
      </c>
      <c r="C27" t="s">
        <v>15</v>
      </c>
      <c r="D27" t="s">
        <v>80</v>
      </c>
      <c r="E27" t="s">
        <v>17</v>
      </c>
      <c r="F27" s="1" t="s">
        <v>81</v>
      </c>
      <c r="G27" t="s">
        <v>82</v>
      </c>
      <c r="H27">
        <v>745</v>
      </c>
      <c r="I27" s="2">
        <v>43283</v>
      </c>
      <c r="J27" s="2">
        <v>43297</v>
      </c>
      <c r="K27">
        <v>745</v>
      </c>
    </row>
    <row r="28" spans="1:11" x14ac:dyDescent="0.25">
      <c r="A28" t="str">
        <f>"Z4B2463595"</f>
        <v>Z4B2463595</v>
      </c>
      <c r="B28" t="str">
        <f t="shared" si="0"/>
        <v>06363391001</v>
      </c>
      <c r="C28" t="s">
        <v>15</v>
      </c>
      <c r="D28" t="s">
        <v>83</v>
      </c>
      <c r="E28" t="s">
        <v>17</v>
      </c>
      <c r="F28" s="1" t="s">
        <v>30</v>
      </c>
      <c r="G28" t="s">
        <v>31</v>
      </c>
      <c r="H28">
        <v>600</v>
      </c>
      <c r="I28" s="2">
        <v>43301</v>
      </c>
      <c r="J28" s="2">
        <v>43301</v>
      </c>
      <c r="K28">
        <v>600</v>
      </c>
    </row>
    <row r="29" spans="1:11" x14ac:dyDescent="0.25">
      <c r="A29" t="str">
        <f>"Z00245A2E3"</f>
        <v>Z00245A2E3</v>
      </c>
      <c r="B29" t="str">
        <f t="shared" si="0"/>
        <v>06363391001</v>
      </c>
      <c r="C29" t="s">
        <v>15</v>
      </c>
      <c r="D29" t="s">
        <v>84</v>
      </c>
      <c r="E29" t="s">
        <v>17</v>
      </c>
      <c r="F29" s="1" t="s">
        <v>85</v>
      </c>
      <c r="G29" t="s">
        <v>57</v>
      </c>
      <c r="H29">
        <v>1230</v>
      </c>
      <c r="I29" s="2">
        <v>43314</v>
      </c>
      <c r="J29" s="2">
        <v>43315</v>
      </c>
      <c r="K29">
        <v>1230</v>
      </c>
    </row>
    <row r="30" spans="1:11" x14ac:dyDescent="0.25">
      <c r="A30" t="str">
        <f>"73177541A3"</f>
        <v>73177541A3</v>
      </c>
      <c r="B30" t="str">
        <f t="shared" si="0"/>
        <v>06363391001</v>
      </c>
      <c r="C30" t="s">
        <v>15</v>
      </c>
      <c r="D30" t="s">
        <v>86</v>
      </c>
      <c r="E30" t="s">
        <v>26</v>
      </c>
      <c r="F30" s="1" t="s">
        <v>87</v>
      </c>
      <c r="G30" t="s">
        <v>88</v>
      </c>
      <c r="H30">
        <v>70891</v>
      </c>
      <c r="I30" s="2">
        <v>43210</v>
      </c>
      <c r="J30" s="2">
        <v>43565</v>
      </c>
      <c r="K30">
        <v>34864.5</v>
      </c>
    </row>
    <row r="31" spans="1:11" x14ac:dyDescent="0.25">
      <c r="A31" t="str">
        <f>"Z6D2425A97"</f>
        <v>Z6D2425A97</v>
      </c>
      <c r="B31" t="str">
        <f t="shared" si="0"/>
        <v>06363391001</v>
      </c>
      <c r="C31" t="s">
        <v>15</v>
      </c>
      <c r="D31" t="s">
        <v>89</v>
      </c>
      <c r="E31" t="s">
        <v>60</v>
      </c>
      <c r="F31" s="1" t="s">
        <v>90</v>
      </c>
      <c r="G31" t="s">
        <v>91</v>
      </c>
      <c r="H31">
        <v>2064.92</v>
      </c>
      <c r="I31" s="2">
        <v>43292</v>
      </c>
      <c r="J31" s="2">
        <v>43308</v>
      </c>
      <c r="K31">
        <v>2064.92</v>
      </c>
    </row>
    <row r="32" spans="1:11" x14ac:dyDescent="0.25">
      <c r="A32" t="str">
        <f>"Z92246C929"</f>
        <v>Z92246C929</v>
      </c>
      <c r="B32" t="str">
        <f t="shared" si="0"/>
        <v>06363391001</v>
      </c>
      <c r="C32" t="s">
        <v>15</v>
      </c>
      <c r="D32" t="s">
        <v>92</v>
      </c>
      <c r="E32" t="s">
        <v>17</v>
      </c>
      <c r="F32" s="1" t="s">
        <v>64</v>
      </c>
      <c r="G32" t="s">
        <v>65</v>
      </c>
      <c r="H32">
        <v>2250</v>
      </c>
      <c r="I32" s="2">
        <v>43301</v>
      </c>
      <c r="J32" s="2">
        <v>43325</v>
      </c>
      <c r="K32">
        <v>2250</v>
      </c>
    </row>
    <row r="33" spans="1:11" x14ac:dyDescent="0.25">
      <c r="A33" t="str">
        <f>"ZDC2416113"</f>
        <v>ZDC2416113</v>
      </c>
      <c r="B33" t="str">
        <f t="shared" si="0"/>
        <v>06363391001</v>
      </c>
      <c r="C33" t="s">
        <v>15</v>
      </c>
      <c r="D33" t="s">
        <v>93</v>
      </c>
      <c r="E33" t="s">
        <v>26</v>
      </c>
      <c r="F33" s="1" t="s">
        <v>94</v>
      </c>
      <c r="G33" t="s">
        <v>95</v>
      </c>
      <c r="H33">
        <v>1598.24</v>
      </c>
      <c r="I33" s="2">
        <v>43272</v>
      </c>
      <c r="J33" s="2">
        <v>43311</v>
      </c>
      <c r="K33">
        <v>1598.24</v>
      </c>
    </row>
    <row r="34" spans="1:11" x14ac:dyDescent="0.25">
      <c r="A34" t="str">
        <f>"Z8623E01A2"</f>
        <v>Z8623E01A2</v>
      </c>
      <c r="B34" t="str">
        <f t="shared" si="0"/>
        <v>06363391001</v>
      </c>
      <c r="C34" t="s">
        <v>15</v>
      </c>
      <c r="D34" t="s">
        <v>96</v>
      </c>
      <c r="E34" t="s">
        <v>26</v>
      </c>
      <c r="F34" s="1" t="s">
        <v>97</v>
      </c>
      <c r="G34" t="s">
        <v>98</v>
      </c>
      <c r="H34">
        <v>2321.44</v>
      </c>
      <c r="I34" s="2">
        <v>43256</v>
      </c>
      <c r="J34" s="2">
        <v>43311</v>
      </c>
      <c r="K34">
        <v>2321.44</v>
      </c>
    </row>
    <row r="35" spans="1:11" x14ac:dyDescent="0.25">
      <c r="A35" t="str">
        <f>"Z2C24FB59D"</f>
        <v>Z2C24FB59D</v>
      </c>
      <c r="B35" t="str">
        <f t="shared" ref="B35:B66" si="1">"06363391001"</f>
        <v>06363391001</v>
      </c>
      <c r="C35" t="s">
        <v>15</v>
      </c>
      <c r="D35" t="s">
        <v>99</v>
      </c>
      <c r="E35" t="s">
        <v>17</v>
      </c>
      <c r="F35" s="1" t="s">
        <v>50</v>
      </c>
      <c r="G35" t="s">
        <v>51</v>
      </c>
      <c r="H35">
        <v>940</v>
      </c>
      <c r="I35" s="2">
        <v>43374</v>
      </c>
      <c r="J35" s="2">
        <v>43738</v>
      </c>
      <c r="K35">
        <v>0</v>
      </c>
    </row>
    <row r="36" spans="1:11" x14ac:dyDescent="0.25">
      <c r="A36" t="str">
        <f>"ZDF23379CD"</f>
        <v>ZDF23379CD</v>
      </c>
      <c r="B36" t="str">
        <f t="shared" si="1"/>
        <v>06363391001</v>
      </c>
      <c r="C36" t="s">
        <v>15</v>
      </c>
      <c r="D36" t="s">
        <v>100</v>
      </c>
      <c r="E36" t="s">
        <v>17</v>
      </c>
      <c r="F36" s="1" t="s">
        <v>101</v>
      </c>
      <c r="G36" t="s">
        <v>102</v>
      </c>
      <c r="H36">
        <v>498</v>
      </c>
      <c r="I36" s="2">
        <v>43216</v>
      </c>
      <c r="J36" s="2">
        <v>43220</v>
      </c>
      <c r="K36">
        <v>498</v>
      </c>
    </row>
    <row r="37" spans="1:11" x14ac:dyDescent="0.25">
      <c r="A37" t="str">
        <f>"ZEB249D12B"</f>
        <v>ZEB249D12B</v>
      </c>
      <c r="B37" t="str">
        <f t="shared" si="1"/>
        <v>06363391001</v>
      </c>
      <c r="C37" t="s">
        <v>15</v>
      </c>
      <c r="D37" t="s">
        <v>103</v>
      </c>
      <c r="E37" t="s">
        <v>17</v>
      </c>
      <c r="F37" s="1" t="s">
        <v>64</v>
      </c>
      <c r="G37" t="s">
        <v>65</v>
      </c>
      <c r="H37">
        <v>1360</v>
      </c>
      <c r="I37" s="2">
        <v>43340</v>
      </c>
      <c r="J37" s="2">
        <v>43361</v>
      </c>
      <c r="K37">
        <v>1360</v>
      </c>
    </row>
    <row r="38" spans="1:11" ht="409.5" x14ac:dyDescent="0.25">
      <c r="A38" t="str">
        <f>"7587516846"</f>
        <v>7587516846</v>
      </c>
      <c r="B38" t="str">
        <f t="shared" si="1"/>
        <v>06363391001</v>
      </c>
      <c r="C38" t="s">
        <v>15</v>
      </c>
      <c r="D38" t="s">
        <v>104</v>
      </c>
      <c r="E38" t="s">
        <v>60</v>
      </c>
      <c r="F38" s="1" t="s">
        <v>105</v>
      </c>
      <c r="G38" t="s">
        <v>57</v>
      </c>
      <c r="H38">
        <v>72135.570000000007</v>
      </c>
      <c r="I38" s="2">
        <v>43383</v>
      </c>
      <c r="J38" s="2">
        <v>43747</v>
      </c>
      <c r="K38">
        <v>10088.6</v>
      </c>
    </row>
    <row r="39" spans="1:11" ht="375" x14ac:dyDescent="0.25">
      <c r="A39" t="str">
        <f>"7623778C9E"</f>
        <v>7623778C9E</v>
      </c>
      <c r="B39" t="str">
        <f t="shared" si="1"/>
        <v>06363391001</v>
      </c>
      <c r="C39" t="s">
        <v>15</v>
      </c>
      <c r="D39" t="s">
        <v>106</v>
      </c>
      <c r="E39" t="s">
        <v>60</v>
      </c>
      <c r="F39" s="1" t="s">
        <v>107</v>
      </c>
      <c r="G39" t="s">
        <v>108</v>
      </c>
      <c r="H39">
        <v>25958.560000000001</v>
      </c>
      <c r="I39" s="2">
        <v>43383</v>
      </c>
      <c r="J39" s="2">
        <v>43747</v>
      </c>
      <c r="K39">
        <v>3356.75</v>
      </c>
    </row>
    <row r="40" spans="1:11" ht="409.5" x14ac:dyDescent="0.25">
      <c r="A40" t="str">
        <f>"75773166F8"</f>
        <v>75773166F8</v>
      </c>
      <c r="B40" t="str">
        <f t="shared" si="1"/>
        <v>06363391001</v>
      </c>
      <c r="C40" t="s">
        <v>15</v>
      </c>
      <c r="D40" t="s">
        <v>109</v>
      </c>
      <c r="E40" t="s">
        <v>60</v>
      </c>
      <c r="F40" s="1" t="s">
        <v>110</v>
      </c>
      <c r="G40" t="s">
        <v>108</v>
      </c>
      <c r="H40">
        <v>114080.24</v>
      </c>
      <c r="I40" s="2">
        <v>43374</v>
      </c>
      <c r="J40" s="2">
        <v>43738</v>
      </c>
      <c r="K40">
        <v>40292.68</v>
      </c>
    </row>
    <row r="41" spans="1:11" ht="409.5" x14ac:dyDescent="0.25">
      <c r="A41" t="str">
        <f>"Z27247C0D0"</f>
        <v>Z27247C0D0</v>
      </c>
      <c r="B41" t="str">
        <f t="shared" si="1"/>
        <v>06363391001</v>
      </c>
      <c r="C41" t="s">
        <v>15</v>
      </c>
      <c r="D41" t="s">
        <v>111</v>
      </c>
      <c r="E41" t="s">
        <v>60</v>
      </c>
      <c r="F41" s="1" t="s">
        <v>112</v>
      </c>
      <c r="G41" t="s">
        <v>113</v>
      </c>
      <c r="H41">
        <v>18291.73</v>
      </c>
      <c r="I41" s="2">
        <v>43374</v>
      </c>
      <c r="J41" s="2">
        <v>43738</v>
      </c>
      <c r="K41">
        <v>7848.94</v>
      </c>
    </row>
    <row r="42" spans="1:11" ht="105" x14ac:dyDescent="0.25">
      <c r="A42" t="str">
        <f>"ZCA2567F6E"</f>
        <v>ZCA2567F6E</v>
      </c>
      <c r="B42" t="str">
        <f t="shared" si="1"/>
        <v>06363391001</v>
      </c>
      <c r="C42" t="s">
        <v>15</v>
      </c>
      <c r="D42" t="s">
        <v>114</v>
      </c>
      <c r="E42" t="s">
        <v>17</v>
      </c>
      <c r="F42" s="1" t="s">
        <v>115</v>
      </c>
      <c r="G42" t="s">
        <v>116</v>
      </c>
      <c r="H42">
        <v>100</v>
      </c>
      <c r="I42" s="2">
        <v>43466</v>
      </c>
      <c r="J42" s="2">
        <v>43830</v>
      </c>
      <c r="K42">
        <v>100</v>
      </c>
    </row>
    <row r="43" spans="1:11" ht="105" x14ac:dyDescent="0.25">
      <c r="A43" t="str">
        <f>"ZA7256C46F"</f>
        <v>ZA7256C46F</v>
      </c>
      <c r="B43" t="str">
        <f t="shared" si="1"/>
        <v>06363391001</v>
      </c>
      <c r="C43" t="s">
        <v>15</v>
      </c>
      <c r="D43" t="s">
        <v>117</v>
      </c>
      <c r="E43" t="s">
        <v>17</v>
      </c>
      <c r="F43" s="1" t="s">
        <v>118</v>
      </c>
      <c r="G43" t="s">
        <v>119</v>
      </c>
      <c r="H43">
        <v>80</v>
      </c>
      <c r="I43" s="2">
        <v>43430</v>
      </c>
      <c r="J43" s="2">
        <v>43430</v>
      </c>
      <c r="K43">
        <v>0</v>
      </c>
    </row>
    <row r="44" spans="1:11" ht="90" x14ac:dyDescent="0.25">
      <c r="A44" t="str">
        <f>"ZE0251B0FD"</f>
        <v>ZE0251B0FD</v>
      </c>
      <c r="B44" t="str">
        <f t="shared" si="1"/>
        <v>06363391001</v>
      </c>
      <c r="C44" t="s">
        <v>15</v>
      </c>
      <c r="D44" t="s">
        <v>120</v>
      </c>
      <c r="E44" t="s">
        <v>17</v>
      </c>
      <c r="F44" s="1" t="s">
        <v>121</v>
      </c>
      <c r="G44" t="s">
        <v>122</v>
      </c>
      <c r="H44">
        <v>447.8</v>
      </c>
      <c r="I44" s="2">
        <v>43374</v>
      </c>
      <c r="J44" s="2">
        <v>43395</v>
      </c>
      <c r="K44">
        <v>447.8</v>
      </c>
    </row>
    <row r="45" spans="1:11" ht="90" x14ac:dyDescent="0.25">
      <c r="A45" t="str">
        <f>"Z8E2511F59"</f>
        <v>Z8E2511F59</v>
      </c>
      <c r="B45" t="str">
        <f t="shared" si="1"/>
        <v>06363391001</v>
      </c>
      <c r="C45" t="s">
        <v>15</v>
      </c>
      <c r="D45" t="s">
        <v>123</v>
      </c>
      <c r="E45" t="s">
        <v>17</v>
      </c>
      <c r="F45" s="1" t="s">
        <v>94</v>
      </c>
      <c r="G45" t="s">
        <v>95</v>
      </c>
      <c r="H45">
        <v>1160.72</v>
      </c>
      <c r="I45" s="2">
        <v>43370</v>
      </c>
      <c r="J45" s="2">
        <v>43403</v>
      </c>
      <c r="K45">
        <v>1160.72</v>
      </c>
    </row>
    <row r="46" spans="1:11" ht="135" x14ac:dyDescent="0.25">
      <c r="A46" t="str">
        <f>"Z5A2587E76"</f>
        <v>Z5A2587E76</v>
      </c>
      <c r="B46" t="str">
        <f t="shared" si="1"/>
        <v>06363391001</v>
      </c>
      <c r="C46" t="s">
        <v>15</v>
      </c>
      <c r="D46" t="s">
        <v>124</v>
      </c>
      <c r="E46" t="s">
        <v>17</v>
      </c>
      <c r="F46" s="1" t="s">
        <v>125</v>
      </c>
      <c r="G46" t="s">
        <v>126</v>
      </c>
      <c r="H46">
        <v>1331</v>
      </c>
      <c r="I46" s="2">
        <v>43412</v>
      </c>
      <c r="J46" s="2">
        <v>43426</v>
      </c>
      <c r="K46">
        <v>741</v>
      </c>
    </row>
    <row r="47" spans="1:11" ht="105" x14ac:dyDescent="0.25">
      <c r="A47" t="str">
        <f>"Z0725072AD"</f>
        <v>Z0725072AD</v>
      </c>
      <c r="B47" t="str">
        <f t="shared" si="1"/>
        <v>06363391001</v>
      </c>
      <c r="C47" t="s">
        <v>15</v>
      </c>
      <c r="D47" t="s">
        <v>127</v>
      </c>
      <c r="E47" t="s">
        <v>17</v>
      </c>
      <c r="F47" s="1" t="s">
        <v>128</v>
      </c>
      <c r="G47" t="s">
        <v>129</v>
      </c>
      <c r="H47">
        <v>705</v>
      </c>
      <c r="I47" s="2">
        <v>43369</v>
      </c>
      <c r="J47" s="2">
        <v>43389</v>
      </c>
      <c r="K47">
        <v>705</v>
      </c>
    </row>
    <row r="48" spans="1:11" ht="90" x14ac:dyDescent="0.25">
      <c r="A48" t="str">
        <f>"Z0824B60CE"</f>
        <v>Z0824B60CE</v>
      </c>
      <c r="B48" t="str">
        <f t="shared" si="1"/>
        <v>06363391001</v>
      </c>
      <c r="C48" t="s">
        <v>15</v>
      </c>
      <c r="D48" t="s">
        <v>130</v>
      </c>
      <c r="E48" t="s">
        <v>17</v>
      </c>
      <c r="F48" s="1" t="s">
        <v>131</v>
      </c>
      <c r="G48" t="s">
        <v>132</v>
      </c>
      <c r="H48">
        <v>23174.22</v>
      </c>
      <c r="I48" s="2">
        <v>43342</v>
      </c>
      <c r="J48" s="2">
        <v>43375</v>
      </c>
      <c r="K48">
        <v>23174.22</v>
      </c>
    </row>
    <row r="49" spans="1:11" ht="90" x14ac:dyDescent="0.25">
      <c r="A49" t="str">
        <f>"Z5C24C0A84"</f>
        <v>Z5C24C0A84</v>
      </c>
      <c r="B49" t="str">
        <f t="shared" si="1"/>
        <v>06363391001</v>
      </c>
      <c r="C49" t="s">
        <v>15</v>
      </c>
      <c r="D49" t="s">
        <v>133</v>
      </c>
      <c r="E49" t="s">
        <v>17</v>
      </c>
      <c r="F49" s="1" t="s">
        <v>134</v>
      </c>
      <c r="G49" t="s">
        <v>108</v>
      </c>
      <c r="H49">
        <v>34688.370000000003</v>
      </c>
      <c r="I49" s="2">
        <v>43165</v>
      </c>
      <c r="J49" s="2">
        <v>43342</v>
      </c>
      <c r="K49">
        <v>34688.36</v>
      </c>
    </row>
    <row r="50" spans="1:11" ht="105" x14ac:dyDescent="0.25">
      <c r="A50" t="str">
        <f>"Z4E252EA9B"</f>
        <v>Z4E252EA9B</v>
      </c>
      <c r="B50" t="str">
        <f t="shared" si="1"/>
        <v>06363391001</v>
      </c>
      <c r="C50" t="s">
        <v>15</v>
      </c>
      <c r="D50" t="s">
        <v>135</v>
      </c>
      <c r="E50" t="s">
        <v>17</v>
      </c>
      <c r="F50" s="1" t="s">
        <v>136</v>
      </c>
      <c r="G50" t="s">
        <v>91</v>
      </c>
      <c r="H50">
        <v>1092.03</v>
      </c>
      <c r="I50" s="2">
        <v>43378</v>
      </c>
      <c r="J50" s="2">
        <v>43404</v>
      </c>
      <c r="K50">
        <v>1092.02</v>
      </c>
    </row>
    <row r="51" spans="1:11" ht="120" x14ac:dyDescent="0.25">
      <c r="A51" t="str">
        <f>"ZC825B68D5"</f>
        <v>ZC825B68D5</v>
      </c>
      <c r="B51" t="str">
        <f t="shared" si="1"/>
        <v>06363391001</v>
      </c>
      <c r="C51" t="s">
        <v>15</v>
      </c>
      <c r="D51" t="s">
        <v>137</v>
      </c>
      <c r="E51" t="s">
        <v>17</v>
      </c>
      <c r="F51" s="1" t="s">
        <v>50</v>
      </c>
      <c r="G51" t="s">
        <v>51</v>
      </c>
      <c r="H51">
        <v>285</v>
      </c>
      <c r="I51" s="2">
        <v>43466</v>
      </c>
      <c r="J51" s="2">
        <v>43890</v>
      </c>
      <c r="K51">
        <v>0</v>
      </c>
    </row>
    <row r="52" spans="1:11" ht="135" x14ac:dyDescent="0.25">
      <c r="A52" t="str">
        <f>"ZED22F7138"</f>
        <v>ZED22F7138</v>
      </c>
      <c r="B52" t="str">
        <f t="shared" si="1"/>
        <v>06363391001</v>
      </c>
      <c r="C52" t="s">
        <v>15</v>
      </c>
      <c r="D52" t="s">
        <v>138</v>
      </c>
      <c r="E52" t="s">
        <v>17</v>
      </c>
      <c r="F52" s="1" t="s">
        <v>139</v>
      </c>
      <c r="G52" t="s">
        <v>140</v>
      </c>
      <c r="H52">
        <v>76.53</v>
      </c>
      <c r="I52" s="2">
        <v>43187</v>
      </c>
      <c r="J52" s="2">
        <v>43218</v>
      </c>
      <c r="K52">
        <v>76.53</v>
      </c>
    </row>
    <row r="53" spans="1:11" ht="105" x14ac:dyDescent="0.25">
      <c r="A53" t="str">
        <f>"Z1F25C0251"</f>
        <v>Z1F25C0251</v>
      </c>
      <c r="B53" t="str">
        <f t="shared" si="1"/>
        <v>06363391001</v>
      </c>
      <c r="C53" t="s">
        <v>15</v>
      </c>
      <c r="D53" t="s">
        <v>141</v>
      </c>
      <c r="E53" t="s">
        <v>17</v>
      </c>
      <c r="F53" s="1" t="s">
        <v>142</v>
      </c>
      <c r="G53" t="s">
        <v>143</v>
      </c>
      <c r="H53">
        <v>600</v>
      </c>
      <c r="I53" s="2">
        <v>43419</v>
      </c>
      <c r="J53" s="2">
        <v>43426</v>
      </c>
      <c r="K53">
        <v>600</v>
      </c>
    </row>
    <row r="54" spans="1:11" ht="90" x14ac:dyDescent="0.25">
      <c r="A54" t="str">
        <f>"ZD825C0423"</f>
        <v>ZD825C0423</v>
      </c>
      <c r="B54" t="str">
        <f t="shared" si="1"/>
        <v>06363391001</v>
      </c>
      <c r="C54" t="s">
        <v>15</v>
      </c>
      <c r="D54" t="s">
        <v>144</v>
      </c>
      <c r="E54" t="s">
        <v>17</v>
      </c>
      <c r="F54" s="1" t="s">
        <v>74</v>
      </c>
      <c r="G54" t="s">
        <v>75</v>
      </c>
      <c r="H54">
        <v>3961.5</v>
      </c>
      <c r="I54" s="2">
        <v>43438</v>
      </c>
      <c r="J54" s="2">
        <v>43441</v>
      </c>
      <c r="K54">
        <v>3961.5</v>
      </c>
    </row>
    <row r="55" spans="1:11" ht="165" x14ac:dyDescent="0.25">
      <c r="A55" t="str">
        <f>"Z5D252DB0A"</f>
        <v>Z5D252DB0A</v>
      </c>
      <c r="B55" t="str">
        <f t="shared" si="1"/>
        <v>06363391001</v>
      </c>
      <c r="C55" t="s">
        <v>15</v>
      </c>
      <c r="D55" t="s">
        <v>145</v>
      </c>
      <c r="E55" t="s">
        <v>17</v>
      </c>
      <c r="F55" s="1" t="s">
        <v>146</v>
      </c>
      <c r="G55" t="s">
        <v>147</v>
      </c>
      <c r="H55">
        <v>520.79999999999995</v>
      </c>
      <c r="I55" s="2">
        <v>43378</v>
      </c>
      <c r="J55" s="2">
        <v>43395</v>
      </c>
      <c r="K55">
        <v>520.79999999999995</v>
      </c>
    </row>
    <row r="56" spans="1:11" ht="135" x14ac:dyDescent="0.25">
      <c r="A56" t="str">
        <f>"ZBD2567BED"</f>
        <v>ZBD2567BED</v>
      </c>
      <c r="B56" t="str">
        <f t="shared" si="1"/>
        <v>06363391001</v>
      </c>
      <c r="C56" t="s">
        <v>15</v>
      </c>
      <c r="D56" t="s">
        <v>148</v>
      </c>
      <c r="E56" t="s">
        <v>17</v>
      </c>
      <c r="F56" s="1" t="s">
        <v>139</v>
      </c>
      <c r="G56" t="s">
        <v>140</v>
      </c>
      <c r="H56">
        <v>185.62</v>
      </c>
      <c r="I56" s="2">
        <v>43403</v>
      </c>
      <c r="J56" s="2">
        <v>43403</v>
      </c>
      <c r="K56">
        <v>153.06</v>
      </c>
    </row>
    <row r="57" spans="1:11" ht="90" x14ac:dyDescent="0.25">
      <c r="A57" t="str">
        <f>"ZEE25C8B7D"</f>
        <v>ZEE25C8B7D</v>
      </c>
      <c r="B57" t="str">
        <f t="shared" si="1"/>
        <v>06363391001</v>
      </c>
      <c r="C57" t="s">
        <v>15</v>
      </c>
      <c r="D57" t="s">
        <v>149</v>
      </c>
      <c r="E57" t="s">
        <v>17</v>
      </c>
      <c r="F57" s="1" t="s">
        <v>74</v>
      </c>
      <c r="G57" t="s">
        <v>75</v>
      </c>
      <c r="H57">
        <v>500</v>
      </c>
      <c r="I57" s="2">
        <v>43440</v>
      </c>
      <c r="J57" s="2">
        <v>43453</v>
      </c>
      <c r="K57">
        <v>500</v>
      </c>
    </row>
    <row r="58" spans="1:11" ht="90" x14ac:dyDescent="0.25">
      <c r="A58" t="str">
        <f>"ZAB251204D"</f>
        <v>ZAB251204D</v>
      </c>
      <c r="B58" t="str">
        <f t="shared" si="1"/>
        <v>06363391001</v>
      </c>
      <c r="C58" t="s">
        <v>15</v>
      </c>
      <c r="D58" t="s">
        <v>150</v>
      </c>
      <c r="E58" t="s">
        <v>17</v>
      </c>
      <c r="F58" s="1" t="s">
        <v>94</v>
      </c>
      <c r="G58" t="s">
        <v>95</v>
      </c>
      <c r="H58">
        <v>1093.94</v>
      </c>
      <c r="I58" s="2">
        <v>43374</v>
      </c>
      <c r="J58" s="2">
        <v>43404</v>
      </c>
      <c r="K58">
        <v>1093.94</v>
      </c>
    </row>
    <row r="59" spans="1:11" ht="405" x14ac:dyDescent="0.25">
      <c r="A59" t="str">
        <f>"7616640A28"</f>
        <v>7616640A28</v>
      </c>
      <c r="B59" t="str">
        <f t="shared" si="1"/>
        <v>06363391001</v>
      </c>
      <c r="C59" t="s">
        <v>15</v>
      </c>
      <c r="D59" t="s">
        <v>151</v>
      </c>
      <c r="E59" t="s">
        <v>60</v>
      </c>
      <c r="F59" s="1" t="s">
        <v>152</v>
      </c>
      <c r="H59">
        <v>0</v>
      </c>
      <c r="K59">
        <v>0</v>
      </c>
    </row>
    <row r="60" spans="1:11" ht="360" x14ac:dyDescent="0.25">
      <c r="A60" t="str">
        <f>"Z322591670"</f>
        <v>Z322591670</v>
      </c>
      <c r="B60" t="str">
        <f t="shared" si="1"/>
        <v>06363391001</v>
      </c>
      <c r="C60" t="s">
        <v>15</v>
      </c>
      <c r="D60" t="s">
        <v>153</v>
      </c>
      <c r="E60" t="s">
        <v>17</v>
      </c>
      <c r="F60" s="1" t="s">
        <v>154</v>
      </c>
      <c r="G60" t="s">
        <v>155</v>
      </c>
      <c r="H60">
        <v>35924.15</v>
      </c>
      <c r="I60" s="2">
        <v>43414</v>
      </c>
      <c r="J60" s="2">
        <v>43423</v>
      </c>
      <c r="K60">
        <v>35924.15</v>
      </c>
    </row>
    <row r="61" spans="1:11" ht="409.5" x14ac:dyDescent="0.25">
      <c r="A61" t="str">
        <f>"758202227D"</f>
        <v>758202227D</v>
      </c>
      <c r="B61" t="str">
        <f t="shared" si="1"/>
        <v>06363391001</v>
      </c>
      <c r="C61" t="s">
        <v>15</v>
      </c>
      <c r="D61" t="s">
        <v>156</v>
      </c>
      <c r="E61" t="s">
        <v>60</v>
      </c>
      <c r="F61" s="1" t="s">
        <v>157</v>
      </c>
      <c r="G61" t="s">
        <v>158</v>
      </c>
      <c r="H61">
        <v>21841.58</v>
      </c>
      <c r="I61" s="2">
        <v>43374</v>
      </c>
      <c r="J61" s="2">
        <v>43738</v>
      </c>
      <c r="K61">
        <v>1956.99</v>
      </c>
    </row>
    <row r="62" spans="1:11" ht="409.5" x14ac:dyDescent="0.25">
      <c r="A62" t="str">
        <f>"761235493D"</f>
        <v>761235493D</v>
      </c>
      <c r="B62" t="str">
        <f t="shared" si="1"/>
        <v>06363391001</v>
      </c>
      <c r="C62" t="s">
        <v>15</v>
      </c>
      <c r="D62" t="s">
        <v>159</v>
      </c>
      <c r="E62" t="s">
        <v>60</v>
      </c>
      <c r="F62" s="1" t="s">
        <v>160</v>
      </c>
      <c r="G62" t="s">
        <v>108</v>
      </c>
      <c r="H62">
        <v>87985.36</v>
      </c>
      <c r="I62" s="2">
        <v>43383</v>
      </c>
      <c r="J62" s="2">
        <v>43747</v>
      </c>
      <c r="K62">
        <v>11518.27</v>
      </c>
    </row>
    <row r="63" spans="1:11" ht="75" x14ac:dyDescent="0.25">
      <c r="A63" t="str">
        <f>"ZBD25C8620"</f>
        <v>ZBD25C8620</v>
      </c>
      <c r="B63" t="str">
        <f t="shared" si="1"/>
        <v>06363391001</v>
      </c>
      <c r="C63" t="s">
        <v>15</v>
      </c>
      <c r="D63" t="s">
        <v>161</v>
      </c>
      <c r="E63" t="s">
        <v>26</v>
      </c>
      <c r="F63" s="1" t="s">
        <v>162</v>
      </c>
      <c r="G63" t="s">
        <v>163</v>
      </c>
      <c r="H63">
        <v>8208</v>
      </c>
      <c r="I63" s="2">
        <v>43423</v>
      </c>
      <c r="J63" s="2">
        <v>43464</v>
      </c>
      <c r="K63">
        <v>8208</v>
      </c>
    </row>
    <row r="64" spans="1:11" ht="90" x14ac:dyDescent="0.25">
      <c r="A64" t="str">
        <f>"77229804B5"</f>
        <v>77229804B5</v>
      </c>
      <c r="B64" t="str">
        <f t="shared" si="1"/>
        <v>06363391001</v>
      </c>
      <c r="C64" t="s">
        <v>15</v>
      </c>
      <c r="D64" t="s">
        <v>164</v>
      </c>
      <c r="E64" t="s">
        <v>26</v>
      </c>
      <c r="F64" s="1" t="s">
        <v>27</v>
      </c>
      <c r="G64" t="s">
        <v>28</v>
      </c>
      <c r="H64">
        <v>0</v>
      </c>
      <c r="I64" s="2">
        <v>43525</v>
      </c>
      <c r="J64" s="2">
        <v>43889</v>
      </c>
      <c r="K64">
        <v>0</v>
      </c>
    </row>
    <row r="65" spans="1:11" ht="90" x14ac:dyDescent="0.25">
      <c r="A65" t="str">
        <f>"ZF521B9A96"</f>
        <v>ZF521B9A96</v>
      </c>
      <c r="B65" t="str">
        <f t="shared" si="1"/>
        <v>06363391001</v>
      </c>
      <c r="C65" t="s">
        <v>15</v>
      </c>
      <c r="D65" t="s">
        <v>165</v>
      </c>
      <c r="E65" t="s">
        <v>26</v>
      </c>
      <c r="F65" s="1" t="s">
        <v>166</v>
      </c>
      <c r="G65" t="s">
        <v>167</v>
      </c>
      <c r="H65">
        <v>33171.9</v>
      </c>
      <c r="I65" s="2">
        <v>43132</v>
      </c>
      <c r="J65" s="2">
        <v>43861</v>
      </c>
      <c r="K65">
        <v>1937.93</v>
      </c>
    </row>
    <row r="66" spans="1:11" ht="90" x14ac:dyDescent="0.25">
      <c r="A66" t="str">
        <f>"Z3F25C8580"</f>
        <v>Z3F25C8580</v>
      </c>
      <c r="B66" t="str">
        <f t="shared" si="1"/>
        <v>06363391001</v>
      </c>
      <c r="C66" t="s">
        <v>15</v>
      </c>
      <c r="D66" t="s">
        <v>168</v>
      </c>
      <c r="E66" t="s">
        <v>26</v>
      </c>
      <c r="F66" s="1" t="s">
        <v>94</v>
      </c>
      <c r="G66" t="s">
        <v>95</v>
      </c>
      <c r="H66">
        <v>1160.72</v>
      </c>
      <c r="I66" s="2">
        <v>43423</v>
      </c>
      <c r="J66" s="2">
        <v>43464</v>
      </c>
      <c r="K66">
        <v>0</v>
      </c>
    </row>
    <row r="67" spans="1:11" ht="90" x14ac:dyDescent="0.25">
      <c r="A67" t="str">
        <f>"ZF524FC397"</f>
        <v>ZF524FC397</v>
      </c>
      <c r="B67" t="str">
        <f t="shared" ref="B67:B77" si="2">"06363391001"</f>
        <v>06363391001</v>
      </c>
      <c r="C67" t="s">
        <v>15</v>
      </c>
      <c r="D67" t="s">
        <v>169</v>
      </c>
      <c r="E67" t="s">
        <v>17</v>
      </c>
      <c r="F67" s="1" t="s">
        <v>170</v>
      </c>
      <c r="G67" t="s">
        <v>171</v>
      </c>
      <c r="H67">
        <v>2412</v>
      </c>
      <c r="I67" s="2">
        <v>43383</v>
      </c>
      <c r="J67" s="2">
        <v>43383</v>
      </c>
      <c r="K67">
        <v>2412</v>
      </c>
    </row>
    <row r="68" spans="1:11" ht="405" x14ac:dyDescent="0.25">
      <c r="A68" t="str">
        <f>"7480479E8A"</f>
        <v>7480479E8A</v>
      </c>
      <c r="B68" t="str">
        <f t="shared" si="2"/>
        <v>06363391001</v>
      </c>
      <c r="C68" t="s">
        <v>15</v>
      </c>
      <c r="D68" t="s">
        <v>172</v>
      </c>
      <c r="E68" t="s">
        <v>60</v>
      </c>
      <c r="F68" s="1" t="s">
        <v>173</v>
      </c>
      <c r="G68" t="s">
        <v>174</v>
      </c>
      <c r="H68">
        <v>70329.75</v>
      </c>
      <c r="I68" s="2">
        <v>43272</v>
      </c>
      <c r="J68" s="2">
        <v>43501</v>
      </c>
      <c r="K68">
        <v>67869.289999999994</v>
      </c>
    </row>
    <row r="69" spans="1:11" ht="409.5" x14ac:dyDescent="0.25">
      <c r="A69" t="str">
        <f>"75819295BD"</f>
        <v>75819295BD</v>
      </c>
      <c r="B69" t="str">
        <f t="shared" si="2"/>
        <v>06363391001</v>
      </c>
      <c r="C69" t="s">
        <v>15</v>
      </c>
      <c r="D69" t="s">
        <v>175</v>
      </c>
      <c r="E69" t="s">
        <v>60</v>
      </c>
      <c r="F69" s="1" t="s">
        <v>176</v>
      </c>
      <c r="H69">
        <v>0</v>
      </c>
      <c r="K69">
        <v>0</v>
      </c>
    </row>
    <row r="70" spans="1:11" ht="409.5" x14ac:dyDescent="0.25">
      <c r="A70" t="str">
        <f>"758186401B"</f>
        <v>758186401B</v>
      </c>
      <c r="B70" t="str">
        <f t="shared" si="2"/>
        <v>06363391001</v>
      </c>
      <c r="C70" t="s">
        <v>15</v>
      </c>
      <c r="D70" t="s">
        <v>177</v>
      </c>
      <c r="E70" t="s">
        <v>60</v>
      </c>
      <c r="F70" s="1" t="s">
        <v>178</v>
      </c>
      <c r="H70">
        <v>0</v>
      </c>
      <c r="K70">
        <v>0</v>
      </c>
    </row>
    <row r="71" spans="1:11" ht="405" x14ac:dyDescent="0.25">
      <c r="A71" t="str">
        <f>"75667030DA"</f>
        <v>75667030DA</v>
      </c>
      <c r="B71" t="str">
        <f t="shared" si="2"/>
        <v>06363391001</v>
      </c>
      <c r="C71" t="s">
        <v>15</v>
      </c>
      <c r="D71" t="s">
        <v>179</v>
      </c>
      <c r="E71" t="s">
        <v>60</v>
      </c>
      <c r="F71" s="1" t="s">
        <v>180</v>
      </c>
      <c r="H71">
        <v>0</v>
      </c>
      <c r="K71">
        <v>0</v>
      </c>
    </row>
    <row r="72" spans="1:11" ht="405" x14ac:dyDescent="0.25">
      <c r="A72" t="str">
        <f>"75667149EB"</f>
        <v>75667149EB</v>
      </c>
      <c r="B72" t="str">
        <f t="shared" si="2"/>
        <v>06363391001</v>
      </c>
      <c r="C72" t="s">
        <v>15</v>
      </c>
      <c r="D72" t="s">
        <v>181</v>
      </c>
      <c r="E72" t="s">
        <v>60</v>
      </c>
      <c r="F72" s="1" t="s">
        <v>180</v>
      </c>
      <c r="H72">
        <v>0</v>
      </c>
      <c r="K72">
        <v>0</v>
      </c>
    </row>
    <row r="73" spans="1:11" ht="409.5" x14ac:dyDescent="0.25">
      <c r="A73" t="str">
        <f>"Z3925C84DD"</f>
        <v>Z3925C84DD</v>
      </c>
      <c r="B73" t="str">
        <f t="shared" si="2"/>
        <v>06363391001</v>
      </c>
      <c r="C73" t="s">
        <v>15</v>
      </c>
      <c r="D73" t="s">
        <v>182</v>
      </c>
      <c r="E73" t="s">
        <v>60</v>
      </c>
      <c r="F73" s="1" t="s">
        <v>183</v>
      </c>
      <c r="H73">
        <v>0</v>
      </c>
      <c r="K73">
        <v>0</v>
      </c>
    </row>
    <row r="74" spans="1:11" ht="150" x14ac:dyDescent="0.25">
      <c r="A74" t="str">
        <f>"Z55261E816"</f>
        <v>Z55261E816</v>
      </c>
      <c r="B74" t="str">
        <f t="shared" si="2"/>
        <v>06363391001</v>
      </c>
      <c r="C74" t="s">
        <v>15</v>
      </c>
      <c r="D74" t="s">
        <v>184</v>
      </c>
      <c r="E74" t="s">
        <v>17</v>
      </c>
      <c r="F74" s="1" t="s">
        <v>185</v>
      </c>
      <c r="G74" t="s">
        <v>186</v>
      </c>
      <c r="H74">
        <v>217.4</v>
      </c>
      <c r="I74" s="2">
        <v>43826</v>
      </c>
      <c r="J74" s="2">
        <v>43468</v>
      </c>
      <c r="K74">
        <v>0</v>
      </c>
    </row>
    <row r="75" spans="1:11" ht="409.5" x14ac:dyDescent="0.25">
      <c r="A75" t="str">
        <f>"75874967C5"</f>
        <v>75874967C5</v>
      </c>
      <c r="B75" t="str">
        <f t="shared" si="2"/>
        <v>06363391001</v>
      </c>
      <c r="C75" t="s">
        <v>15</v>
      </c>
      <c r="D75" t="s">
        <v>187</v>
      </c>
      <c r="E75" t="s">
        <v>60</v>
      </c>
      <c r="F75" s="1" t="s">
        <v>105</v>
      </c>
      <c r="G75" t="s">
        <v>57</v>
      </c>
      <c r="H75">
        <v>61440</v>
      </c>
      <c r="I75" s="2">
        <v>43383</v>
      </c>
      <c r="J75" s="2">
        <v>43747</v>
      </c>
      <c r="K75">
        <v>49051.23</v>
      </c>
    </row>
    <row r="76" spans="1:11" ht="75" x14ac:dyDescent="0.25">
      <c r="A76" t="str">
        <f>"Z5C25E1F4F"</f>
        <v>Z5C25E1F4F</v>
      </c>
      <c r="B76" t="str">
        <f t="shared" si="2"/>
        <v>06363391001</v>
      </c>
      <c r="C76" t="s">
        <v>15</v>
      </c>
      <c r="D76" t="s">
        <v>188</v>
      </c>
      <c r="E76" t="s">
        <v>17</v>
      </c>
      <c r="F76" s="1" t="s">
        <v>189</v>
      </c>
      <c r="G76" t="s">
        <v>190</v>
      </c>
      <c r="H76">
        <v>1850.45</v>
      </c>
      <c r="I76" s="2">
        <v>43439</v>
      </c>
      <c r="J76" s="2">
        <v>43488</v>
      </c>
      <c r="K76">
        <v>0</v>
      </c>
    </row>
    <row r="77" spans="1:11" ht="135" x14ac:dyDescent="0.25">
      <c r="A77" t="str">
        <f>"74460502D8"</f>
        <v>74460502D8</v>
      </c>
      <c r="B77" t="str">
        <f t="shared" si="2"/>
        <v>06363391001</v>
      </c>
      <c r="C77" t="s">
        <v>15</v>
      </c>
      <c r="D77" t="s">
        <v>191</v>
      </c>
      <c r="E77" t="s">
        <v>26</v>
      </c>
      <c r="F77" s="1" t="s">
        <v>192</v>
      </c>
      <c r="G77" t="s">
        <v>193</v>
      </c>
      <c r="H77">
        <v>93117.2</v>
      </c>
      <c r="I77" s="2">
        <v>43245</v>
      </c>
      <c r="J77" s="2">
        <v>45070</v>
      </c>
      <c r="K77">
        <v>9311.74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abruzzo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2019-01-29T14:47:38Z</dcterms:created>
  <dcterms:modified xsi:type="dcterms:W3CDTF">2019-01-29T15:12:19Z</dcterms:modified>
</cp:coreProperties>
</file>