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emiliaromagna" sheetId="1" r:id="rId1"/>
  </sheets>
  <calcPr calcId="145621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</calcChain>
</file>

<file path=xl/sharedStrings.xml><?xml version="1.0" encoding="utf-8"?>
<sst xmlns="http://schemas.openxmlformats.org/spreadsheetml/2006/main" count="441" uniqueCount="228">
  <si>
    <t>Agenzia delle Entrate</t>
  </si>
  <si>
    <t>CF 06363391001</t>
  </si>
  <si>
    <t>Contratti di forniture, beni e servizi</t>
  </si>
  <si>
    <t>Anno 2018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</si>
  <si>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</si>
  <si>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</si>
  <si>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</si>
  <si>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</si>
  <si>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</si>
  <si>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</si>
  <si>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</si>
  <si>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</si>
  <si>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</si>
  <si>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</si>
  <si>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</si>
  <si>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Emilia Romagna</t>
  </si>
  <si>
    <t>INTERVENTO RIPRISTINO INFISSI DP RIMINI</t>
  </si>
  <si>
    <t>23-AFFIDAMENTO IN ECONOMIA - AFFIDAMENTO DIRETTO</t>
  </si>
  <si>
    <t xml:space="preserve">ARTINFISSI 2 SRL (CF: 02194050403)
</t>
  </si>
  <si>
    <t>ARTINFISSI 2 SRL (CF: 02194050403)</t>
  </si>
  <si>
    <t>FORNITURA BUONI PREMIO CONCORSO SOSTIENI LA LEGALITA</t>
  </si>
  <si>
    <t xml:space="preserve">UNIEURO SPA (CF: 00876320409)
</t>
  </si>
  <si>
    <t>UNIEURO SPA (CF: 00876320409)</t>
  </si>
  <si>
    <t>SERVIZIO DI VIGILANZA NUOVA SEDE UPT PIACENZA</t>
  </si>
  <si>
    <t xml:space="preserve">I.V.R.I.- Istituto di vigilanza  (CF: 03169660150)
</t>
  </si>
  <si>
    <t>I.V.R.I.- Istituto di vigilanza  (CF: 03169660150)</t>
  </si>
  <si>
    <t xml:space="preserve">SERVIZIO VERIFICHE PERIODICHE DEGLI IMPIANTI DI MESSA A TERRA â€“ IN CONFORMITAâ€™ DELLE DISPOSIZIONI DI CUI AL D.P.R. N. 462/2001 PRESSO GLI UFFICI DELLâ€™AGENZIA DELLE ENTRATE DELLâ€™EMILIA ROMAGNA. </t>
  </si>
  <si>
    <t>22-PROCEDURA NEGOZIATA DERIVANTE DA AVVISI CON CUI SI INDICE LA GARA</t>
  </si>
  <si>
    <t xml:space="preserve">Eco Certificazioni Spa (CF: 01358950390)
EUROCERT SRL (CF: 01358390431)
Safety Tecnology (CF: 01744590389)
SIDEL SPA (CF: 04022810370)
SOCIETA' INGEGNERI VERIFICATORI S.R.L. (CF: 02344271206)
T&amp;A SRL (CF: 02106960392)
</t>
  </si>
  <si>
    <t>SIDEL SPA (CF: 04022810370)</t>
  </si>
  <si>
    <t>FORNITURA ESTINTORI A POLVERE PER POSTAZIONI TELELAVORO</t>
  </si>
  <si>
    <t xml:space="preserve">L'ANTINFORTUNISTICA S.R.L. (CF: 02467560245)
</t>
  </si>
  <si>
    <t>L'ANTINFORTUNISTICA S.R.L. (CF: 02467560245)</t>
  </si>
  <si>
    <t>SERVIZIO DI PICCOLA MANUTENZIONE E RIPARAZIONE (MINUTO MANTENIMENTO) UFFICI EMILIA ROMAGNA</t>
  </si>
  <si>
    <t xml:space="preserve">CARFORA VINCENZO S.N.C. (CF: 03097721207)
ICFA SRL (CF: 07916150019)
ICOED SRL UNIPERSONALE (CF: 03365040363)
INTEC SERVICE Srl (CF: 02820290647)
MESCHIARI UFFICIO SRL (CF: 01644780361)
RA.MA SRL (CF: 02874101203)
</t>
  </si>
  <si>
    <t>INTEC SERVICE Srl (CF: 02820290647)</t>
  </si>
  <si>
    <t>RIMOZIONE E RIPOSIZIONAMENTO FANCOIL LOCALI USO ARCHIVIO UPT PIACENZA</t>
  </si>
  <si>
    <t xml:space="preserve">GLOBALGEST SRL (CF: 08587361000)
</t>
  </si>
  <si>
    <t>GLOBALGEST SRL (CF: 08587361000)</t>
  </si>
  <si>
    <t>INTERVENTO DI MANUTENZIONE ORDINARIA STRUMENTO TOPOGRAFICO UPT FORLI</t>
  </si>
  <si>
    <t xml:space="preserve">ARTEN SRL (CF: 03273521207)
</t>
  </si>
  <si>
    <t>ARTEN SRL (CF: 03273521207)</t>
  </si>
  <si>
    <t>MANUTENZIONE DISPOSITIVI CONTROLLO ACCESSI</t>
  </si>
  <si>
    <t xml:space="preserve">ELCO SISTEMI SRL (CF: 03246960409)
</t>
  </si>
  <si>
    <t>ELCO SISTEMI SRL (CF: 03246960409)</t>
  </si>
  <si>
    <t>FORNITURA BUONI PASTO ELETTRONICI 1 LOTTO 2</t>
  </si>
  <si>
    <t>26-AFFIDAMENTO DIRETTO IN ADESIONE AD ACCORDO QUADRO/CONVENZIONE</t>
  </si>
  <si>
    <t xml:space="preserve">EDENRED ITALIA srl (CF: 01014660417)
</t>
  </si>
  <si>
    <t>EDENRED ITALIA srl (CF: 01014660417)</t>
  </si>
  <si>
    <t>FORNITURA TIMBRI UFFICI AGENZIA ENTRATE EMILIA ROMAGNA</t>
  </si>
  <si>
    <t xml:space="preserve">C.B DI CORRADO BORGATTI (CF: BRGCRD51E27C469V)
ROSSI TIMBRI SRL (CF: 01451660359)
TIMBRIFICIO LAMPO SRL (CF: 02267290373)
TIMBRIFICIO PARMENSE SNC DI TINCATI BRUNO E C. (CF: 00152410346)
TIMBRITALIA SRL (CF: 03232650402)
</t>
  </si>
  <si>
    <t>ROSSI TIMBRI SRL (CF: 01451660359)</t>
  </si>
  <si>
    <t>FORNITURA CASELLARIO METALLICO UPT BOLOGNA</t>
  </si>
  <si>
    <t xml:space="preserve">A.S.A. RAPPRESENTANZE S.R.L. (CF: 00764520631)
BLV SRL SEMPLIFICATA (CF: 08726020962)
F.LLI BIAGINI SRL (CF: 00960900371)
IBLA OFFICE SRL (CF: 05327161211)
INGROS'S FORNITURE SRL (CF: 00718830292)
mobilufficio (CF: 01347920488)
</t>
  </si>
  <si>
    <t>A.S.A. RAPPRESENTANZE S.R.L. (CF: 00764520631)</t>
  </si>
  <si>
    <t>ESECUZIONI OPERE EDILI DIREZIONE REGIONALE DP FERRARA E UT BOLOGNA 2</t>
  </si>
  <si>
    <t xml:space="preserve">KCOSTRUZIONI SRL SOCIETA UNIPERSONALE (CF: 02347111201)
</t>
  </si>
  <si>
    <t>KCOSTRUZIONI SRL SOCIETA UNIPERSONALE (CF: 02347111201)</t>
  </si>
  <si>
    <t>FORNITURA BANCA DATI BIG SUITE</t>
  </si>
  <si>
    <t xml:space="preserve">WOLTERS KLUWER ITALIA SRL (CF: 10209790152)
</t>
  </si>
  <si>
    <t>WOLTERS KLUWER ITALIA SRL (CF: 10209790152)</t>
  </si>
  <si>
    <t>FORNITURA ROTOLI CARTA CHIMICA PER SISTEMI ELIMINA CODE</t>
  </si>
  <si>
    <t xml:space="preserve">SIGMA S.P.A. (CF: 01590580443)
</t>
  </si>
  <si>
    <t>SIGMA S.P.A. (CF: 01590580443)</t>
  </si>
  <si>
    <t>RIPARAZIONE IMPIANTO DI VIDEOSORVEGLIANZA DP DI RIMINI</t>
  </si>
  <si>
    <t xml:space="preserve">TECNOCONTROL S.A.S. di Bruschi A.&amp;C. (CF: 01616780407)
</t>
  </si>
  <si>
    <t>TECNOCONTROL S.A.S. di Bruschi A.&amp;C. (CF: 01616780407)</t>
  </si>
  <si>
    <t>MANUTENZIONE STRAORDINARIA IMPIANTO CONDIZIONAMENTO UFFICI AGENZIA ENTRATE VIA MARCO POLO, 60 - BOLOGNA</t>
  </si>
  <si>
    <t>MANUTENZIONE STRAORDINARIA IMPIANTO DI CLIMATIZZAZIONE_GRUPPO FRIGO IMMOBILE VIA MARCO POLO 60 BOLOGNA</t>
  </si>
  <si>
    <t>PULIZIA E VUOTATURA FOSSA ASCENSORE DP FERRARA</t>
  </si>
  <si>
    <t xml:space="preserve">EUROSPURGHI POZZI NERI (CF: 01189880386)
</t>
  </si>
  <si>
    <t>EUROSPURGHI POZZI NERI (CF: 01189880386)</t>
  </si>
  <si>
    <t>CORSO BASE DI SPECIALIZZAZIONE PREVENZIONE INCENDI FINALIZZATO ALL'ISCRIZIONE ELENCHI MINISTERO INTERNI</t>
  </si>
  <si>
    <t xml:space="preserve">I.I.P.L.E.Istituto Istruzione Professionale Lavoratori Edili (CF: 80007510375)
</t>
  </si>
  <si>
    <t>I.I.P.L.E.Istituto Istruzione Professionale Lavoratori Edili (CF: 80007510375)</t>
  </si>
  <si>
    <t>PULIZIA TENDE FRANGISOLE MOTORIZZATE DP BOLOGNA</t>
  </si>
  <si>
    <t xml:space="preserve">SUNBREAK SRL (CF: 03304350261)
</t>
  </si>
  <si>
    <t>SUNBREAK SRL (CF: 03304350261)</t>
  </si>
  <si>
    <t>SERVIZIO DI MONTAGGIO, IMBALLO, TRASPORTO E RIMONTAGGIO TENDE FRANGISOLE DP BOLOGNA</t>
  </si>
  <si>
    <t xml:space="preserve">ECLISSA DI CRISOPULLI GIUSEPPE (CF: CRSGPP37L14B099O)
</t>
  </si>
  <si>
    <t>ECLISSA DI CRISOPULLI GIUSEPPE (CF: CRSGPP37L14B099O)</t>
  </si>
  <si>
    <t>ADEGUAMENTO IMPIANTO ELETTRICO E DATI NUOVA SEDE UPT PIACENZA</t>
  </si>
  <si>
    <t xml:space="preserve">GEICO LENDER SPA (CF: 11205571000)
</t>
  </si>
  <si>
    <t>GEICO LENDER SPA (CF: 11205571000)</t>
  </si>
  <si>
    <t>INTERVENTO DI MANUTENZIONE URGENTE AREA VERDE DR E UPT BOLOGNA</t>
  </si>
  <si>
    <t xml:space="preserve">ASTERIX (CF: 03312541208)
BETTI GARDEN SERVICE DI DALL'OMO STEFANO (CF: DLLSFN58T25A944U)
COOPERATIVA L'OPEROSA (CF: 00283310373)
RIZZI SILVIO SRL (CF: 02832911206)
</t>
  </si>
  <si>
    <t>BETTI GARDEN SERVICE DI DALL'OMO STEFANO (CF: DLLSFN58T25A944U)</t>
  </si>
  <si>
    <t>ACQUISTO TITOLI DI VIAGGIO DR E DP BOLOGNA E FERRARA</t>
  </si>
  <si>
    <t xml:space="preserve">TPER SPA (CF: 03182161202)
</t>
  </si>
  <si>
    <t>TPER SPA (CF: 03182161202)</t>
  </si>
  <si>
    <t>TITOLI DI VIAGGIO DP PARMA</t>
  </si>
  <si>
    <t xml:space="preserve">TEP SPA (CF: 02155050343)
</t>
  </si>
  <si>
    <t>TEP SPA (CF: 02155050343)</t>
  </si>
  <si>
    <t>Corso aggiornamento sicurezza cantieri edili</t>
  </si>
  <si>
    <t>FORNITURA E INSTALLAZIONE CONDIZIONATORI UT FIDENZA</t>
  </si>
  <si>
    <t>MANUTENZIONE STRAORDINARIA IMPIANTO CLIMATIZZAZIONE UT CESENA</t>
  </si>
  <si>
    <t>RIPARAZIONE CANCELLO BLINDATO DR</t>
  </si>
  <si>
    <t xml:space="preserve">INTEC SERVICE Srl (CF: 02820290647)
</t>
  </si>
  <si>
    <t>FORNITURA MATERIALE DI CONSUMO PER STAMPANTI KYOCERA ECOSYS</t>
  </si>
  <si>
    <t xml:space="preserve">KYOCERA DOCUMENT SOLUTION ITALIA SPA (CF: 01788080156)
</t>
  </si>
  <si>
    <t>KYOCERA DOCUMENT SOLUTION ITALIA SPA (CF: 01788080156)</t>
  </si>
  <si>
    <t>TRASFERIMENTO DOCUMENTAZIONE</t>
  </si>
  <si>
    <t xml:space="preserve">SDA Express courier Spa (CF: 02335990541)
</t>
  </si>
  <si>
    <t>SDA Express courier Spa (CF: 02335990541)</t>
  </si>
  <si>
    <t>FORNITURA MATERIALI DI CONSUMO STAMPANTI XEROX UFFICI EMILIA ROMAGNA</t>
  </si>
  <si>
    <t xml:space="preserve">ITALWARE  SRL  (CF: 08619670584)
</t>
  </si>
  <si>
    <t>ITALWARE  SRL  (CF: 08619670584)</t>
  </si>
  <si>
    <t xml:space="preserve">MANUTENZIONE ATTREZZATURA MENSA </t>
  </si>
  <si>
    <t xml:space="preserve">ZANUSSI PROFESSIONAL SRL (CF: 02317561203)
</t>
  </si>
  <si>
    <t>ZANUSSI PROFESSIONAL SRL (CF: 02317561203)</t>
  </si>
  <si>
    <t>MANUTENZIONE TERRAZZO UPT FERRARA</t>
  </si>
  <si>
    <t xml:space="preserve">E.T. COSTRUZIONI TUFFANELLI (CF: TFFMNL75C15D548Z)
</t>
  </si>
  <si>
    <t>E.T. COSTRUZIONI TUFFANELLI (CF: TFFMNL75C15D548Z)</t>
  </si>
  <si>
    <t>INTERVENTI DI SFALCIO E POTATURA ALBERI IMMOBILE DI FIDENZA</t>
  </si>
  <si>
    <t xml:space="preserve">ECOGREEN SERVICE SRL (CF: 13929631003)
</t>
  </si>
  <si>
    <t>ECOGREEN SERVICE SRL (CF: 13929631003)</t>
  </si>
  <si>
    <t>FORNITURA MONITOR ARGO UPT FERRARA E UT SASSUOLO</t>
  </si>
  <si>
    <t>FORNITURA LIBRI ED.GIUFFRE'</t>
  </si>
  <si>
    <t xml:space="preserve">GiuffrÃ¨ Francis Lefebvre S.p.A (CF: 00829840156)
</t>
  </si>
  <si>
    <t>GiuffrÃ¨ Francis Lefebvre S.p.A (CF: 00829840156)</t>
  </si>
  <si>
    <t>FORNITURA PEZZI MOBILI</t>
  </si>
  <si>
    <t xml:space="preserve">Istituto Poligrafico e Zecca dello Stato  (CF: 00399810589)
</t>
  </si>
  <si>
    <t>Istituto Poligrafico e Zecca dello Stato  (CF: 00399810589)</t>
  </si>
  <si>
    <t xml:space="preserve">SICUREZZA SUI LUOGHI DI LAVORO CONVENZIONE CONSIP 3. ACQUISTO CORSI DI FORMAZIONE </t>
  </si>
  <si>
    <t xml:space="preserve">COM Metodi spa  (CF: 07120730150)
</t>
  </si>
  <si>
    <t>COM Metodi spa  (CF: 07120730150)</t>
  </si>
  <si>
    <t>INTERVENTO POTATURA ALBERI UT CARPI</t>
  </si>
  <si>
    <t>FORNITURA N. 2 ARGO MINI LAN UPT REGGIO EMILIA</t>
  </si>
  <si>
    <t>GARA PER IL SERVIZIO DELLA MANUTENZIONE ORDINARIA DELLE â€œAREE VERDIâ€ UFFICI AGENZIA ENTRATE</t>
  </si>
  <si>
    <t xml:space="preserve">ECOGREEN SERVICE SRL (CF: 13929631003)
EUROSERVICE GROUP SRL (CF: 03218500837)
FUTURO 2000 S.R.L. (CF: 04939070829)
GLOBAL SERVICE SRL (CF: 02171450352)
I GIARDINI DEL SUD (CF: 03489740633)
IL KOALA SOC. COOP (CF: 01878730470)
</t>
  </si>
  <si>
    <t>SERVIZIO DI FACCHINAGGIO TRASPORTO E TRASLOCO UFFICI EMILIA ROMAGNA</t>
  </si>
  <si>
    <t xml:space="preserve">AZIENDA TRASPORTI FACCHINI IMOLESI SOC. COOP (CF: 00615160371)
COOPSERVICE S.COOP.P.A.  (CF: 00310180351)
F.LLI SOLDATI (CF: 01480120409)
MAKROS PROJECT S.R.L (CF: 01944000387)
POLO AUTOTRASPORTI SOC COOP. (CF: 02031070408)
URBITEK (CF: 02446140390)
</t>
  </si>
  <si>
    <t>COOPSERVICE S.COOP.P.A.  (CF: 00310180351)</t>
  </si>
  <si>
    <t>ADESIONE CONVENZIONE CONSIP GAS NATURALE 10 - LOTTO 3</t>
  </si>
  <si>
    <t xml:space="preserve">SOENERGY SRL (CF: 01565370382)
</t>
  </si>
  <si>
    <t>SOENERGY SRL (CF: 01565370382)</t>
  </si>
  <si>
    <t>CORSO DI AGGIORNAMENTO PREVENZIONE INCENDI</t>
  </si>
  <si>
    <t>SERVIZIO DI MANUTENZIONE IMPIANTI VIDEOSORVEGLIANZA UFFICI EMILIA ROMAGNA</t>
  </si>
  <si>
    <t xml:space="preserve">AVS GROUP SRL (CF: 04955770658)
CEMIS (CF: 01758791204)
CLIMATEK (CF: 01822300404)
ELETTRICA IMPIANTI SRL (CF: 01425470067)
ELETTRONICA ED ELETTROTECNICA DI IORIO GIUSEPPE (CF: RIOGPP84D15G812W)
SANTIMONE SRL (CF: 03134970361)
</t>
  </si>
  <si>
    <t>ELETTRONICA ED ELETTROTECNICA DI IORIO GIUSEPPE (CF: RIOGPP84D15G812W)</t>
  </si>
  <si>
    <t>INTERVENTO DI RIPRISTINO ATTREZZATURA MENSA DIREZIONE REGIONALE EMILIA ROMAGNA</t>
  </si>
  <si>
    <t>IMPLEMENTAZIONE IMPIANTO DI ILLUMINAZIONE ESTERNO UPT FERRARA</t>
  </si>
  <si>
    <t>FORNITURA ELETTROPOMPE CENTRALE TERMICA IMMOBILE PIAZZA MALPIGHI BOLOGNA</t>
  </si>
  <si>
    <t>FORNITURA LIBRI IN MATERIA GIURIDICA E FISCALE UFFICI AGENZIA ENTRATE EMILIA ROMAGNA</t>
  </si>
  <si>
    <t xml:space="preserve">BONOMO EDITORE (CF: 03434821207)
</t>
  </si>
  <si>
    <t>BONOMO EDITORE (CF: 03434821207)</t>
  </si>
  <si>
    <t>INTERVENTI DI DEUMIDIFICAZIONE LOCALI COMUNALI E AMPLIAMENTO PUNTI RETE IMMOBILE DI LUGO</t>
  </si>
  <si>
    <t>FORNITURA E POSA IN OPERA DI PARETI DIVISORIE UT RIMINI</t>
  </si>
  <si>
    <t xml:space="preserve">3P LEGNO (CF: 02861501209)
CORRIDI S.R.L. (CF: 00402140586)
Pialt S.r.l. (CF: 01664520010)
QUADRIFOGLIO SISTEMI D'ARREDO SPA (CF: 02301560260)
</t>
  </si>
  <si>
    <t>Pialt S.r.l. (CF: 01664520010)</t>
  </si>
  <si>
    <t>CARTA UFFICI AGENZIA ENTRATE EMILIA ROMAGNA</t>
  </si>
  <si>
    <t xml:space="preserve">F.LLI BIAGINI SRL (CF: 00960900371)
</t>
  </si>
  <si>
    <t>F.LLI BIAGINI SRL (CF: 00960900371)</t>
  </si>
  <si>
    <t>RICODIFICA CHIAVI ELETTRONICHE PORTA ACCESSO IMMOBILE UT SASSUOLO</t>
  </si>
  <si>
    <t xml:space="preserve">LEONARDI IMPIANTI (CF: 02262350362)
</t>
  </si>
  <si>
    <t>LEONARDI IMPIANTI (CF: 02262350362)</t>
  </si>
  <si>
    <t>FORNITURA CARTA TERMICA PER SISTEMA ELIMINACODE UFFICI EMILIA ROMAGNA</t>
  </si>
  <si>
    <t>INTERVENTO DI SPALATURA NEVE UT CARPI</t>
  </si>
  <si>
    <t xml:space="preserve">PINI ANNIBALE SNC (CF: 00341770360)
</t>
  </si>
  <si>
    <t>PINI ANNIBALE SNC (CF: 00341770360)</t>
  </si>
  <si>
    <t xml:space="preserve">APPARECCHIATURE MULTIFUNZIONE 28 LOTTO 2 </t>
  </si>
  <si>
    <t>ACCORDO QUADRO FORNITURA CARTA 2018/2019</t>
  </si>
  <si>
    <t xml:space="preserve">Valsecchi Cancelleria Srl  (CF: 09521810961)
</t>
  </si>
  <si>
    <t>Valsecchi Cancelleria Srl  (CF: 09521810961)</t>
  </si>
  <si>
    <t>FORNITURA MATERIALE DI CONSUMO STAMPANTI UFFICI EMILIA ROMAGNA</t>
  </si>
  <si>
    <t xml:space="preserve">INFORDATA (CF: 00929440592)
</t>
  </si>
  <si>
    <t>INFORDATA (CF: 00929440592)</t>
  </si>
  <si>
    <t>ACCORDO C.I.R.S.F.I.D. IN TEMA DI EDUCAZIONE ALLA LEGALITA</t>
  </si>
  <si>
    <t xml:space="preserve">C.I.R.S.F.I.D. (CF: 80007010376)
</t>
  </si>
  <si>
    <t>C.I.R.S.F.I.D. (CF: 80007010376)</t>
  </si>
  <si>
    <t>CARTA DI CREDITO</t>
  </si>
  <si>
    <t xml:space="preserve">NEXI PAYMENTS S.P.A. (giÃ  CARTASI SPA) (CF: 04107060966)
</t>
  </si>
  <si>
    <t>NEXI PAYMENTS S.P.A. (giÃ  CARTASI SPA) (CF: 04107060966)</t>
  </si>
  <si>
    <t>FORNITURA TONER PER STAMPANTI UFFICI EMILIA ROMAGNA</t>
  </si>
  <si>
    <t xml:space="preserve">R.C.M. ITALIA s.r.l. (CF: 06736060630)
</t>
  </si>
  <si>
    <t>R.C.M. ITALIA s.r.l. (CF: 06736060630)</t>
  </si>
  <si>
    <t>REDAZIONE PIANO DI EMERGENZA COORDINATO. CONVENZIONE CONSIP 3</t>
  </si>
  <si>
    <t>INTERVENTO DI PULIZIA E VUOTATURA FOSSE BIOLOGICHE DP RAVENNA</t>
  </si>
  <si>
    <t xml:space="preserve">GUARDIGLI SRL (CF: 02560880391)
</t>
  </si>
  <si>
    <t>GUARDIGLI SRL (CF: 02560880391)</t>
  </si>
  <si>
    <t>FORNITURA ENERGIA ELETTRICA CONSIP 15 LOTTO 6</t>
  </si>
  <si>
    <t xml:space="preserve">Iren Mercato S.p.A. (CF: 01178580997)
</t>
  </si>
  <si>
    <t>Iren Mercato S.p.A. (CF: 01178580997)</t>
  </si>
  <si>
    <t>CORSO DI PERFEZIONAMENTO IN PROBLEMATICHE FISCALI DELLE IMPRESE NELLA DIMENSIONE EUROPEA E INTERNAZIONALE</t>
  </si>
  <si>
    <t xml:space="preserve">UNIVERSITA DI PARMA (CF: 00308780345)
</t>
  </si>
  <si>
    <t>UNIVERSITA DI PARMA (CF: 00308780345)</t>
  </si>
  <si>
    <t xml:space="preserve">FORNITURA PIEDINI FISSI PER SEDUTE DA UFFICIO </t>
  </si>
  <si>
    <t xml:space="preserve">ARREDART STUDIO SRL (CF: 00689281202)
BIPIERRE DI QUARTA VALERIA (CF: 02263540748)
PUBBLIGRAF SRL (CF: 04354450407)
RAFFA ARREDO SRL (CF: 05931660822)
RIVA ARREDAMENTI SPA (CF: 00284310174)
SANDIX SRL (CF: 00285480307)
</t>
  </si>
  <si>
    <t>BIPIERRE DI QUARTA VALERIA (CF: 02263540748)</t>
  </si>
  <si>
    <t>FORNITURA DI UN MONITOR PRESSO UT DI IMOLA</t>
  </si>
  <si>
    <t>SOSTITUZIONE RETE ANTINCENDIO IMMOBILE DIREZIONE REGIONALE EMILIA ROMAGNA</t>
  </si>
  <si>
    <t>ADEGUAMENTO IMPIANTO ELETTRICO E DATI UPT RIMINI</t>
  </si>
  <si>
    <t>FORNITURA ESTINTORI EMILIA ROMAGNA</t>
  </si>
  <si>
    <t xml:space="preserve">CEA ESTINTORI (CF: 03574360370)
</t>
  </si>
  <si>
    <t>SPALATURA NEVE E SPARGISALE UFFICI ENTRATE DI BOLOGNA</t>
  </si>
  <si>
    <t xml:space="preserve">MATTAROZZI ANGELO (CF: MTTNGL62T02A944B)
</t>
  </si>
  <si>
    <t>MATTAROZZI ANGELO (CF: MTTNGL62T02A944B)</t>
  </si>
  <si>
    <t>CORSO DI AGGIORNAMENTO DEFIBRILLATORI</t>
  </si>
  <si>
    <t xml:space="preserve">BSAFE SRLS (CF: 01951470671)
CADACADEMY SRL (CF: 02207660032)
ECOSOLUTION (CF: 03695610711)
EURO SERVIZI SRL (CF: 03676870284)
FORMATICA SRL (CF: 01439300508)
PLUCONFORM (CF: 02160090680)
</t>
  </si>
  <si>
    <t>PLUCONFORM (CF: 02160090680)</t>
  </si>
  <si>
    <t>MANUTENZIONE IMPIANTI ANTINCENDIO UFFICI EMILIA ROMAGNA</t>
  </si>
  <si>
    <t xml:space="preserve">AIR FIRE (CF: 01526921000)
BLITZ ANTINCENDIO SRL (CF: 01750131003)
GEICO LENDER SPA (CF: 11205571000)
GIELLE DI LUIGI GALANTUCCI (CF: GLNLGU41P28I907Q)
L'OPEROSA IMPIANTI S.R.L. (CF: 04269490266)
</t>
  </si>
  <si>
    <t>MANUTENZIONI IMPIANTI ELEVATORI UFFICI EMILIA ROMAGNA</t>
  </si>
  <si>
    <t xml:space="preserve">EUROELEVATOR SRL (CF: 06951610010)
G.T. IMPIANTI SRL (CF: 04305470611)
IMA ASCENSORI (CF: 02418720393)
KOS ASCENSORI SNC (CF: 06177861009)
OTIS SERVIZI SRL (CF: 01729590032)
</t>
  </si>
  <si>
    <t>MANUTENZIONE IMPIANTI ELETTRICI UFFICI EMILIA ROMAGNA</t>
  </si>
  <si>
    <t xml:space="preserve">A.T. IMPIANTI ELETTRICI (CF: 02773120304)
C.M.R. SERVIZI SRL (CF: 03890410750)
CIEMME ELECTRONIC (CF: 03653630289)
DEC DI BORGHI STEFANO (CF: 02603910353)
LA IMPIANTI ELETTRICI (CF: 01783311200)
</t>
  </si>
  <si>
    <t>MANUTENZIONE IMPIANTI TERMOIDRAULICI UFFICI EMILIA ROMAGNA</t>
  </si>
  <si>
    <t xml:space="preserve">A.C.E. IMPIANTI S.R.L (CF: 00308210111)
BARONI GROUP (CF: 02472801204)
CDR IMPIANTI SRL (CF: 02654620182)
PARMA CLIMA (CF: 02000660346)
PROGETTO ITALIA SERVIZI (CF: 02211070517)
</t>
  </si>
  <si>
    <t>SERVIZIO DI RIPRISTINO, RICONDIZIONAMENTO E RESTAURO ATTI PUBBLICITA IMMOBILIARE UFFICI EMILIA ROMAGNA - LOTTO 1</t>
  </si>
  <si>
    <t xml:space="preserve">Opera Sociale Coop. Sociale ONLUS (CF: 02036180426)
PALLOTTO PAOLO (CF: PLLPLA73H07E783X)
</t>
  </si>
  <si>
    <t>SERVIZIO DI RIPRISTINO, RICONDIZIONAMENTO E RESTAURO ATTI PUBBLICITA IMMOBILIARE UFFICI EMILIA ROMAGNA - LOTTO 2</t>
  </si>
  <si>
    <t xml:space="preserve">ASTRO FORNITURE (CF: BRLMRA78D11L750E)
La Legatoria di Vizzardi Alessandro &amp; C. snc (CF: 03145440172)
LEGATORIA RESTAURO BOLDRINI ALDO S.RL. (CF: 08183121006)
Opera Sociale Coop. Sociale ONLUS (CF: 02036180426)
PALLOTTO PAOLO (CF: PLLPLA73H07E783X)
</t>
  </si>
  <si>
    <t>FALDONI ARCHIVIO CON LACCI UFFICI EMILIA ROMAGNA</t>
  </si>
  <si>
    <t xml:space="preserve">A.S.A. RAPPRESENTANZE S.R.L. (CF: 00764520631)
Brambati (CF: 08267180159)
DIGITAL OFFICE SRL (CF: 02186910341)
ECORIGENERATI S.R.L. (CF: 02303280446)
TIPOGRAFIA DESI S.R.L. (CF: 02760380739)
</t>
  </si>
  <si>
    <t>VERIFICHE PERIODICHE IMPIANTI ELEVATORI DPR 162/1999 UFFICI EMILIA ROMAGNA</t>
  </si>
  <si>
    <t xml:space="preserve">CON.CREA SRL (CF: 07765561217)
LINKING (CF: 06185970826)
SIDELMED S.P.A. (CF: 03486670650)
vericert (CF: 03507060402)
VERIFICHE SRL (CF: 02430120416)
</t>
  </si>
  <si>
    <t>NOLEGGIO TAVOLI CONCORSO</t>
  </si>
  <si>
    <t xml:space="preserve">FONTEMAGGI SRL (CF: 01817930405)
</t>
  </si>
  <si>
    <t>ACQUISTO TESSERE ANNUALI TRASPORTO PUBBLICO URBANO DP PARMA</t>
  </si>
  <si>
    <t>FORNITURA SCALE EMILIA ROMAGNA</t>
  </si>
  <si>
    <t xml:space="preserve">ANTINCENDIO OPLONTI SaS (CF: 03288741212)
Cangemi srl cr (CF: 02772600801)
EMME2 S.R.L. (CF: 04631850759)
FEPP SRL (CF: 01508030291)
ROMAGNA SCALE DI ROSSI MARCO E C. S.N.C. (CF: 01842810408)
</t>
  </si>
  <si>
    <t>FORNITURA SCALE E SGABELLI UFFICI EMILIA ROMAGNA</t>
  </si>
  <si>
    <t xml:space="preserve">artide (CF: 00712200260)
green project srl (CF: 06062120826)
TELETTRA S.R.L. (CF: 01380710622)
VIVIANI SRL (CF: 01548200235)
ZANICHELLI SRL (CF: 02299300349)
</t>
  </si>
  <si>
    <t xml:space="preserve">REVISIONE STRUMENTAZIONE TOPOGRAFICA </t>
  </si>
  <si>
    <t xml:space="preserve">ANGELO BALDASSARRI (CF: 01290790391)
BALDI S.R.L. (CF: 00874290182)
BI.COM SYSTEM SRL (CF: 00947120390)
BIOTRON (CF: 01746511201)
CO.M.AG. SRL (CF: 00478200397)
</t>
  </si>
  <si>
    <t>SERVIZIO DI MANUTENZIONE DISPOSITIVI CONTROLLO ACCESSI UFFICI EMILIA ROMAGNA</t>
  </si>
  <si>
    <t xml:space="preserve">17VENTIDUE (CF: 11435461006)
3M ITALIA SRL (CF: 12971700153)
A.T.M. S.R.L. (CF: 05159211217)
ADABUS SRL (CF: 07467310152)
NETECH (CF: 02659750968)
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</si>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</sst>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workbookViewId="0">
      <selection activeCell="H3" sqref="H3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227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"Z322116CE3"</f>
        <v>Z322116CE3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810</v>
      </c>
      <c r="I3" s="2">
        <v>43143</v>
      </c>
      <c r="J3" s="2">
        <v>43159</v>
      </c>
      <c r="K3">
        <v>810</v>
      </c>
    </row>
    <row r="4" spans="1:11" x14ac:dyDescent="0.25">
      <c r="A4" t="str">
        <f>"Z1921E34D6"</f>
        <v>Z1921E34D6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1970</v>
      </c>
      <c r="I4" s="2">
        <v>43150</v>
      </c>
      <c r="J4" s="2">
        <v>43220</v>
      </c>
      <c r="K4">
        <v>1970</v>
      </c>
    </row>
    <row r="5" spans="1:11" x14ac:dyDescent="0.25">
      <c r="A5" t="str">
        <f>"Z082231E1E"</f>
        <v>Z082231E1E</v>
      </c>
      <c r="B5" t="str">
        <f t="shared" si="0"/>
        <v>06363391001</v>
      </c>
      <c r="C5" t="s">
        <v>15</v>
      </c>
      <c r="D5" t="s">
        <v>23</v>
      </c>
      <c r="E5" t="s">
        <v>17</v>
      </c>
      <c r="F5" s="1" t="s">
        <v>24</v>
      </c>
      <c r="G5" t="s">
        <v>25</v>
      </c>
      <c r="H5">
        <v>1173.44</v>
      </c>
      <c r="I5" s="2">
        <v>43158</v>
      </c>
      <c r="J5" s="2">
        <v>43588</v>
      </c>
      <c r="K5">
        <v>1026.76</v>
      </c>
    </row>
    <row r="6" spans="1:11" ht="409.5" x14ac:dyDescent="0.25">
      <c r="A6" t="str">
        <f>"Z4D2146EF8"</f>
        <v>Z4D2146EF8</v>
      </c>
      <c r="B6" t="str">
        <f t="shared" si="0"/>
        <v>06363391001</v>
      </c>
      <c r="C6" t="s">
        <v>15</v>
      </c>
      <c r="D6" t="s">
        <v>26</v>
      </c>
      <c r="E6" t="s">
        <v>27</v>
      </c>
      <c r="F6" s="1" t="s">
        <v>28</v>
      </c>
      <c r="G6" t="s">
        <v>29</v>
      </c>
      <c r="H6">
        <v>4340</v>
      </c>
      <c r="I6" s="2">
        <v>43171</v>
      </c>
      <c r="J6" s="2">
        <v>43465</v>
      </c>
      <c r="K6">
        <v>4340</v>
      </c>
    </row>
    <row r="7" spans="1:11" x14ac:dyDescent="0.25">
      <c r="A7" t="str">
        <f>"Z6321D5B82"</f>
        <v>Z6321D5B82</v>
      </c>
      <c r="B7" t="str">
        <f t="shared" si="0"/>
        <v>06363391001</v>
      </c>
      <c r="C7" t="s">
        <v>15</v>
      </c>
      <c r="D7" t="s">
        <v>30</v>
      </c>
      <c r="E7" t="s">
        <v>17</v>
      </c>
      <c r="F7" s="1" t="s">
        <v>31</v>
      </c>
      <c r="G7" t="s">
        <v>32</v>
      </c>
      <c r="H7">
        <v>1092</v>
      </c>
      <c r="I7" s="2">
        <v>43164</v>
      </c>
      <c r="J7" s="2">
        <v>43190</v>
      </c>
      <c r="K7">
        <v>1092</v>
      </c>
    </row>
    <row r="8" spans="1:11" x14ac:dyDescent="0.25">
      <c r="A8" t="str">
        <f>"7217952A69"</f>
        <v>7217952A69</v>
      </c>
      <c r="B8" t="str">
        <f t="shared" si="0"/>
        <v>06363391001</v>
      </c>
      <c r="C8" t="s">
        <v>15</v>
      </c>
      <c r="D8" t="s">
        <v>33</v>
      </c>
      <c r="E8" t="s">
        <v>27</v>
      </c>
      <c r="F8" s="1" t="s">
        <v>34</v>
      </c>
      <c r="G8" t="s">
        <v>35</v>
      </c>
      <c r="H8">
        <v>140000</v>
      </c>
      <c r="I8" s="2">
        <v>43160</v>
      </c>
      <c r="J8" s="2">
        <v>44620</v>
      </c>
      <c r="K8">
        <v>33146.76</v>
      </c>
    </row>
    <row r="9" spans="1:11" x14ac:dyDescent="0.25">
      <c r="A9" t="str">
        <f>"Z882259B9B"</f>
        <v>Z882259B9B</v>
      </c>
      <c r="B9" t="str">
        <f t="shared" si="0"/>
        <v>06363391001</v>
      </c>
      <c r="C9" t="s">
        <v>15</v>
      </c>
      <c r="D9" t="s">
        <v>36</v>
      </c>
      <c r="E9" t="s">
        <v>17</v>
      </c>
      <c r="F9" s="1" t="s">
        <v>37</v>
      </c>
      <c r="G9" t="s">
        <v>38</v>
      </c>
      <c r="H9">
        <v>766</v>
      </c>
      <c r="I9" s="2">
        <v>43157</v>
      </c>
      <c r="J9" s="2">
        <v>43189</v>
      </c>
      <c r="K9">
        <v>766</v>
      </c>
    </row>
    <row r="10" spans="1:11" x14ac:dyDescent="0.25">
      <c r="A10" t="str">
        <f>"Z6622551BB"</f>
        <v>Z6622551BB</v>
      </c>
      <c r="B10" t="str">
        <f t="shared" si="0"/>
        <v>06363391001</v>
      </c>
      <c r="C10" t="s">
        <v>15</v>
      </c>
      <c r="D10" t="s">
        <v>39</v>
      </c>
      <c r="E10" t="s">
        <v>17</v>
      </c>
      <c r="F10" s="1" t="s">
        <v>40</v>
      </c>
      <c r="G10" t="s">
        <v>41</v>
      </c>
      <c r="H10">
        <v>400</v>
      </c>
      <c r="I10" s="2">
        <v>43171</v>
      </c>
      <c r="J10" s="2">
        <v>43251</v>
      </c>
      <c r="K10">
        <v>400</v>
      </c>
    </row>
    <row r="11" spans="1:11" x14ac:dyDescent="0.25">
      <c r="A11" t="str">
        <f>"Z2E231C1E8"</f>
        <v>Z2E231C1E8</v>
      </c>
      <c r="B11" t="str">
        <f t="shared" si="0"/>
        <v>06363391001</v>
      </c>
      <c r="C11" t="s">
        <v>15</v>
      </c>
      <c r="D11" t="s">
        <v>42</v>
      </c>
      <c r="E11" t="s">
        <v>17</v>
      </c>
      <c r="F11" s="1" t="s">
        <v>43</v>
      </c>
      <c r="G11" t="s">
        <v>44</v>
      </c>
      <c r="H11">
        <v>180.63</v>
      </c>
      <c r="I11" s="2">
        <v>43208</v>
      </c>
      <c r="J11" s="2">
        <v>43281</v>
      </c>
      <c r="K11">
        <v>180.63</v>
      </c>
    </row>
    <row r="12" spans="1:11" x14ac:dyDescent="0.25">
      <c r="A12" t="str">
        <f>"739152710B"</f>
        <v>739152710B</v>
      </c>
      <c r="B12" t="str">
        <f t="shared" si="0"/>
        <v>06363391001</v>
      </c>
      <c r="C12" t="s">
        <v>15</v>
      </c>
      <c r="D12" t="s">
        <v>45</v>
      </c>
      <c r="E12" t="s">
        <v>46</v>
      </c>
      <c r="F12" s="1" t="s">
        <v>47</v>
      </c>
      <c r="G12" t="s">
        <v>48</v>
      </c>
      <c r="H12">
        <v>6067099.7999999998</v>
      </c>
      <c r="I12" s="2">
        <v>43164</v>
      </c>
      <c r="J12" s="2">
        <v>44246</v>
      </c>
      <c r="K12">
        <v>1532179.87</v>
      </c>
    </row>
    <row r="13" spans="1:11" x14ac:dyDescent="0.25">
      <c r="A13" t="str">
        <f>"Z6C22B374F"</f>
        <v>Z6C22B374F</v>
      </c>
      <c r="B13" t="str">
        <f t="shared" si="0"/>
        <v>06363391001</v>
      </c>
      <c r="C13" t="s">
        <v>15</v>
      </c>
      <c r="D13" t="s">
        <v>49</v>
      </c>
      <c r="E13" t="s">
        <v>27</v>
      </c>
      <c r="F13" s="1" t="s">
        <v>50</v>
      </c>
      <c r="G13" t="s">
        <v>51</v>
      </c>
      <c r="H13">
        <v>15000</v>
      </c>
      <c r="I13" s="2">
        <v>43230</v>
      </c>
      <c r="J13" s="2">
        <v>44688</v>
      </c>
      <c r="K13">
        <v>982.66</v>
      </c>
    </row>
    <row r="14" spans="1:11" x14ac:dyDescent="0.25">
      <c r="A14" t="str">
        <f>"ZF4210B5DD"</f>
        <v>ZF4210B5DD</v>
      </c>
      <c r="B14" t="str">
        <f t="shared" si="0"/>
        <v>06363391001</v>
      </c>
      <c r="C14" t="s">
        <v>15</v>
      </c>
      <c r="D14" t="s">
        <v>52</v>
      </c>
      <c r="E14" t="s">
        <v>27</v>
      </c>
      <c r="F14" s="1" t="s">
        <v>53</v>
      </c>
      <c r="G14" t="s">
        <v>54</v>
      </c>
      <c r="H14">
        <v>514.29999999999995</v>
      </c>
      <c r="I14" s="2">
        <v>43241</v>
      </c>
      <c r="J14" s="2">
        <v>43241</v>
      </c>
      <c r="K14">
        <v>514.29999999999995</v>
      </c>
    </row>
    <row r="15" spans="1:11" x14ac:dyDescent="0.25">
      <c r="A15" t="str">
        <f>"Z4321C3F5F"</f>
        <v>Z4321C3F5F</v>
      </c>
      <c r="B15" t="str">
        <f t="shared" si="0"/>
        <v>06363391001</v>
      </c>
      <c r="C15" t="s">
        <v>15</v>
      </c>
      <c r="D15" t="s">
        <v>55</v>
      </c>
      <c r="E15" t="s">
        <v>17</v>
      </c>
      <c r="F15" s="1" t="s">
        <v>56</v>
      </c>
      <c r="G15" t="s">
        <v>57</v>
      </c>
      <c r="H15">
        <v>8498.77</v>
      </c>
      <c r="I15" s="2">
        <v>43168</v>
      </c>
      <c r="J15" s="2">
        <v>43228</v>
      </c>
      <c r="K15">
        <v>8498.77</v>
      </c>
    </row>
    <row r="16" spans="1:11" x14ac:dyDescent="0.25">
      <c r="A16" t="str">
        <f>"Z9F2343869"</f>
        <v>Z9F2343869</v>
      </c>
      <c r="B16" t="str">
        <f t="shared" si="0"/>
        <v>06363391001</v>
      </c>
      <c r="C16" t="s">
        <v>15</v>
      </c>
      <c r="D16" t="s">
        <v>58</v>
      </c>
      <c r="E16" t="s">
        <v>17</v>
      </c>
      <c r="F16" s="1" t="s">
        <v>59</v>
      </c>
      <c r="G16" t="s">
        <v>60</v>
      </c>
      <c r="H16">
        <v>5400</v>
      </c>
      <c r="I16" s="2">
        <v>43236</v>
      </c>
      <c r="J16" s="2">
        <v>44344</v>
      </c>
      <c r="K16">
        <v>1800</v>
      </c>
    </row>
    <row r="17" spans="1:11" x14ac:dyDescent="0.25">
      <c r="A17" t="str">
        <f>"Z13235AF74"</f>
        <v>Z13235AF74</v>
      </c>
      <c r="B17" t="str">
        <f t="shared" si="0"/>
        <v>06363391001</v>
      </c>
      <c r="C17" t="s">
        <v>15</v>
      </c>
      <c r="D17" t="s">
        <v>61</v>
      </c>
      <c r="E17" t="s">
        <v>17</v>
      </c>
      <c r="F17" s="1" t="s">
        <v>62</v>
      </c>
      <c r="G17" t="s">
        <v>63</v>
      </c>
      <c r="H17">
        <v>1700</v>
      </c>
      <c r="I17" s="2">
        <v>43241</v>
      </c>
      <c r="J17" s="2">
        <v>43244</v>
      </c>
      <c r="K17">
        <v>1700</v>
      </c>
    </row>
    <row r="18" spans="1:11" x14ac:dyDescent="0.25">
      <c r="A18" t="str">
        <f>"Z1E23504E0"</f>
        <v>Z1E23504E0</v>
      </c>
      <c r="B18" t="str">
        <f t="shared" si="0"/>
        <v>06363391001</v>
      </c>
      <c r="C18" t="s">
        <v>15</v>
      </c>
      <c r="D18" t="s">
        <v>64</v>
      </c>
      <c r="E18" t="s">
        <v>17</v>
      </c>
      <c r="F18" s="1" t="s">
        <v>65</v>
      </c>
      <c r="G18" t="s">
        <v>66</v>
      </c>
      <c r="H18">
        <v>250</v>
      </c>
      <c r="I18" s="2">
        <v>43199</v>
      </c>
      <c r="J18" s="2">
        <v>43280</v>
      </c>
      <c r="K18">
        <v>250</v>
      </c>
    </row>
    <row r="19" spans="1:11" x14ac:dyDescent="0.25">
      <c r="A19" t="str">
        <f>"ZCA23770CF"</f>
        <v>ZCA23770CF</v>
      </c>
      <c r="B19" t="str">
        <f t="shared" si="0"/>
        <v>06363391001</v>
      </c>
      <c r="C19" t="s">
        <v>15</v>
      </c>
      <c r="D19" t="s">
        <v>67</v>
      </c>
      <c r="E19" t="s">
        <v>17</v>
      </c>
      <c r="F19" s="1" t="s">
        <v>37</v>
      </c>
      <c r="G19" t="s">
        <v>38</v>
      </c>
      <c r="H19">
        <v>10950</v>
      </c>
      <c r="I19" s="2">
        <v>43241</v>
      </c>
      <c r="J19" s="2">
        <v>43280</v>
      </c>
      <c r="K19">
        <v>10950</v>
      </c>
    </row>
    <row r="20" spans="1:11" x14ac:dyDescent="0.25">
      <c r="A20" t="str">
        <f>"ZDA23DD2A9"</f>
        <v>ZDA23DD2A9</v>
      </c>
      <c r="B20" t="str">
        <f t="shared" si="0"/>
        <v>06363391001</v>
      </c>
      <c r="C20" t="s">
        <v>15</v>
      </c>
      <c r="D20" t="s">
        <v>68</v>
      </c>
      <c r="E20" t="s">
        <v>17</v>
      </c>
      <c r="F20" s="1" t="s">
        <v>37</v>
      </c>
      <c r="G20" t="s">
        <v>38</v>
      </c>
      <c r="H20">
        <v>7250</v>
      </c>
      <c r="I20" s="2">
        <v>43270</v>
      </c>
      <c r="J20" s="2">
        <v>43279</v>
      </c>
      <c r="K20">
        <v>7250</v>
      </c>
    </row>
    <row r="21" spans="1:11" x14ac:dyDescent="0.25">
      <c r="A21" t="str">
        <f>"Z602201BA8"</f>
        <v>Z602201BA8</v>
      </c>
      <c r="B21" t="str">
        <f t="shared" si="0"/>
        <v>06363391001</v>
      </c>
      <c r="C21" t="s">
        <v>15</v>
      </c>
      <c r="D21" t="s">
        <v>69</v>
      </c>
      <c r="E21" t="s">
        <v>17</v>
      </c>
      <c r="F21" s="1" t="s">
        <v>70</v>
      </c>
      <c r="G21" t="s">
        <v>71</v>
      </c>
      <c r="H21">
        <v>180</v>
      </c>
      <c r="I21" s="2">
        <v>43168</v>
      </c>
      <c r="J21" s="2">
        <v>43190</v>
      </c>
      <c r="K21">
        <v>180</v>
      </c>
    </row>
    <row r="22" spans="1:11" x14ac:dyDescent="0.25">
      <c r="A22" t="str">
        <f>"Z0221C4F30"</f>
        <v>Z0221C4F30</v>
      </c>
      <c r="B22" t="str">
        <f t="shared" si="0"/>
        <v>06363391001</v>
      </c>
      <c r="C22" t="s">
        <v>15</v>
      </c>
      <c r="D22" t="s">
        <v>72</v>
      </c>
      <c r="E22" t="s">
        <v>17</v>
      </c>
      <c r="F22" s="1" t="s">
        <v>73</v>
      </c>
      <c r="G22" t="s">
        <v>74</v>
      </c>
      <c r="H22">
        <v>1530</v>
      </c>
      <c r="I22" s="2">
        <v>43180</v>
      </c>
      <c r="J22" s="2">
        <v>43281</v>
      </c>
      <c r="K22">
        <v>1530</v>
      </c>
    </row>
    <row r="23" spans="1:11" x14ac:dyDescent="0.25">
      <c r="A23" t="str">
        <f>"ZD02333411"</f>
        <v>ZD02333411</v>
      </c>
      <c r="B23" t="str">
        <f t="shared" si="0"/>
        <v>06363391001</v>
      </c>
      <c r="C23" t="s">
        <v>15</v>
      </c>
      <c r="D23" t="s">
        <v>75</v>
      </c>
      <c r="E23" t="s">
        <v>17</v>
      </c>
      <c r="F23" s="1" t="s">
        <v>76</v>
      </c>
      <c r="G23" t="s">
        <v>77</v>
      </c>
      <c r="H23">
        <v>2945</v>
      </c>
      <c r="I23" s="2">
        <v>43220</v>
      </c>
      <c r="J23" s="2">
        <v>43258</v>
      </c>
      <c r="K23">
        <v>0</v>
      </c>
    </row>
    <row r="24" spans="1:11" x14ac:dyDescent="0.25">
      <c r="A24" t="str">
        <f>"Z152210467"</f>
        <v>Z152210467</v>
      </c>
      <c r="B24" t="str">
        <f t="shared" si="0"/>
        <v>06363391001</v>
      </c>
      <c r="C24" t="s">
        <v>15</v>
      </c>
      <c r="D24" t="s">
        <v>78</v>
      </c>
      <c r="E24" t="s">
        <v>17</v>
      </c>
      <c r="F24" s="1" t="s">
        <v>79</v>
      </c>
      <c r="G24" t="s">
        <v>80</v>
      </c>
      <c r="H24">
        <v>1891</v>
      </c>
      <c r="I24" s="2">
        <v>43160</v>
      </c>
      <c r="J24" s="2">
        <v>43264</v>
      </c>
      <c r="K24">
        <v>0</v>
      </c>
    </row>
    <row r="25" spans="1:11" x14ac:dyDescent="0.25">
      <c r="A25" t="str">
        <f>"Z2321A7D89"</f>
        <v>Z2321A7D89</v>
      </c>
      <c r="B25" t="str">
        <f t="shared" si="0"/>
        <v>06363391001</v>
      </c>
      <c r="C25" t="s">
        <v>15</v>
      </c>
      <c r="D25" t="s">
        <v>81</v>
      </c>
      <c r="E25" t="s">
        <v>17</v>
      </c>
      <c r="F25" s="1" t="s">
        <v>82</v>
      </c>
      <c r="G25" t="s">
        <v>83</v>
      </c>
      <c r="H25">
        <v>15044.4</v>
      </c>
      <c r="I25" s="2">
        <v>43129</v>
      </c>
      <c r="J25" s="2">
        <v>43189</v>
      </c>
      <c r="K25">
        <v>0</v>
      </c>
    </row>
    <row r="26" spans="1:11" x14ac:dyDescent="0.25">
      <c r="A26" t="str">
        <f>"ZDD2406076"</f>
        <v>ZDD2406076</v>
      </c>
      <c r="B26" t="str">
        <f t="shared" si="0"/>
        <v>06363391001</v>
      </c>
      <c r="C26" t="s">
        <v>15</v>
      </c>
      <c r="D26" t="s">
        <v>84</v>
      </c>
      <c r="E26" t="s">
        <v>17</v>
      </c>
      <c r="F26" s="1" t="s">
        <v>85</v>
      </c>
      <c r="G26" t="s">
        <v>86</v>
      </c>
      <c r="H26">
        <v>2550</v>
      </c>
      <c r="I26" s="2">
        <v>43269</v>
      </c>
      <c r="J26" s="2">
        <v>43271</v>
      </c>
      <c r="K26">
        <v>2550</v>
      </c>
    </row>
    <row r="27" spans="1:11" x14ac:dyDescent="0.25">
      <c r="A27" t="str">
        <f>"ZF423919E3"</f>
        <v>ZF423919E3</v>
      </c>
      <c r="B27" t="str">
        <f t="shared" si="0"/>
        <v>06363391001</v>
      </c>
      <c r="C27" t="s">
        <v>15</v>
      </c>
      <c r="D27" t="s">
        <v>87</v>
      </c>
      <c r="E27" t="s">
        <v>17</v>
      </c>
      <c r="F27" s="1" t="s">
        <v>88</v>
      </c>
      <c r="G27" t="s">
        <v>89</v>
      </c>
      <c r="H27">
        <v>921.6</v>
      </c>
      <c r="I27" s="2">
        <v>43248</v>
      </c>
      <c r="J27" s="2">
        <v>43465</v>
      </c>
      <c r="K27">
        <v>921.6</v>
      </c>
    </row>
    <row r="28" spans="1:11" x14ac:dyDescent="0.25">
      <c r="A28" t="str">
        <f>"Z4D217496B"</f>
        <v>Z4D217496B</v>
      </c>
      <c r="B28" t="str">
        <f t="shared" si="0"/>
        <v>06363391001</v>
      </c>
      <c r="C28" t="s">
        <v>15</v>
      </c>
      <c r="D28" t="s">
        <v>90</v>
      </c>
      <c r="E28" t="s">
        <v>17</v>
      </c>
      <c r="F28" s="1" t="s">
        <v>91</v>
      </c>
      <c r="G28" t="s">
        <v>92</v>
      </c>
      <c r="H28">
        <v>145.44999999999999</v>
      </c>
      <c r="I28" s="2">
        <v>43144</v>
      </c>
      <c r="J28" s="2">
        <v>43159</v>
      </c>
      <c r="K28">
        <v>145.44999999999999</v>
      </c>
    </row>
    <row r="29" spans="1:11" x14ac:dyDescent="0.25">
      <c r="A29" t="str">
        <f>"Z022306D97"</f>
        <v>Z022306D97</v>
      </c>
      <c r="B29" t="str">
        <f t="shared" si="0"/>
        <v>06363391001</v>
      </c>
      <c r="C29" t="s">
        <v>15</v>
      </c>
      <c r="D29" t="s">
        <v>93</v>
      </c>
      <c r="E29" t="s">
        <v>17</v>
      </c>
      <c r="F29" s="1" t="s">
        <v>73</v>
      </c>
      <c r="G29" t="s">
        <v>74</v>
      </c>
      <c r="H29">
        <v>625</v>
      </c>
      <c r="I29" s="2">
        <v>43199</v>
      </c>
      <c r="J29" s="2">
        <v>43281</v>
      </c>
      <c r="K29">
        <v>625</v>
      </c>
    </row>
    <row r="30" spans="1:11" x14ac:dyDescent="0.25">
      <c r="A30" t="str">
        <f>"Z64244FEA6"</f>
        <v>Z64244FEA6</v>
      </c>
      <c r="B30" t="str">
        <f t="shared" si="0"/>
        <v>06363391001</v>
      </c>
      <c r="C30" t="s">
        <v>15</v>
      </c>
      <c r="D30" t="s">
        <v>94</v>
      </c>
      <c r="E30" t="s">
        <v>17</v>
      </c>
      <c r="F30" s="1" t="s">
        <v>37</v>
      </c>
      <c r="G30" t="s">
        <v>38</v>
      </c>
      <c r="H30">
        <v>9750</v>
      </c>
      <c r="I30" s="2">
        <v>43297</v>
      </c>
      <c r="J30" s="2">
        <v>43301</v>
      </c>
      <c r="K30">
        <v>9750</v>
      </c>
    </row>
    <row r="31" spans="1:11" x14ac:dyDescent="0.25">
      <c r="A31" t="str">
        <f>"Z2D2427C53"</f>
        <v>Z2D2427C53</v>
      </c>
      <c r="B31" t="str">
        <f t="shared" si="0"/>
        <v>06363391001</v>
      </c>
      <c r="C31" t="s">
        <v>15</v>
      </c>
      <c r="D31" t="s">
        <v>95</v>
      </c>
      <c r="E31" t="s">
        <v>17</v>
      </c>
      <c r="F31" s="1" t="s">
        <v>37</v>
      </c>
      <c r="G31" t="s">
        <v>38</v>
      </c>
      <c r="H31">
        <v>15500</v>
      </c>
      <c r="I31" s="2">
        <v>43283</v>
      </c>
      <c r="J31" s="2">
        <v>43301</v>
      </c>
      <c r="K31">
        <v>15500</v>
      </c>
    </row>
    <row r="32" spans="1:11" x14ac:dyDescent="0.25">
      <c r="A32" t="str">
        <f>"ZF6240A7E9"</f>
        <v>ZF6240A7E9</v>
      </c>
      <c r="B32" t="str">
        <f t="shared" si="0"/>
        <v>06363391001</v>
      </c>
      <c r="C32" t="s">
        <v>15</v>
      </c>
      <c r="D32" t="s">
        <v>96</v>
      </c>
      <c r="E32" t="s">
        <v>17</v>
      </c>
      <c r="F32" s="1" t="s">
        <v>97</v>
      </c>
      <c r="G32" t="s">
        <v>35</v>
      </c>
      <c r="H32">
        <v>5200</v>
      </c>
      <c r="I32" s="2">
        <v>43311</v>
      </c>
      <c r="J32" s="2">
        <v>43311</v>
      </c>
      <c r="K32">
        <v>5200</v>
      </c>
    </row>
    <row r="33" spans="1:11" x14ac:dyDescent="0.25">
      <c r="A33" t="str">
        <f>"7595124E96"</f>
        <v>7595124E96</v>
      </c>
      <c r="B33" t="str">
        <f t="shared" si="0"/>
        <v>06363391001</v>
      </c>
      <c r="C33" t="s">
        <v>15</v>
      </c>
      <c r="D33" t="s">
        <v>98</v>
      </c>
      <c r="E33" t="s">
        <v>46</v>
      </c>
      <c r="F33" s="1" t="s">
        <v>99</v>
      </c>
      <c r="G33" t="s">
        <v>100</v>
      </c>
      <c r="H33">
        <v>2855.5</v>
      </c>
      <c r="I33" s="2">
        <v>43332</v>
      </c>
      <c r="J33" s="2">
        <v>43342</v>
      </c>
      <c r="K33">
        <v>2855.5</v>
      </c>
    </row>
    <row r="34" spans="1:11" x14ac:dyDescent="0.25">
      <c r="A34" t="str">
        <f>"Z1C21F0D59"</f>
        <v>Z1C21F0D59</v>
      </c>
      <c r="B34" t="str">
        <f t="shared" si="0"/>
        <v>06363391001</v>
      </c>
      <c r="C34" t="s">
        <v>15</v>
      </c>
      <c r="D34" t="s">
        <v>101</v>
      </c>
      <c r="E34" t="s">
        <v>17</v>
      </c>
      <c r="F34" s="1" t="s">
        <v>102</v>
      </c>
      <c r="G34" t="s">
        <v>103</v>
      </c>
      <c r="H34">
        <v>750</v>
      </c>
      <c r="I34" s="2">
        <v>43132</v>
      </c>
      <c r="J34" s="2">
        <v>43132</v>
      </c>
      <c r="K34">
        <v>750</v>
      </c>
    </row>
    <row r="35" spans="1:11" x14ac:dyDescent="0.25">
      <c r="A35" t="str">
        <f>"7598593D4C"</f>
        <v>7598593D4C</v>
      </c>
      <c r="B35" t="str">
        <f t="shared" ref="B35:B66" si="1">"06363391001"</f>
        <v>06363391001</v>
      </c>
      <c r="C35" t="s">
        <v>15</v>
      </c>
      <c r="D35" t="s">
        <v>104</v>
      </c>
      <c r="E35" t="s">
        <v>46</v>
      </c>
      <c r="F35" s="1" t="s">
        <v>105</v>
      </c>
      <c r="G35" t="s">
        <v>106</v>
      </c>
      <c r="H35">
        <v>13684.08</v>
      </c>
      <c r="I35" s="2">
        <v>43325</v>
      </c>
      <c r="J35" s="2">
        <v>43388</v>
      </c>
      <c r="K35">
        <v>13684.06</v>
      </c>
    </row>
    <row r="36" spans="1:11" x14ac:dyDescent="0.25">
      <c r="A36" t="str">
        <f>"Z9024F7467"</f>
        <v>Z9024F7467</v>
      </c>
      <c r="B36" t="str">
        <f t="shared" si="1"/>
        <v>06363391001</v>
      </c>
      <c r="C36" t="s">
        <v>15</v>
      </c>
      <c r="D36" t="s">
        <v>107</v>
      </c>
      <c r="E36" t="s">
        <v>17</v>
      </c>
      <c r="F36" s="1" t="s">
        <v>108</v>
      </c>
      <c r="G36" t="s">
        <v>109</v>
      </c>
      <c r="H36">
        <v>292.75</v>
      </c>
      <c r="I36" s="2">
        <v>43367</v>
      </c>
      <c r="J36" s="2">
        <v>43367</v>
      </c>
      <c r="K36">
        <v>292.75</v>
      </c>
    </row>
    <row r="37" spans="1:11" x14ac:dyDescent="0.25">
      <c r="A37" t="str">
        <f>"ZAD24C3009"</f>
        <v>ZAD24C3009</v>
      </c>
      <c r="B37" t="str">
        <f t="shared" si="1"/>
        <v>06363391001</v>
      </c>
      <c r="C37" t="s">
        <v>15</v>
      </c>
      <c r="D37" t="s">
        <v>110</v>
      </c>
      <c r="E37" t="s">
        <v>17</v>
      </c>
      <c r="F37" s="1" t="s">
        <v>111</v>
      </c>
      <c r="G37" t="s">
        <v>112</v>
      </c>
      <c r="H37">
        <v>1750</v>
      </c>
      <c r="I37" s="2">
        <v>43381</v>
      </c>
      <c r="J37" s="2">
        <v>43381</v>
      </c>
      <c r="K37">
        <v>1750</v>
      </c>
    </row>
    <row r="38" spans="1:11" ht="105" x14ac:dyDescent="0.25">
      <c r="A38" t="str">
        <f>"Z4E2537EA8"</f>
        <v>Z4E2537EA8</v>
      </c>
      <c r="B38" t="str">
        <f t="shared" si="1"/>
        <v>06363391001</v>
      </c>
      <c r="C38" t="s">
        <v>15</v>
      </c>
      <c r="D38" t="s">
        <v>113</v>
      </c>
      <c r="E38" t="s">
        <v>17</v>
      </c>
      <c r="F38" s="1" t="s">
        <v>114</v>
      </c>
      <c r="G38" t="s">
        <v>115</v>
      </c>
      <c r="H38">
        <v>4500</v>
      </c>
      <c r="I38" s="2">
        <v>43383</v>
      </c>
      <c r="J38" s="2">
        <v>43388</v>
      </c>
      <c r="K38">
        <v>4500</v>
      </c>
    </row>
    <row r="39" spans="1:11" ht="90" x14ac:dyDescent="0.25">
      <c r="A39" t="str">
        <f>"Z8624990B0"</f>
        <v>Z8624990B0</v>
      </c>
      <c r="B39" t="str">
        <f t="shared" si="1"/>
        <v>06363391001</v>
      </c>
      <c r="C39" t="s">
        <v>15</v>
      </c>
      <c r="D39" t="s">
        <v>116</v>
      </c>
      <c r="E39" t="s">
        <v>17</v>
      </c>
      <c r="F39" s="1" t="s">
        <v>62</v>
      </c>
      <c r="G39" t="s">
        <v>63</v>
      </c>
      <c r="H39">
        <v>3090</v>
      </c>
      <c r="I39" s="2">
        <v>43367</v>
      </c>
      <c r="J39" s="2">
        <v>43404</v>
      </c>
      <c r="K39">
        <v>2100</v>
      </c>
    </row>
    <row r="40" spans="1:11" ht="120" x14ac:dyDescent="0.25">
      <c r="A40" t="str">
        <f>"Z6D2456901"</f>
        <v>Z6D2456901</v>
      </c>
      <c r="B40" t="str">
        <f t="shared" si="1"/>
        <v>06363391001</v>
      </c>
      <c r="C40" t="s">
        <v>15</v>
      </c>
      <c r="D40" t="s">
        <v>117</v>
      </c>
      <c r="E40" t="s">
        <v>17</v>
      </c>
      <c r="F40" s="1" t="s">
        <v>118</v>
      </c>
      <c r="G40" t="s">
        <v>119</v>
      </c>
      <c r="H40">
        <v>4209.2</v>
      </c>
      <c r="I40" s="2">
        <v>43332</v>
      </c>
      <c r="J40" s="2">
        <v>43462</v>
      </c>
      <c r="K40">
        <v>4209.2</v>
      </c>
    </row>
    <row r="41" spans="1:11" ht="150" x14ac:dyDescent="0.25">
      <c r="A41" t="str">
        <f>"ZE325A4BEE"</f>
        <v>ZE325A4BEE</v>
      </c>
      <c r="B41" t="str">
        <f t="shared" si="1"/>
        <v>06363391001</v>
      </c>
      <c r="C41" t="s">
        <v>15</v>
      </c>
      <c r="D41" t="s">
        <v>120</v>
      </c>
      <c r="E41" t="s">
        <v>17</v>
      </c>
      <c r="F41" s="1" t="s">
        <v>121</v>
      </c>
      <c r="G41" t="s">
        <v>122</v>
      </c>
      <c r="H41">
        <v>687.6</v>
      </c>
      <c r="I41" s="2">
        <v>43412</v>
      </c>
      <c r="J41" s="2">
        <v>43465</v>
      </c>
      <c r="K41">
        <v>0</v>
      </c>
    </row>
    <row r="42" spans="1:11" ht="90" x14ac:dyDescent="0.25">
      <c r="A42" t="str">
        <f>"7397047C47"</f>
        <v>7397047C47</v>
      </c>
      <c r="B42" t="str">
        <f t="shared" si="1"/>
        <v>06363391001</v>
      </c>
      <c r="C42" t="s">
        <v>15</v>
      </c>
      <c r="D42" t="s">
        <v>123</v>
      </c>
      <c r="E42" t="s">
        <v>46</v>
      </c>
      <c r="F42" s="1" t="s">
        <v>124</v>
      </c>
      <c r="G42" t="s">
        <v>125</v>
      </c>
      <c r="H42">
        <v>24082.5</v>
      </c>
      <c r="I42" s="2">
        <v>43160</v>
      </c>
      <c r="J42" s="2">
        <v>43644</v>
      </c>
      <c r="K42">
        <v>24082.5</v>
      </c>
    </row>
    <row r="43" spans="1:11" ht="105" x14ac:dyDescent="0.25">
      <c r="A43" t="str">
        <f>"ZA9259AC2B"</f>
        <v>ZA9259AC2B</v>
      </c>
      <c r="B43" t="str">
        <f t="shared" si="1"/>
        <v>06363391001</v>
      </c>
      <c r="C43" t="s">
        <v>15</v>
      </c>
      <c r="D43" t="s">
        <v>126</v>
      </c>
      <c r="E43" t="s">
        <v>17</v>
      </c>
      <c r="F43" s="1" t="s">
        <v>114</v>
      </c>
      <c r="G43" t="s">
        <v>115</v>
      </c>
      <c r="H43">
        <v>1280</v>
      </c>
      <c r="I43" s="2">
        <v>43414</v>
      </c>
      <c r="J43" s="2">
        <v>43420</v>
      </c>
      <c r="K43">
        <v>1280</v>
      </c>
    </row>
    <row r="44" spans="1:11" ht="90" x14ac:dyDescent="0.25">
      <c r="A44" t="str">
        <f>"ZD12391947"</f>
        <v>ZD12391947</v>
      </c>
      <c r="B44" t="str">
        <f t="shared" si="1"/>
        <v>06363391001</v>
      </c>
      <c r="C44" t="s">
        <v>15</v>
      </c>
      <c r="D44" t="s">
        <v>127</v>
      </c>
      <c r="E44" t="s">
        <v>17</v>
      </c>
      <c r="F44" s="1" t="s">
        <v>62</v>
      </c>
      <c r="G44" t="s">
        <v>63</v>
      </c>
      <c r="H44">
        <v>990</v>
      </c>
      <c r="I44" s="2">
        <v>43248</v>
      </c>
      <c r="J44" s="2">
        <v>43402</v>
      </c>
      <c r="K44">
        <v>990</v>
      </c>
    </row>
    <row r="45" spans="1:11" ht="409.5" x14ac:dyDescent="0.25">
      <c r="A45" t="str">
        <f>"74412509C0"</f>
        <v>74412509C0</v>
      </c>
      <c r="B45" t="str">
        <f t="shared" si="1"/>
        <v>06363391001</v>
      </c>
      <c r="C45" t="s">
        <v>15</v>
      </c>
      <c r="D45" t="s">
        <v>128</v>
      </c>
      <c r="E45" t="s">
        <v>27</v>
      </c>
      <c r="F45" s="1" t="s">
        <v>129</v>
      </c>
      <c r="G45" t="s">
        <v>115</v>
      </c>
      <c r="H45">
        <v>61642.62</v>
      </c>
      <c r="I45" s="2">
        <v>43269</v>
      </c>
      <c r="J45" s="2">
        <v>44361</v>
      </c>
      <c r="K45">
        <v>6849.18</v>
      </c>
    </row>
    <row r="46" spans="1:11" ht="409.5" x14ac:dyDescent="0.25">
      <c r="A46" t="str">
        <f>"7506407304"</f>
        <v>7506407304</v>
      </c>
      <c r="B46" t="str">
        <f t="shared" si="1"/>
        <v>06363391001</v>
      </c>
      <c r="C46" t="s">
        <v>15</v>
      </c>
      <c r="D46" t="s">
        <v>130</v>
      </c>
      <c r="E46" t="s">
        <v>27</v>
      </c>
      <c r="F46" s="1" t="s">
        <v>131</v>
      </c>
      <c r="G46" t="s">
        <v>132</v>
      </c>
      <c r="H46">
        <v>160040</v>
      </c>
      <c r="I46" s="2">
        <v>43252</v>
      </c>
      <c r="J46" s="2">
        <v>43342</v>
      </c>
      <c r="K46">
        <v>0</v>
      </c>
    </row>
    <row r="47" spans="1:11" ht="90" x14ac:dyDescent="0.25">
      <c r="A47" t="str">
        <f>"753566102F"</f>
        <v>753566102F</v>
      </c>
      <c r="B47" t="str">
        <f t="shared" si="1"/>
        <v>06363391001</v>
      </c>
      <c r="C47" t="s">
        <v>15</v>
      </c>
      <c r="D47" t="s">
        <v>133</v>
      </c>
      <c r="E47" t="s">
        <v>46</v>
      </c>
      <c r="F47" s="1" t="s">
        <v>134</v>
      </c>
      <c r="G47" t="s">
        <v>135</v>
      </c>
      <c r="H47">
        <v>0</v>
      </c>
      <c r="I47" s="2">
        <v>43269</v>
      </c>
      <c r="J47" s="2">
        <v>43707</v>
      </c>
      <c r="K47">
        <v>65359.6</v>
      </c>
    </row>
    <row r="48" spans="1:11" ht="180" x14ac:dyDescent="0.25">
      <c r="A48" t="str">
        <f>"Z672568A01"</f>
        <v>Z672568A01</v>
      </c>
      <c r="B48" t="str">
        <f t="shared" si="1"/>
        <v>06363391001</v>
      </c>
      <c r="C48" t="s">
        <v>15</v>
      </c>
      <c r="D48" t="s">
        <v>136</v>
      </c>
      <c r="E48" t="s">
        <v>17</v>
      </c>
      <c r="F48" s="1" t="s">
        <v>73</v>
      </c>
      <c r="G48" t="s">
        <v>74</v>
      </c>
      <c r="H48">
        <v>280</v>
      </c>
      <c r="I48" s="2">
        <v>43403</v>
      </c>
      <c r="J48" s="2">
        <v>43406</v>
      </c>
      <c r="K48">
        <v>280</v>
      </c>
    </row>
    <row r="49" spans="1:11" ht="409.5" x14ac:dyDescent="0.25">
      <c r="A49" t="str">
        <f>"ZA523E819B"</f>
        <v>ZA523E819B</v>
      </c>
      <c r="B49" t="str">
        <f t="shared" si="1"/>
        <v>06363391001</v>
      </c>
      <c r="C49" t="s">
        <v>15</v>
      </c>
      <c r="D49" t="s">
        <v>137</v>
      </c>
      <c r="E49" t="s">
        <v>27</v>
      </c>
      <c r="F49" s="1" t="s">
        <v>138</v>
      </c>
      <c r="G49" t="s">
        <v>139</v>
      </c>
      <c r="H49">
        <v>14044.5</v>
      </c>
      <c r="I49" s="2">
        <v>43423</v>
      </c>
      <c r="J49" s="2">
        <v>44449</v>
      </c>
      <c r="K49">
        <v>0</v>
      </c>
    </row>
    <row r="50" spans="1:11" ht="105" x14ac:dyDescent="0.25">
      <c r="A50" t="str">
        <f>"ZBC257CDEB"</f>
        <v>ZBC257CDEB</v>
      </c>
      <c r="B50" t="str">
        <f t="shared" si="1"/>
        <v>06363391001</v>
      </c>
      <c r="C50" t="s">
        <v>15</v>
      </c>
      <c r="D50" t="s">
        <v>140</v>
      </c>
      <c r="E50" t="s">
        <v>17</v>
      </c>
      <c r="F50" s="1" t="s">
        <v>108</v>
      </c>
      <c r="G50" t="s">
        <v>109</v>
      </c>
      <c r="H50">
        <v>77.5</v>
      </c>
      <c r="I50" s="2">
        <v>43375</v>
      </c>
      <c r="J50" s="2">
        <v>43398</v>
      </c>
      <c r="K50">
        <v>77.5</v>
      </c>
    </row>
    <row r="51" spans="1:11" ht="90" x14ac:dyDescent="0.25">
      <c r="A51" t="str">
        <f>"Z47257EF18"</f>
        <v>Z47257EF18</v>
      </c>
      <c r="B51" t="str">
        <f t="shared" si="1"/>
        <v>06363391001</v>
      </c>
      <c r="C51" t="s">
        <v>15</v>
      </c>
      <c r="D51" t="s">
        <v>141</v>
      </c>
      <c r="E51" t="s">
        <v>17</v>
      </c>
      <c r="F51" s="1" t="s">
        <v>82</v>
      </c>
      <c r="G51" t="s">
        <v>83</v>
      </c>
      <c r="H51">
        <v>2393.33</v>
      </c>
      <c r="I51" s="2">
        <v>43423</v>
      </c>
      <c r="J51" s="2">
        <v>43462</v>
      </c>
      <c r="K51">
        <v>0</v>
      </c>
    </row>
    <row r="52" spans="1:11" ht="90" x14ac:dyDescent="0.25">
      <c r="A52" t="str">
        <f>"Z8B25A5687"</f>
        <v>Z8B25A5687</v>
      </c>
      <c r="B52" t="str">
        <f t="shared" si="1"/>
        <v>06363391001</v>
      </c>
      <c r="C52" t="s">
        <v>15</v>
      </c>
      <c r="D52" t="s">
        <v>142</v>
      </c>
      <c r="E52" t="s">
        <v>17</v>
      </c>
      <c r="F52" s="1" t="s">
        <v>37</v>
      </c>
      <c r="G52" t="s">
        <v>38</v>
      </c>
      <c r="H52">
        <v>23076.9</v>
      </c>
      <c r="I52" s="2">
        <v>43425</v>
      </c>
      <c r="J52" s="2">
        <v>43462</v>
      </c>
      <c r="K52">
        <v>23076.9</v>
      </c>
    </row>
    <row r="53" spans="1:11" ht="105" x14ac:dyDescent="0.25">
      <c r="A53" t="str">
        <f>"Z5525C5290"</f>
        <v>Z5525C5290</v>
      </c>
      <c r="B53" t="str">
        <f t="shared" si="1"/>
        <v>06363391001</v>
      </c>
      <c r="C53" t="s">
        <v>15</v>
      </c>
      <c r="D53" t="s">
        <v>143</v>
      </c>
      <c r="E53" t="s">
        <v>17</v>
      </c>
      <c r="F53" s="1" t="s">
        <v>144</v>
      </c>
      <c r="G53" t="s">
        <v>145</v>
      </c>
      <c r="H53">
        <v>4160</v>
      </c>
      <c r="I53" s="2">
        <v>43437</v>
      </c>
      <c r="J53" s="2">
        <v>43644</v>
      </c>
      <c r="K53">
        <v>0</v>
      </c>
    </row>
    <row r="54" spans="1:11" ht="90" x14ac:dyDescent="0.25">
      <c r="A54" t="str">
        <f>"Z042602AB1"</f>
        <v>Z042602AB1</v>
      </c>
      <c r="B54" t="str">
        <f t="shared" si="1"/>
        <v>06363391001</v>
      </c>
      <c r="C54" t="s">
        <v>15</v>
      </c>
      <c r="D54" t="s">
        <v>146</v>
      </c>
      <c r="E54" t="s">
        <v>17</v>
      </c>
      <c r="F54" s="1" t="s">
        <v>97</v>
      </c>
      <c r="G54" t="s">
        <v>35</v>
      </c>
      <c r="H54">
        <v>10500</v>
      </c>
      <c r="I54" s="2">
        <v>43447</v>
      </c>
      <c r="J54" s="2">
        <v>43465</v>
      </c>
      <c r="K54">
        <v>0</v>
      </c>
    </row>
    <row r="55" spans="1:11" ht="345" x14ac:dyDescent="0.25">
      <c r="A55" t="str">
        <f>"Z6E25F9AB3"</f>
        <v>Z6E25F9AB3</v>
      </c>
      <c r="B55" t="str">
        <f t="shared" si="1"/>
        <v>06363391001</v>
      </c>
      <c r="C55" t="s">
        <v>15</v>
      </c>
      <c r="D55" t="s">
        <v>147</v>
      </c>
      <c r="E55" t="s">
        <v>17</v>
      </c>
      <c r="F55" s="1" t="s">
        <v>148</v>
      </c>
      <c r="G55" t="s">
        <v>149</v>
      </c>
      <c r="H55">
        <v>2460</v>
      </c>
      <c r="I55" s="2">
        <v>43476</v>
      </c>
      <c r="J55" s="2">
        <v>43553</v>
      </c>
      <c r="K55">
        <v>0</v>
      </c>
    </row>
    <row r="56" spans="1:11" ht="90" x14ac:dyDescent="0.25">
      <c r="A56" t="str">
        <f>"ZC1245652C"</f>
        <v>ZC1245652C</v>
      </c>
      <c r="B56" t="str">
        <f t="shared" si="1"/>
        <v>06363391001</v>
      </c>
      <c r="C56" t="s">
        <v>15</v>
      </c>
      <c r="D56" t="s">
        <v>150</v>
      </c>
      <c r="E56" t="s">
        <v>17</v>
      </c>
      <c r="F56" s="1" t="s">
        <v>151</v>
      </c>
      <c r="G56" t="s">
        <v>152</v>
      </c>
      <c r="H56">
        <v>11092.5</v>
      </c>
      <c r="I56" s="2">
        <v>43320</v>
      </c>
      <c r="J56" s="2">
        <v>43343</v>
      </c>
      <c r="K56">
        <v>11092.5</v>
      </c>
    </row>
    <row r="57" spans="1:11" ht="105" x14ac:dyDescent="0.25">
      <c r="A57" t="str">
        <f>"Z5F24A27F4"</f>
        <v>Z5F24A27F4</v>
      </c>
      <c r="B57" t="str">
        <f t="shared" si="1"/>
        <v>06363391001</v>
      </c>
      <c r="C57" t="s">
        <v>15</v>
      </c>
      <c r="D57" t="s">
        <v>153</v>
      </c>
      <c r="E57" t="s">
        <v>17</v>
      </c>
      <c r="F57" s="1" t="s">
        <v>154</v>
      </c>
      <c r="G57" t="s">
        <v>155</v>
      </c>
      <c r="H57">
        <v>497</v>
      </c>
      <c r="I57" s="2">
        <v>43325</v>
      </c>
      <c r="J57" s="2">
        <v>43350</v>
      </c>
      <c r="K57">
        <v>497</v>
      </c>
    </row>
    <row r="58" spans="1:11" ht="90" x14ac:dyDescent="0.25">
      <c r="A58" t="str">
        <f>"Z352501143"</f>
        <v>Z352501143</v>
      </c>
      <c r="B58" t="str">
        <f t="shared" si="1"/>
        <v>06363391001</v>
      </c>
      <c r="C58" t="s">
        <v>15</v>
      </c>
      <c r="D58" t="s">
        <v>156</v>
      </c>
      <c r="E58" t="s">
        <v>17</v>
      </c>
      <c r="F58" s="1" t="s">
        <v>62</v>
      </c>
      <c r="G58" t="s">
        <v>63</v>
      </c>
      <c r="H58">
        <v>3125</v>
      </c>
      <c r="I58" s="2">
        <v>43370</v>
      </c>
      <c r="J58" s="2">
        <v>43381</v>
      </c>
      <c r="K58">
        <v>3125</v>
      </c>
    </row>
    <row r="59" spans="1:11" ht="105" x14ac:dyDescent="0.25">
      <c r="A59" t="str">
        <f>"Z5523CDA0D"</f>
        <v>Z5523CDA0D</v>
      </c>
      <c r="B59" t="str">
        <f t="shared" si="1"/>
        <v>06363391001</v>
      </c>
      <c r="C59" t="s">
        <v>15</v>
      </c>
      <c r="D59" t="s">
        <v>157</v>
      </c>
      <c r="E59" t="s">
        <v>17</v>
      </c>
      <c r="F59" s="1" t="s">
        <v>158</v>
      </c>
      <c r="G59" t="s">
        <v>159</v>
      </c>
      <c r="H59">
        <v>110</v>
      </c>
      <c r="I59" s="2">
        <v>43160</v>
      </c>
      <c r="J59" s="2">
        <v>43160</v>
      </c>
      <c r="K59">
        <v>110</v>
      </c>
    </row>
    <row r="60" spans="1:11" ht="135" x14ac:dyDescent="0.25">
      <c r="A60" t="str">
        <f>"75312876A3"</f>
        <v>75312876A3</v>
      </c>
      <c r="B60" t="str">
        <f t="shared" si="1"/>
        <v>06363391001</v>
      </c>
      <c r="C60" t="s">
        <v>15</v>
      </c>
      <c r="D60" t="s">
        <v>160</v>
      </c>
      <c r="E60" t="s">
        <v>46</v>
      </c>
      <c r="F60" s="1" t="s">
        <v>99</v>
      </c>
      <c r="G60" t="s">
        <v>100</v>
      </c>
      <c r="H60">
        <v>20067.52</v>
      </c>
      <c r="I60" s="2">
        <v>43269</v>
      </c>
      <c r="J60" s="2">
        <v>44730</v>
      </c>
      <c r="K60">
        <v>1254.24</v>
      </c>
    </row>
    <row r="61" spans="1:11" ht="120" x14ac:dyDescent="0.25">
      <c r="A61" t="str">
        <f>"7577388264"</f>
        <v>7577388264</v>
      </c>
      <c r="B61" t="str">
        <f t="shared" si="1"/>
        <v>06363391001</v>
      </c>
      <c r="C61" t="s">
        <v>15</v>
      </c>
      <c r="D61" t="s">
        <v>161</v>
      </c>
      <c r="E61" t="s">
        <v>46</v>
      </c>
      <c r="F61" s="1" t="s">
        <v>162</v>
      </c>
      <c r="G61" t="s">
        <v>163</v>
      </c>
      <c r="H61">
        <v>115470.1</v>
      </c>
      <c r="I61" s="2">
        <v>43299</v>
      </c>
      <c r="J61" s="2">
        <v>43662</v>
      </c>
      <c r="K61">
        <v>72096.13</v>
      </c>
    </row>
    <row r="62" spans="1:11" ht="75" x14ac:dyDescent="0.25">
      <c r="A62" t="str">
        <f>"75986089AE"</f>
        <v>75986089AE</v>
      </c>
      <c r="B62" t="str">
        <f t="shared" si="1"/>
        <v>06363391001</v>
      </c>
      <c r="C62" t="s">
        <v>15</v>
      </c>
      <c r="D62" t="s">
        <v>164</v>
      </c>
      <c r="E62" t="s">
        <v>46</v>
      </c>
      <c r="F62" s="1" t="s">
        <v>165</v>
      </c>
      <c r="G62" t="s">
        <v>166</v>
      </c>
      <c r="H62">
        <v>15120</v>
      </c>
      <c r="I62" s="2">
        <v>43322</v>
      </c>
      <c r="J62" s="2">
        <v>43353</v>
      </c>
      <c r="K62">
        <v>15120</v>
      </c>
    </row>
    <row r="63" spans="1:11" ht="75" x14ac:dyDescent="0.25">
      <c r="A63" t="str">
        <f>"Z7125810F7"</f>
        <v>Z7125810F7</v>
      </c>
      <c r="B63" t="str">
        <f t="shared" si="1"/>
        <v>06363391001</v>
      </c>
      <c r="C63" t="s">
        <v>15</v>
      </c>
      <c r="D63" t="s">
        <v>167</v>
      </c>
      <c r="E63" t="s">
        <v>17</v>
      </c>
      <c r="F63" s="1" t="s">
        <v>168</v>
      </c>
      <c r="G63" t="s">
        <v>169</v>
      </c>
      <c r="H63">
        <v>1600</v>
      </c>
      <c r="I63" s="2">
        <v>43374</v>
      </c>
      <c r="J63" s="2">
        <v>43465</v>
      </c>
      <c r="K63">
        <v>1600</v>
      </c>
    </row>
    <row r="64" spans="1:11" ht="135" x14ac:dyDescent="0.25">
      <c r="A64" t="str">
        <f>"7396246747"</f>
        <v>7396246747</v>
      </c>
      <c r="B64" t="str">
        <f t="shared" si="1"/>
        <v>06363391001</v>
      </c>
      <c r="C64" t="s">
        <v>15</v>
      </c>
      <c r="D64" t="s">
        <v>170</v>
      </c>
      <c r="E64" t="s">
        <v>46</v>
      </c>
      <c r="F64" s="1" t="s">
        <v>171</v>
      </c>
      <c r="G64" t="s">
        <v>172</v>
      </c>
      <c r="H64">
        <v>0</v>
      </c>
      <c r="I64" s="2">
        <v>43154</v>
      </c>
      <c r="J64" s="2">
        <v>44246</v>
      </c>
      <c r="K64">
        <v>0</v>
      </c>
    </row>
    <row r="65" spans="1:11" ht="90" x14ac:dyDescent="0.25">
      <c r="A65" t="str">
        <f>"7632117E2D"</f>
        <v>7632117E2D</v>
      </c>
      <c r="B65" t="str">
        <f t="shared" si="1"/>
        <v>06363391001</v>
      </c>
      <c r="C65" t="s">
        <v>15</v>
      </c>
      <c r="D65" t="s">
        <v>173</v>
      </c>
      <c r="E65" t="s">
        <v>46</v>
      </c>
      <c r="F65" s="1" t="s">
        <v>174</v>
      </c>
      <c r="G65" t="s">
        <v>175</v>
      </c>
      <c r="H65">
        <v>20000</v>
      </c>
      <c r="I65" s="2">
        <v>43367</v>
      </c>
      <c r="J65" s="2">
        <v>43368</v>
      </c>
      <c r="K65">
        <v>4673.6000000000004</v>
      </c>
    </row>
    <row r="66" spans="1:11" ht="90" x14ac:dyDescent="0.25">
      <c r="A66" t="str">
        <f>"739917585D"</f>
        <v>739917585D</v>
      </c>
      <c r="B66" t="str">
        <f t="shared" si="1"/>
        <v>06363391001</v>
      </c>
      <c r="C66" t="s">
        <v>15</v>
      </c>
      <c r="D66" t="s">
        <v>176</v>
      </c>
      <c r="E66" t="s">
        <v>46</v>
      </c>
      <c r="F66" s="1" t="s">
        <v>124</v>
      </c>
      <c r="G66" t="s">
        <v>125</v>
      </c>
      <c r="H66">
        <v>7820.85</v>
      </c>
      <c r="I66" s="2">
        <v>43160</v>
      </c>
      <c r="J66" s="2">
        <v>43644</v>
      </c>
      <c r="K66">
        <v>2616.25</v>
      </c>
    </row>
    <row r="67" spans="1:11" ht="90" x14ac:dyDescent="0.25">
      <c r="A67" t="str">
        <f>"Z632535E14"</f>
        <v>Z632535E14</v>
      </c>
      <c r="B67" t="str">
        <f t="shared" ref="B67:B90" si="2">"06363391001"</f>
        <v>06363391001</v>
      </c>
      <c r="C67" t="s">
        <v>15</v>
      </c>
      <c r="D67" t="s">
        <v>177</v>
      </c>
      <c r="E67" t="s">
        <v>17</v>
      </c>
      <c r="F67" s="1" t="s">
        <v>178</v>
      </c>
      <c r="G67" t="s">
        <v>179</v>
      </c>
      <c r="H67">
        <v>1057.21</v>
      </c>
      <c r="I67" s="2">
        <v>43213</v>
      </c>
      <c r="J67" s="2">
        <v>43213</v>
      </c>
      <c r="K67">
        <v>1057.21</v>
      </c>
    </row>
    <row r="68" spans="1:11" ht="105" x14ac:dyDescent="0.25">
      <c r="A68" t="str">
        <f>"7535950EA8"</f>
        <v>7535950EA8</v>
      </c>
      <c r="B68" t="str">
        <f t="shared" si="2"/>
        <v>06363391001</v>
      </c>
      <c r="C68" t="s">
        <v>15</v>
      </c>
      <c r="D68" t="s">
        <v>180</v>
      </c>
      <c r="E68" t="s">
        <v>46</v>
      </c>
      <c r="F68" s="1" t="s">
        <v>181</v>
      </c>
      <c r="G68" t="s">
        <v>182</v>
      </c>
      <c r="H68">
        <v>0</v>
      </c>
      <c r="I68" s="2">
        <v>43346</v>
      </c>
      <c r="J68" s="2">
        <v>43707</v>
      </c>
      <c r="K68">
        <v>252907.9</v>
      </c>
    </row>
    <row r="69" spans="1:11" ht="105" x14ac:dyDescent="0.25">
      <c r="A69" t="str">
        <f>"Z8A25D2AD3"</f>
        <v>Z8A25D2AD3</v>
      </c>
      <c r="B69" t="str">
        <f t="shared" si="2"/>
        <v>06363391001</v>
      </c>
      <c r="C69" t="s">
        <v>15</v>
      </c>
      <c r="D69" t="s">
        <v>183</v>
      </c>
      <c r="E69" t="s">
        <v>17</v>
      </c>
      <c r="F69" s="1" t="s">
        <v>184</v>
      </c>
      <c r="G69" t="s">
        <v>185</v>
      </c>
      <c r="H69">
        <v>2500</v>
      </c>
      <c r="I69" s="2">
        <v>43416</v>
      </c>
      <c r="J69" s="2">
        <v>43774</v>
      </c>
      <c r="K69">
        <v>2500</v>
      </c>
    </row>
    <row r="70" spans="1:11" ht="409.5" x14ac:dyDescent="0.25">
      <c r="A70" t="str">
        <f>"Z3E2511979"</f>
        <v>Z3E2511979</v>
      </c>
      <c r="B70" t="str">
        <f t="shared" si="2"/>
        <v>06363391001</v>
      </c>
      <c r="C70" t="s">
        <v>15</v>
      </c>
      <c r="D70" t="s">
        <v>186</v>
      </c>
      <c r="E70" t="s">
        <v>27</v>
      </c>
      <c r="F70" s="1" t="s">
        <v>187</v>
      </c>
      <c r="G70" t="s">
        <v>188</v>
      </c>
      <c r="H70">
        <v>175</v>
      </c>
      <c r="I70" s="2">
        <v>43437</v>
      </c>
      <c r="J70" s="2">
        <v>43553</v>
      </c>
      <c r="K70">
        <v>175</v>
      </c>
    </row>
    <row r="71" spans="1:11" ht="90" x14ac:dyDescent="0.25">
      <c r="A71" t="str">
        <f>"ZF0260CC59"</f>
        <v>ZF0260CC59</v>
      </c>
      <c r="B71" t="str">
        <f t="shared" si="2"/>
        <v>06363391001</v>
      </c>
      <c r="C71" t="s">
        <v>15</v>
      </c>
      <c r="D71" t="s">
        <v>189</v>
      </c>
      <c r="E71" t="s">
        <v>17</v>
      </c>
      <c r="F71" s="1" t="s">
        <v>62</v>
      </c>
      <c r="G71" t="s">
        <v>63</v>
      </c>
      <c r="H71">
        <v>1250</v>
      </c>
      <c r="I71" s="2">
        <v>43476</v>
      </c>
      <c r="J71" s="2">
        <v>43553</v>
      </c>
      <c r="K71">
        <v>0</v>
      </c>
    </row>
    <row r="72" spans="1:11" ht="90" x14ac:dyDescent="0.25">
      <c r="A72" t="str">
        <f>"Z2F2649BDC"</f>
        <v>Z2F2649BDC</v>
      </c>
      <c r="B72" t="str">
        <f t="shared" si="2"/>
        <v>06363391001</v>
      </c>
      <c r="C72" t="s">
        <v>15</v>
      </c>
      <c r="D72" t="s">
        <v>190</v>
      </c>
      <c r="E72" t="s">
        <v>17</v>
      </c>
      <c r="F72" s="1" t="s">
        <v>97</v>
      </c>
      <c r="G72" t="s">
        <v>35</v>
      </c>
      <c r="H72">
        <v>18579.77</v>
      </c>
      <c r="I72" s="2">
        <v>43472</v>
      </c>
      <c r="J72" s="2">
        <v>43553</v>
      </c>
      <c r="K72">
        <v>0</v>
      </c>
    </row>
    <row r="73" spans="1:11" ht="90" x14ac:dyDescent="0.25">
      <c r="A73" t="str">
        <f>"Z90255C437"</f>
        <v>Z90255C437</v>
      </c>
      <c r="B73" t="str">
        <f t="shared" si="2"/>
        <v>06363391001</v>
      </c>
      <c r="C73" t="s">
        <v>15</v>
      </c>
      <c r="D73" t="s">
        <v>191</v>
      </c>
      <c r="E73" t="s">
        <v>17</v>
      </c>
      <c r="F73" s="1" t="s">
        <v>82</v>
      </c>
      <c r="G73" t="s">
        <v>83</v>
      </c>
      <c r="H73">
        <v>10058.620000000001</v>
      </c>
      <c r="I73" s="2">
        <v>43409</v>
      </c>
      <c r="J73" s="2">
        <v>43462</v>
      </c>
      <c r="K73">
        <v>0</v>
      </c>
    </row>
    <row r="74" spans="1:11" ht="90" x14ac:dyDescent="0.25">
      <c r="A74" t="str">
        <f>"Z652676E50"</f>
        <v>Z652676E50</v>
      </c>
      <c r="B74" t="str">
        <f t="shared" si="2"/>
        <v>06363391001</v>
      </c>
      <c r="C74" t="s">
        <v>15</v>
      </c>
      <c r="D74" t="s">
        <v>192</v>
      </c>
      <c r="E74" t="s">
        <v>17</v>
      </c>
      <c r="F74" s="1" t="s">
        <v>193</v>
      </c>
      <c r="H74">
        <v>0</v>
      </c>
      <c r="K74">
        <v>0</v>
      </c>
    </row>
    <row r="75" spans="1:11" ht="120" x14ac:dyDescent="0.25">
      <c r="A75" t="str">
        <f>"Z252629570"</f>
        <v>Z252629570</v>
      </c>
      <c r="B75" t="str">
        <f t="shared" si="2"/>
        <v>06363391001</v>
      </c>
      <c r="C75" t="s">
        <v>15</v>
      </c>
      <c r="D75" t="s">
        <v>194</v>
      </c>
      <c r="E75" t="s">
        <v>17</v>
      </c>
      <c r="F75" s="1" t="s">
        <v>195</v>
      </c>
      <c r="G75" t="s">
        <v>196</v>
      </c>
      <c r="H75">
        <v>7000</v>
      </c>
      <c r="I75" s="2">
        <v>43441</v>
      </c>
      <c r="J75" s="2">
        <v>43573</v>
      </c>
      <c r="K75">
        <v>0</v>
      </c>
    </row>
    <row r="76" spans="1:11" ht="409.5" x14ac:dyDescent="0.25">
      <c r="A76" t="str">
        <f>"Z0E22B3486"</f>
        <v>Z0E22B3486</v>
      </c>
      <c r="B76" t="str">
        <f t="shared" si="2"/>
        <v>06363391001</v>
      </c>
      <c r="C76" t="s">
        <v>15</v>
      </c>
      <c r="D76" t="s">
        <v>197</v>
      </c>
      <c r="E76" t="s">
        <v>27</v>
      </c>
      <c r="F76" s="1" t="s">
        <v>198</v>
      </c>
      <c r="G76" t="s">
        <v>199</v>
      </c>
      <c r="H76">
        <v>5254</v>
      </c>
      <c r="I76" s="2">
        <v>43346</v>
      </c>
      <c r="J76" s="2">
        <v>43462</v>
      </c>
      <c r="K76">
        <v>5254</v>
      </c>
    </row>
    <row r="77" spans="1:11" ht="409.5" x14ac:dyDescent="0.25">
      <c r="A77" t="str">
        <f>"76823793B4"</f>
        <v>76823793B4</v>
      </c>
      <c r="B77" t="str">
        <f t="shared" si="2"/>
        <v>06363391001</v>
      </c>
      <c r="C77" t="s">
        <v>15</v>
      </c>
      <c r="D77" t="s">
        <v>200</v>
      </c>
      <c r="E77" t="s">
        <v>27</v>
      </c>
      <c r="F77" s="1" t="s">
        <v>201</v>
      </c>
      <c r="H77">
        <v>0</v>
      </c>
      <c r="K77">
        <v>0</v>
      </c>
    </row>
    <row r="78" spans="1:11" ht="405" x14ac:dyDescent="0.25">
      <c r="A78" t="str">
        <f>"768976961F"</f>
        <v>768976961F</v>
      </c>
      <c r="B78" t="str">
        <f t="shared" si="2"/>
        <v>06363391001</v>
      </c>
      <c r="C78" t="s">
        <v>15</v>
      </c>
      <c r="D78" t="s">
        <v>202</v>
      </c>
      <c r="E78" t="s">
        <v>27</v>
      </c>
      <c r="F78" s="1" t="s">
        <v>203</v>
      </c>
      <c r="H78">
        <v>0</v>
      </c>
      <c r="K78">
        <v>0</v>
      </c>
    </row>
    <row r="79" spans="1:11" ht="409.5" x14ac:dyDescent="0.25">
      <c r="A79" t="str">
        <f>"767612069C"</f>
        <v>767612069C</v>
      </c>
      <c r="B79" t="str">
        <f t="shared" si="2"/>
        <v>06363391001</v>
      </c>
      <c r="C79" t="s">
        <v>15</v>
      </c>
      <c r="D79" t="s">
        <v>204</v>
      </c>
      <c r="E79" t="s">
        <v>27</v>
      </c>
      <c r="F79" s="1" t="s">
        <v>205</v>
      </c>
      <c r="H79">
        <v>0</v>
      </c>
      <c r="K79">
        <v>0</v>
      </c>
    </row>
    <row r="80" spans="1:11" ht="409.5" x14ac:dyDescent="0.25">
      <c r="A80" t="str">
        <f>"76577764AA"</f>
        <v>76577764AA</v>
      </c>
      <c r="B80" t="str">
        <f t="shared" si="2"/>
        <v>06363391001</v>
      </c>
      <c r="C80" t="s">
        <v>15</v>
      </c>
      <c r="D80" t="s">
        <v>206</v>
      </c>
      <c r="E80" t="s">
        <v>27</v>
      </c>
      <c r="F80" s="1" t="s">
        <v>207</v>
      </c>
      <c r="H80">
        <v>0</v>
      </c>
      <c r="K80">
        <v>0</v>
      </c>
    </row>
    <row r="81" spans="1:11" ht="225" x14ac:dyDescent="0.25">
      <c r="A81" t="str">
        <f>"7724486F7C"</f>
        <v>7724486F7C</v>
      </c>
      <c r="B81" t="str">
        <f t="shared" si="2"/>
        <v>06363391001</v>
      </c>
      <c r="C81" t="s">
        <v>15</v>
      </c>
      <c r="D81" t="s">
        <v>208</v>
      </c>
      <c r="E81" t="s">
        <v>27</v>
      </c>
      <c r="F81" s="1" t="s">
        <v>209</v>
      </c>
      <c r="H81">
        <v>0</v>
      </c>
      <c r="K81">
        <v>0</v>
      </c>
    </row>
    <row r="82" spans="1:11" ht="409.5" x14ac:dyDescent="0.25">
      <c r="A82" t="str">
        <f>"77244956EC"</f>
        <v>77244956EC</v>
      </c>
      <c r="B82" t="str">
        <f t="shared" si="2"/>
        <v>06363391001</v>
      </c>
      <c r="C82" t="s">
        <v>15</v>
      </c>
      <c r="D82" t="s">
        <v>210</v>
      </c>
      <c r="E82" t="s">
        <v>27</v>
      </c>
      <c r="F82" s="1" t="s">
        <v>211</v>
      </c>
      <c r="H82">
        <v>0</v>
      </c>
      <c r="K82">
        <v>0</v>
      </c>
    </row>
    <row r="83" spans="1:11" ht="409.5" x14ac:dyDescent="0.25">
      <c r="A83" t="str">
        <f>"76694885B6"</f>
        <v>76694885B6</v>
      </c>
      <c r="B83" t="str">
        <f t="shared" si="2"/>
        <v>06363391001</v>
      </c>
      <c r="C83" t="s">
        <v>15</v>
      </c>
      <c r="D83" t="s">
        <v>212</v>
      </c>
      <c r="E83" t="s">
        <v>27</v>
      </c>
      <c r="F83" s="1" t="s">
        <v>213</v>
      </c>
      <c r="H83">
        <v>0</v>
      </c>
      <c r="K83">
        <v>0</v>
      </c>
    </row>
    <row r="84" spans="1:11" ht="360" x14ac:dyDescent="0.25">
      <c r="A84" t="str">
        <f>"Z1C25F577F"</f>
        <v>Z1C25F577F</v>
      </c>
      <c r="B84" t="str">
        <f t="shared" si="2"/>
        <v>06363391001</v>
      </c>
      <c r="C84" t="s">
        <v>15</v>
      </c>
      <c r="D84" t="s">
        <v>214</v>
      </c>
      <c r="E84" t="s">
        <v>27</v>
      </c>
      <c r="F84" s="1" t="s">
        <v>215</v>
      </c>
      <c r="H84">
        <v>0</v>
      </c>
      <c r="K84">
        <v>0</v>
      </c>
    </row>
    <row r="85" spans="1:11" ht="90" x14ac:dyDescent="0.25">
      <c r="A85" t="str">
        <f>"Z612664427"</f>
        <v>Z612664427</v>
      </c>
      <c r="B85" t="str">
        <f t="shared" si="2"/>
        <v>06363391001</v>
      </c>
      <c r="C85" t="s">
        <v>15</v>
      </c>
      <c r="D85" t="s">
        <v>216</v>
      </c>
      <c r="E85" t="s">
        <v>17</v>
      </c>
      <c r="F85" s="1" t="s">
        <v>217</v>
      </c>
      <c r="H85">
        <v>0</v>
      </c>
      <c r="K85">
        <v>0</v>
      </c>
    </row>
    <row r="86" spans="1:11" ht="75" x14ac:dyDescent="0.25">
      <c r="A86" t="str">
        <f>"Z12266A484"</f>
        <v>Z12266A484</v>
      </c>
      <c r="B86" t="str">
        <f t="shared" si="2"/>
        <v>06363391001</v>
      </c>
      <c r="C86" t="s">
        <v>15</v>
      </c>
      <c r="D86" t="s">
        <v>218</v>
      </c>
      <c r="E86" t="s">
        <v>17</v>
      </c>
      <c r="F86" s="1" t="s">
        <v>91</v>
      </c>
      <c r="H86">
        <v>0</v>
      </c>
      <c r="K86">
        <v>0</v>
      </c>
    </row>
    <row r="87" spans="1:11" ht="409.5" x14ac:dyDescent="0.25">
      <c r="A87" t="str">
        <f>"Z1124F9EA6"</f>
        <v>Z1124F9EA6</v>
      </c>
      <c r="B87" t="str">
        <f t="shared" si="2"/>
        <v>06363391001</v>
      </c>
      <c r="C87" t="s">
        <v>15</v>
      </c>
      <c r="D87" t="s">
        <v>219</v>
      </c>
      <c r="E87" t="s">
        <v>27</v>
      </c>
      <c r="F87" s="1" t="s">
        <v>220</v>
      </c>
      <c r="H87">
        <v>0</v>
      </c>
      <c r="K87">
        <v>0</v>
      </c>
    </row>
    <row r="88" spans="1:11" ht="360" x14ac:dyDescent="0.25">
      <c r="A88" t="str">
        <f>"Z992427914"</f>
        <v>Z992427914</v>
      </c>
      <c r="B88" t="str">
        <f t="shared" si="2"/>
        <v>06363391001</v>
      </c>
      <c r="C88" t="s">
        <v>15</v>
      </c>
      <c r="D88" t="s">
        <v>221</v>
      </c>
      <c r="E88" t="s">
        <v>27</v>
      </c>
      <c r="F88" s="1" t="s">
        <v>222</v>
      </c>
      <c r="H88">
        <v>0</v>
      </c>
      <c r="K88">
        <v>0</v>
      </c>
    </row>
    <row r="89" spans="1:11" ht="360" x14ac:dyDescent="0.25">
      <c r="A89" t="str">
        <f>"Z98232B91F"</f>
        <v>Z98232B91F</v>
      </c>
      <c r="B89" t="str">
        <f t="shared" si="2"/>
        <v>06363391001</v>
      </c>
      <c r="C89" t="s">
        <v>15</v>
      </c>
      <c r="D89" t="s">
        <v>223</v>
      </c>
      <c r="E89" t="s">
        <v>27</v>
      </c>
      <c r="F89" s="1" t="s">
        <v>224</v>
      </c>
      <c r="H89">
        <v>0</v>
      </c>
      <c r="K89">
        <v>0</v>
      </c>
    </row>
    <row r="90" spans="1:11" ht="345" x14ac:dyDescent="0.25">
      <c r="A90" t="str">
        <f>"Z602341DA0"</f>
        <v>Z602341DA0</v>
      </c>
      <c r="B90" t="str">
        <f t="shared" si="2"/>
        <v>06363391001</v>
      </c>
      <c r="C90" t="s">
        <v>15</v>
      </c>
      <c r="D90" t="s">
        <v>225</v>
      </c>
      <c r="E90" t="s">
        <v>27</v>
      </c>
      <c r="F90" s="1" t="s">
        <v>226</v>
      </c>
      <c r="H90">
        <v>0</v>
      </c>
      <c r="K9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emiliaromagna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2019-01-29T14:49:10Z</dcterms:created>
  <dcterms:modified xsi:type="dcterms:W3CDTF">2019-01-29T15:13:36Z</dcterms:modified>
</cp:coreProperties>
</file>