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lazio" sheetId="1" r:id="rId1"/>
  </sheets>
  <calcPr calcId="145621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</calcChain>
</file>

<file path=xl/sharedStrings.xml><?xml version="1.0" encoding="utf-8"?>
<sst xmlns="http://schemas.openxmlformats.org/spreadsheetml/2006/main" count="325" uniqueCount="163">
  <si>
    <t>Agenzia delle Entrate</t>
  </si>
  <si>
    <t>CF 06363391001</t>
  </si>
  <si>
    <t>Contratti di forniture, beni e servizi</t>
  </si>
  <si>
    <t>Anno 2018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</si>
  <si>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</si>
  <si>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</si>
  <si>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</si>
  <si>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</si>
  <si>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</si>
  <si>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</si>
  <si>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</si>
  <si>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</si>
  <si>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</si>
  <si>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</si>
  <si>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</si>
  <si>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Lazio</t>
  </si>
  <si>
    <t xml:space="preserve">Contratto per il complessivo servizio di ascolto radio in Centrale operativa pronto intervento celere apertura e chiusura immobile sede della  Direzione Provinciale dell'Ufficio Territoriale e dell'Ufficio Provinciale di Viterbo  </t>
  </si>
  <si>
    <t>22-PROCEDURA NEGOZIATA DERIVANTE DA AVVISI CON CUI SI INDICE LA GARA</t>
  </si>
  <si>
    <t xml:space="preserve">AXITEA SPA (CF: 00818630188)
COSMOPOL LATINA SRL  (CF: 02300290596)
ISTITUTO DI VIGILANZA DELL'URBE S.P.A. (CF: 05800441007)
Istituto di Vigilanza Privata della Provincia di Viterbo Srl (CF: 00628090565)
METRONOTTE GROUP S.R.L. (CF: 02791630649)
</t>
  </si>
  <si>
    <t>Istituto di Vigilanza Privata della Provincia di Viterbo Srl (CF: 00628090565)</t>
  </si>
  <si>
    <t>ADESIONE CONVENZIONE CONSIP EE 14 - LOTTO 6 -FORNITURA ENERGIA ELETTRICA UFFICI EX TERRITORIO DI LATINA, CIVITAVECCHIA, RIETI, CIAMARRA E UT TIVOLI</t>
  </si>
  <si>
    <t>26-AFFIDAMENTO DIRETTO IN ADESIONE AD ACCORDO QUADRO/CONVENZIONE</t>
  </si>
  <si>
    <t xml:space="preserve">ENEL ENERGIA SPA (CF: 06655971007)
</t>
  </si>
  <si>
    <t>ENEL ENERGIA SPA (CF: 06655971007)</t>
  </si>
  <si>
    <t>Fornitura e consegna al piano di timbri per lâ€™Agenzia delle Entrate - Direzione Regionale del Lazio e Uffici da essa dipendenti</t>
  </si>
  <si>
    <t xml:space="preserve">Cartil Unipersonale S.r.l. (CF: 02632440646)
DE.DA. UFFICIO (CF: 11803631008)
Incisoria  Pastormerlo  SRL (CF: 13388910153)
LYRECO ITALIA S.P.A. (CF: 11582010150)
MYO S.r.l. (CF: 03222970406)
TIPOGRAFIA RAGIONE (CF: 02353130749)
</t>
  </si>
  <si>
    <t>Incisoria  Pastormerlo  SRL (CF: 13388910153)</t>
  </si>
  <si>
    <t xml:space="preserve">Contratto per il servizio di ascolto radio in Centrale operativa, pronto intervento celere, apertura e chiusura dell'immobile sede dell'Ufficio Territoriale di Formia </t>
  </si>
  <si>
    <t xml:space="preserve">AXITEA SPA (CF: 00818630188)
CITTA' DI ROMA METRONOTTE SOCIETA' COOPERATIVA  (CF: 03707541003)
EUROPEAN SECURITY SRL (CF: 03034600548)
ITALPOL VIGILANZA S.R.L. (CF: 05849251003)
Securitas Metronotte Srl (CF: 02652960580)
</t>
  </si>
  <si>
    <t>Securitas Metronotte Srl (CF: 02652960580)</t>
  </si>
  <si>
    <t xml:space="preserve">Contratto per il complessivo servizio di ascolto radio in Centrale Operativa pronto intervento celere apertura e chiusura dell'immobile sede della Direzione Provinciale, dell'Ufficio Territoriale e dell'Ufficio Provinciale  di Rieti </t>
  </si>
  <si>
    <t xml:space="preserve">COSMOPOL SECURITY  (CF: 01125371003)
FIDELITAS SPA (CF: 02084640164)
Istituto di Vigilanza Europol s.r.l. (CF: 02100310800)
italpol group spa  (CF: 02750060309)
Securitas Metronotte Srl (CF: 02652960580)
</t>
  </si>
  <si>
    <t>Fornitura di gasolio da riscaldamento per lâ€™Ufficio Territoriale di Frascati  della  Direzione Regionale del Lazio dellâ€™Agenzia delle Entrate</t>
  </si>
  <si>
    <t xml:space="preserve">BRONCHI COMBUSTIBILI SRL (CF: 01252710403)
</t>
  </si>
  <si>
    <t>BRONCHI COMBUSTIBILI SRL (CF: 01252710403)</t>
  </si>
  <si>
    <t xml:space="preserve">CONTRATTO PER LA PUBBLICAZIONE DELL'ESTRATTO DELL'AVVISO DI INDAGINE DI MERCATO PER L'INDIVIDUAZIONE DI DUE IMMOBILI DA ADIBIRE A SEDE DEL UT ROMA 5 </t>
  </si>
  <si>
    <t>23-AFFIDAMENTO IN ECONOMIA - AFFIDAMENTO DIRETTO</t>
  </si>
  <si>
    <t xml:space="preserve">PIEMME SPA - CONCESSIONARIA DI PUBBLICITA' (CF: 08526500155)
</t>
  </si>
  <si>
    <t>PIEMME SPA - CONCESSIONARIA DI PUBBLICITA' (CF: 08526500155)</t>
  </si>
  <si>
    <t>ESTRATTO DELL'AVVISO DI INDAGINE DI MERCATO PER L'INDIVIDUAZIONE DI UN IMMOBILE DA ADIBIRE A SEDE DELL'UFFICIO TERRITORIALE DI ROMA 5 DELL'AGENZIA DELLE ENTRATE</t>
  </si>
  <si>
    <t xml:space="preserve">A. MANZONI &amp; C. S.p.a. (CF: 04705810150)
</t>
  </si>
  <si>
    <t>A. MANZONI &amp; C. S.p.a. (CF: 04705810150)</t>
  </si>
  <si>
    <t xml:space="preserve">Contratto per il servizio di ascolto radio in Centrale Operativa, pronto intervento celere, apertura e chiusura dellâ€™immobile sede della Direzione Provinciale, dellâ€™Ufficio Territoriale e dellâ€™Ufficio Provinciale dellâ€™Agenzia delle Entrate di Frosinone </t>
  </si>
  <si>
    <t xml:space="preserve">COSMOPOL SECURITY  (CF: 01125371003)
italpol group spa  (CF: 02750060309)
Security Line Srl (CF: 08319531003)
TRAVIS GROUP  (CF: 12591851006)
URBAN SECURITY INVESTIGATION ITALIA SRL (CF: 02668400605)
</t>
  </si>
  <si>
    <t>URBAN SECURITY INVESTIGATION ITALIA SRL (CF: 02668400605)</t>
  </si>
  <si>
    <t>Servizio interpretariato LIS</t>
  </si>
  <si>
    <t xml:space="preserve">GIONADAB CRIMITO (CF: CRMGDB69P20D045B)
</t>
  </si>
  <si>
    <t>GIONADAB CRIMITO (CF: CRMGDB69P20D045B)</t>
  </si>
  <si>
    <t xml:space="preserve">CONTRATTO PER IL SERVIZIO DI ASCOLTO RADIO IN CENTRALE OPERATIVA PRONTO INTERVENTO CELERE APERTURA E CHIUSURA DELL'IMMOBILE SEDE DELLA DIREZIONE PROVINCIALE DI LATINA NONCHE' DEL SERVIZIO DI APERTURA E CHIUSURA DELL'UFFICIO PROVINCIALE DI ROMA </t>
  </si>
  <si>
    <t xml:space="preserve">COSMOPOL LATINA SRL  (CF: 02300290596)
Istituto di Vigilanza Privata della Provincia di Viterbo Srl (CF: 00628090565)
italpol group spa  (CF: 02750060309)
SICURITALIA S.P.A (CF: 07897711003)
UNISECUR SRL  (CF: 14102431005)
</t>
  </si>
  <si>
    <t>UNISECUR SRL  (CF: 14102431005)</t>
  </si>
  <si>
    <t>FORNITURA MATERIALE DI CONSUMO PER DR LAZIO</t>
  </si>
  <si>
    <t xml:space="preserve">ITALWARE  SRL  (CF: 08619670584)
</t>
  </si>
  <si>
    <t>ITALWARE  SRL  (CF: 08619670584)</t>
  </si>
  <si>
    <t>Fornitura di materiale di consumo per stampanti di rete a colori per la Sezione Staccata di Civitavecchia UPT Roma della Direzione Regionale del Lazio dellâ€™Agenzia delle Entrate</t>
  </si>
  <si>
    <t>Fornitura di materiale di consumo per stampanti multifunzione colore per la Direzione Regionale del Lazio dellâ€™Agenzia delle Entrate</t>
  </si>
  <si>
    <t>Fornitura di materiale di consumo per stampanti multifunzione colore per la Direzione Provinciale II di Roma della Direzione Regionale del Lazio dellâ€™Agenzia delle Entrate</t>
  </si>
  <si>
    <t>Fornitura di materiale di consumo per stampanti di rete a colori per lâ€™Ufficio Territoriale di Formia della Direzione Regionale del Lazio dellâ€™Agenzia delle Entrate</t>
  </si>
  <si>
    <t>Fornitura di materiale di consumo per stampanti di rete a colori per lâ€™Ufficio Territoriale di Pomezia della Direzione Regionale del Lazio dellâ€™Agenzia delle Entrate</t>
  </si>
  <si>
    <t>Fornitura di materiale di consumo per stampanti di rete a colori per lâ€™Ufficio Territoriale di Palestrina della Direzione Regionale del Lazio dellâ€™Agenzia delle Entrate</t>
  </si>
  <si>
    <t>Fornitura di carta per stampe e copie per le Direzioni Centrali ed alcune Direzioni Regionali dellâ€™Agenzia delle Entrate â€“ Lotto 8</t>
  </si>
  <si>
    <t xml:space="preserve">LYRECO ITALIA S.P.A. (CF: 11582010150)
</t>
  </si>
  <si>
    <t>LYRECO ITALIA S.P.A. (CF: 11582010150)</t>
  </si>
  <si>
    <t>Fornitura di materiale tipografico per la partecipazione dellâ€™Agenzia delle Entrate allâ€™evento Casa Idea (17-25 marzo 2018) presso la Fiera di Roma</t>
  </si>
  <si>
    <t xml:space="preserve">Grafiche Delfi Italia Srl (CF: 06052371009)
</t>
  </si>
  <si>
    <t>Grafiche Delfi Italia Srl (CF: 06052371009)</t>
  </si>
  <si>
    <t>Fornitura di carta A4 per la Direzione Regionale del Lazio dellâ€™Agenzia delle Entrate e gli Uffici da essa dipendenti</t>
  </si>
  <si>
    <t xml:space="preserve">A. DI PAOLO SRL (CF: 01805450689)
All Office di Perrone Patrizia (CF: PRRPRZ71B66C352E)
DUBINI S.R.L. (CF: 06262520155)
ERREBIAN SPA (CF: 08397890586)
LYRECO ITALIA S.P.A. (CF: 11582010150)
MYO S.r.l. (CF: 03222970406)
</t>
  </si>
  <si>
    <t>A. DI PAOLO SRL (CF: 01805450689)</t>
  </si>
  <si>
    <t>FORNITURA BPE PER LA DR LAZIO E UFFICI DA ESSA DIPENDENTI</t>
  </si>
  <si>
    <t xml:space="preserve">DAY RISTOSERVICE S.P.A. (CF: 03543000370)
</t>
  </si>
  <si>
    <t>DAY RISTOSERVICE S.P.A. (CF: 03543000370)</t>
  </si>
  <si>
    <t xml:space="preserve">RIPARAZIONE DEGLI IMPIANTI ELEVATORI A SERVIZIO DELL' IMMOBILE DEMANIALE SITO IN RIETI VIA CESARE VERANI 7 </t>
  </si>
  <si>
    <t xml:space="preserve">EL.CI IMPIANTI SRL (CF: 01341130639)
</t>
  </si>
  <si>
    <t>EL.CI IMPIANTI SRL (CF: 01341130639)</t>
  </si>
  <si>
    <t>Fornitura e installazione punti rete alimentazione di elettroserrature presso DP Rieti, installazione punti rete apriporta e forniture ricariche di gas UPT Latina</t>
  </si>
  <si>
    <t>Contratto per il conferimento di incarico di consulente tecnico di parte alla d.ssa Eliana Pisani  nella controversia Paoloni Anna Maria  c/Agenzia delle Entrate â€“ Direzione Regionale del Lazio â€“ Importo onorario: â‚¬ 350,00 oltre I.V.A.</t>
  </si>
  <si>
    <t xml:space="preserve">PISANI ELIANA (CF: PSNLNE72B50F839T)
</t>
  </si>
  <si>
    <t>PISANI ELIANA (CF: PSNLNE72B50F839T)</t>
  </si>
  <si>
    <t xml:space="preserve">Contratto per il corso base di formazione per professionisti abilitati al rilascio delle certificazioni di prevenzione incendi 120 ore per il dipendente dell'Agenzia delle Entrate - Direzione Regionale del Lazio  Ing Caprioglio Ermanno </t>
  </si>
  <si>
    <t xml:space="preserve">Acquario romano Srl (CF: 07642551001)
</t>
  </si>
  <si>
    <t>Acquario romano Srl (CF: 07642551001)</t>
  </si>
  <si>
    <t xml:space="preserve">Servizio di interpretariato LIS per consentite a due dipendenti dell'Agenzia delle Entrate di partecipare ad un corso di formazione in materia di sicurezza presso la sede della DR Lazio </t>
  </si>
  <si>
    <t xml:space="preserve">CREI COOPERATIVA SOCIALE  (CF: 10853451002)
</t>
  </si>
  <si>
    <t>CREI COOPERATIVA SOCIALE  (CF: 10853451002)</t>
  </si>
  <si>
    <t>Fornitura di materiale di cancelleria per la Direzione Regionale del Lazio dellâ€™Agenzia delle Entrate e gli Uffici da essa dipendenti</t>
  </si>
  <si>
    <t xml:space="preserve">CCG Srl (CF: 03351040583)
DUBINI S.R.L. (CF: 06262520155)
ECO LASER INFORMATICA SRL  (CF: 04427081007)
ERREBIAN SPA (CF: 08397890586)
ICR - SOCIETA' PER AZIONI  (CF: 05466391009)
LYRECO ITALIA S.P.A. (CF: 11582010150)
</t>
  </si>
  <si>
    <t>Fornitura di materiale di consumo per stampanti in Convenzione Consip per lâ€™ Ufficio Territoriale di Roma 2 dellâ€™Agenzia delle Entrate</t>
  </si>
  <si>
    <t>manutenzione condotta fognaria U.T. Frascati e eventuali interventi presso tutti gli Uffici afferenti la DRL</t>
  </si>
  <si>
    <t xml:space="preserve">INITIATIVE 2000 S.E.A. Srl (CF: 01963610595)
</t>
  </si>
  <si>
    <t>INITIATIVE 2000 S.E.A. Srl (CF: 01963610595)</t>
  </si>
  <si>
    <t>Break point</t>
  </si>
  <si>
    <t xml:space="preserve">IVS ITALIA S.P.A. (CF: 03320270162)
</t>
  </si>
  <si>
    <t>IVS ITALIA S.P.A. (CF: 03320270162)</t>
  </si>
  <si>
    <t xml:space="preserve">Adesione Convenzione Consip "Apparecchiature Multifunzione 28" noleggio assistenza tecnica e manutenzione di n.12 fotocopiatrici da collocare presso alcuni Uffici dipendenti dalla Direzione Regionale del Lazio </t>
  </si>
  <si>
    <t xml:space="preserve">KYOCERA DOCUMENT SOLUTION ITALIA SPA (CF: 01788080156)
</t>
  </si>
  <si>
    <t>KYOCERA DOCUMENT SOLUTION ITALIA SPA (CF: 01788080156)</t>
  </si>
  <si>
    <t>Fornitura di un transpallet manuale per la sede della Direzione Regionale del Lazio dellâ€™Agenzia delle Entrate.</t>
  </si>
  <si>
    <t xml:space="preserve">FAMI SRL (CF: 03498610249)
</t>
  </si>
  <si>
    <t>FAMI SRL (CF: 03498610249)</t>
  </si>
  <si>
    <t>FORNITURA TIMBRI TIPO MOBILE - FINANZIARIO ANNO 2019 PER LE CONSERVATORIE DEI REGISTI IMMOBILIARI</t>
  </si>
  <si>
    <t xml:space="preserve">Istituto Poligrafico e Zecca dello Stato  (CF: 00399810589)
</t>
  </si>
  <si>
    <t>Istituto Poligrafico e Zecca dello Stato  (CF: 00399810589)</t>
  </si>
  <si>
    <t>Fornitura di materiale di consumo per stampanti multifunzione colore  per la Direzione Provinciale I e Ufficio Territoriale di Roma 1 della Direzione Regionale del Lazio dellâ€™Agenzia delle Entrate</t>
  </si>
  <si>
    <t>Fornitura di materiale di consumo per stampanti multifunzione colore  per la Direzione Regionale del Lazio dellâ€™Agenzia delle Entrate</t>
  </si>
  <si>
    <t>Adesione alla Convenzione Consip â€œStampanti 15 â€“ Lotto 2,  per la fornitura di materiale di consumo per stampanti di rete formatoA4 B/N per lâ€™Ufficio Territoriale di Formia della Direzione Regionale del Lazio - dellâ€™Agenzia delle Entrate</t>
  </si>
  <si>
    <t xml:space="preserve">INFORDATA (CF: 00929440592)
</t>
  </si>
  <si>
    <t>INFORDATA (CF: 00929440592)</t>
  </si>
  <si>
    <t>Adesione alla Convenzione Consip â€œStampanti 14 â€“ Lotto 4, per la fornitura di materiale di consumo per stampanti A3 colore per la DP- UT e UPT di Viterbo della Direzione Regionale del Lazio dellâ€™Agenzia delle Entrate</t>
  </si>
  <si>
    <t>Adesione alla Convenzione Consip â€œStampanti 15 â€“ Lotto 7, per la fornitura di materiale di consumo per stampanti multifunzione colore  per la DP II - Ufficio Territoriale di Roma 5 della Direzione Regionale del Lazio dellâ€™Agenzia delle Entrate</t>
  </si>
  <si>
    <t>Fornitura di materiale di consumo per stampanti di rete a colori per lâ€™Ufficio Territoriale di Roma5 della Direzione Regionale del Lazio dellâ€™Agenzia delle Entrate</t>
  </si>
  <si>
    <t xml:space="preserve">ITALWARE SRL (CF: 02102821002)
</t>
  </si>
  <si>
    <t>ITALWARE SRL (CF: 02102821002)</t>
  </si>
  <si>
    <t>Fornitura di materiale di consumo per stampanti di rete a colori per la DP II â€“ Ufficio Territoriale Roma 7 (Acilia) della Direzione Regionale del Lazio dellâ€™Agenzia delle Entrate</t>
  </si>
  <si>
    <t>Fornitura di condizionatori portatili split per la Direzione Provinciale di Rieti dellâ€™Agenzia delle Entrate</t>
  </si>
  <si>
    <t xml:space="preserve">L'ELETTRONICA DI MACINO VINCENZO (CF: MCNVCN59S16E041I)
</t>
  </si>
  <si>
    <t>L'ELETTRONICA DI MACINO VINCENZO (CF: MCNVCN59S16E041I)</t>
  </si>
  <si>
    <t>Fornitura e posa in opera di n. 9 sistemi di regolamentazione di flussi di utenza e di personale (tornelli) presso la sede della Direzione Regionale del Lazio e la sede della Direzione Provinciale III di Roma e dellâ€™Ufficio Territoriale di Roma 4</t>
  </si>
  <si>
    <t xml:space="preserve">ELTIME SRL (CF: 03717821007)
GUNNEBO ITALIA SPA (CF: 03141940159)
LANZA SISTEMI SNC DI LANZA ROBERTO &amp; C. (CF: 03848570101)
MULTIMEDIA-GROUP SNC (CF: 03541670232)
P&amp;P Automazioni e sicurezza F.lli Pesce SRL (CF: 01321040667)
PROIETTI TECH SRL (CF: 00944980440)
</t>
  </si>
  <si>
    <t>GUNNEBO ITALIA SPA (CF: 03141940159)</t>
  </si>
  <si>
    <t>Fornitura di materiale di consumo â€“ toner, cartucce e drums originali per le stampanti attualmente in uso presso la Direzione Regionale del Lazio dellâ€™Agenzia delle Entrate e gli Uffici da essa dipendenti</t>
  </si>
  <si>
    <t xml:space="preserve">ALEX OFFICE &amp; BUSINESS SRL (CF: 01688970621)
CORPORATE EXPRESS SRL (CF: 00936630151)
ECO LASER INFORMATICA SRL  (CF: 04427081007)
ERREBIAN SPA (CF: 08397890586)
MYO S.r.l. (CF: 03222970406)
R.C.M. ITALIA s.r.l. (CF: 06736060630)
</t>
  </si>
  <si>
    <t>ALEX OFFICE &amp; BUSINESS SRL (CF: 01688970621)</t>
  </si>
  <si>
    <t>FORNITURA DISPLAY DI SALA PER L'UFFICIO TERRITORIALE DI CASSINO DELL'AGENZIA DELLE ENTRATE</t>
  </si>
  <si>
    <t xml:space="preserve">SIGMA S.P.A. (CF: 01590580443)
</t>
  </si>
  <si>
    <t>SIGMA S.P.A. (CF: 01590580443)</t>
  </si>
  <si>
    <t>Fornitura di un videoproiettore con staffa per la Direzione Provinciale di Rieti dellâ€™Agenzia delle Entrate</t>
  </si>
  <si>
    <t xml:space="preserve">CENTRO UFFICIO SERVICE SOC. COOP. (CF: 09156181001)
</t>
  </si>
  <si>
    <t>CENTRO UFFICIO SERVICE SOC. COOP. (CF: 09156181001)</t>
  </si>
  <si>
    <t>Fornitura materiale tipografico per la partecipazione dell'Agenzia delle Entrate a MOA CASA</t>
  </si>
  <si>
    <t>Adesione alla Convenzione Consip â€œEnergia Elettrica 15â€“ Lotti 10, per la fornitura di Energia Elettrica per alcuni Uffici dipendenti dalla Direzione Regionale del Lazio dellâ€™Agenzia delle Entrate.</t>
  </si>
  <si>
    <t>Adesione alla Convenzione Consip â€œEnergia Elettrica 15â€“ 11â€, per la fornitura di Energia Elettrica per alcuni Uffici dipendenti dalla Direzione Regionale del Lazio dellâ€™Agenzia delle Entrate.</t>
  </si>
  <si>
    <t xml:space="preserve">Energetic spa (CF: 00875940793)
</t>
  </si>
  <si>
    <t>Energetic spa (CF: 00875940793)</t>
  </si>
  <si>
    <t>Adesione alla Convenzione Consip â€œGas Naturale 10â€“ Lotto 5â€, per la fornitura di gas naturale per gli Uffici delle Entrate dipendenti dalla Direzione Regionale del Lazio dellâ€™Agenzia delle Entrate</t>
  </si>
  <si>
    <t xml:space="preserve">ESTRA ENERGIE SRL (CF: 01219980529)
</t>
  </si>
  <si>
    <t>ESTRA ENERGIE SRL (CF: 01219980529)</t>
  </si>
  <si>
    <t>Adesione alla Convenzione Consip â€œCarburanti extra-rete e gasolio da riscaldamento ed. 10 â€“ Lotto 14,  per la fornitura di gasolio da riscaldamento per lâ€™Ufficio Territoriale di Frascati  della  Direzione Regionale del Lazio dellâ€™Agenzia delle Entrate</t>
  </si>
  <si>
    <t xml:space="preserve">Corsi di formazione e aggiornamento in materia di sicurezza in modalitÃ  e learning per i dipendenti della Direzione Regionale del Lazio </t>
  </si>
  <si>
    <t xml:space="preserve">ASSEFORM IMPRESE SRLS (CF: FLLMTT73L14G624J)
</t>
  </si>
  <si>
    <t>ASSEFORM IMPRESE SRLS (CF: FLLMTT73L14G624J)</t>
  </si>
  <si>
    <t xml:space="preserve">Corsi di formazione e aggiornamento in materia di sicurezza nei luoghi di lavoro per i dipendenti della Direzione Regionale del Lazio </t>
  </si>
  <si>
    <t xml:space="preserve">SINTESI SPA (CF: 03533961003)
</t>
  </si>
  <si>
    <t>SINTESI SPA (CF: 03533961003)</t>
  </si>
  <si>
    <t xml:space="preserve">noleggio 25 apparecchiature multifunzione per gli Uffici dipendenti dalla Direzione Regionale del Lazio </t>
  </si>
  <si>
    <t xml:space="preserve">noleggio 12 apparecchiature multifunzione per gli Uffici dipendenti dalla Direzione Regionale del Lazio </t>
  </si>
  <si>
    <t>Servizio di manutenzione degli impianti tecnologici presso la sede della Direzione Regionale del Lazio dellâ€™Agenzia delle Entrate e le sedi degli Uffici da essa dipendenti</t>
  </si>
  <si>
    <t xml:space="preserve">EL.CI IMPIANTI SRL (CF: 01341130639)
GLOBAL SERVICE SRL (CF: 01456850294)
GSM IMPIANTI S.R.L. (CF: 02046210601)
INTEC SERVICE Srl (CF: 02820290647)
S.E.R.I.T. SRL (CF: 06004130016)
VAPA APPALTI (CF: 05750461005)
</t>
  </si>
  <si>
    <t>INTEC SERVICE Srl (CF: 02820290647)</t>
  </si>
  <si>
    <t>Affidamento del servizio di trasporto per il personale in servizio presso la Direzione Regionale del Lazio, la Direzione Provinciale III di Roma, lâ€™Ufficio Territoriale di Roma 4, lâ€™Ufficio Provinciale di Roma e lâ€™Ufficio Territoriale di Roma 2</t>
  </si>
  <si>
    <t xml:space="preserve">TIEPOLO SRL UNI (CF: 02806370306)
TOP CLASS (CF: 02367720782)
TRUCK MOBIL SRL (CF: 01628640441)
TURISMO E SERVIZI SRL (CF: 07398561212)
V.I.T.A. SPA (CF: 00035670074)
</t>
  </si>
  <si>
    <t>Affidamento della fornitura di materiale di consumo - toner, cartucce e drums originali e non originali (compatibili e rigenerati) per stampanti e apparecchiature multifunzione</t>
  </si>
  <si>
    <t xml:space="preserve">WEB SERIGRAFICA SRL (CF: 02137910358)
WICON ITALIA SRL (CF: 08155160966)
WORLD OFFICE SRL (CF: 06738641213)
WPS ITALIA SRL (CF: 02214810232)
YAKKO SRL (CF: 07928570725)
</t>
  </si>
  <si>
    <t>SERVIZIO DI FACCHINAGGIO, TRASPORTO E TRASLOCO A RIDOTTO IMPATTO AMBIENTALE</t>
  </si>
  <si>
    <t xml:space="preserve">ULIXES SCS (CF: 06108030724)
URBITEK (CF: 02446140390)
V.F. COSTRUZIONI SRL (CF: 14080731004)
VECOTRAS SOCIETA' COOPERATIVA (CF: 03287430833)
VEG SRL (CF: 10277771001)
</t>
  </si>
  <si>
    <t>Fornitura di materiale tipografico (buste di vari formati con stampato in alto a sinistra il logo dell'Agenzia delle Entrate)</t>
  </si>
  <si>
    <t xml:space="preserve">2C SERVICE S.R.L. (CF: 01997200132)
2M UFFICIO (CF: 07350840638)
2T SPORT SRL (CF: 00782210546)
3D PRINT ITALIA SRL (CF: 03616700401)
3G SRL (CF: 07324090724)
</t>
  </si>
  <si>
    <t>Affidamento in concessione ex art. 164 e ss. Del D. Lgs 50/20146 del servizio di gestione della mensa  e del bar della sede dell'Agenzia delle Entrate - Direzione Reginale Lazio Via G. Capranesi 54.</t>
  </si>
  <si>
    <t>01-PROCEDURA APERTA</t>
  </si>
  <si>
    <t>Fornitura di defibrillatori semiautomatici per la Direzione Regionale del Lazio dellâ€™Agenzia delle Entrate e gli Uffici da essa dipendenti</t>
  </si>
  <si>
    <t xml:space="preserve">A.M.I. ITALIA SRL (CF: 07291540636)
AIESI HOSPITAL SERVICE SAS DI PIANTADOSI VALERIO E C.  (CF: 06111530637)
ECHOES SRL (CF: 05432960481)
LYRECO ITALIA S.P.A. (CF: 11582010150)
satcom srl (CF: 01084800315)
VERIS SRL (CF: 07285990011)
</t>
  </si>
  <si>
    <t>A.M.I. ITALIA SRL (CF: 07291540636)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</si>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</sst>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selection activeCell="E1" sqref="E1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162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"Z9F1F03A26"</f>
        <v>Z9F1F03A26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30000</v>
      </c>
      <c r="I3" s="2">
        <v>43108</v>
      </c>
      <c r="J3" s="2">
        <v>43837</v>
      </c>
      <c r="K3">
        <v>9589.0300000000007</v>
      </c>
    </row>
    <row r="4" spans="1:11" x14ac:dyDescent="0.25">
      <c r="A4" t="str">
        <f>"7352782BA5"</f>
        <v>7352782BA5</v>
      </c>
      <c r="B4" t="str">
        <f t="shared" si="0"/>
        <v>06363391001</v>
      </c>
      <c r="C4" t="s">
        <v>15</v>
      </c>
      <c r="D4" t="s">
        <v>20</v>
      </c>
      <c r="E4" t="s">
        <v>21</v>
      </c>
      <c r="F4" s="1" t="s">
        <v>22</v>
      </c>
      <c r="G4" t="s">
        <v>23</v>
      </c>
      <c r="H4">
        <v>0</v>
      </c>
      <c r="I4" s="2">
        <v>43191</v>
      </c>
      <c r="J4" s="2">
        <v>43555</v>
      </c>
      <c r="K4">
        <v>78970.69</v>
      </c>
    </row>
    <row r="5" spans="1:11" ht="409.5" x14ac:dyDescent="0.25">
      <c r="A5" t="str">
        <f>"ZC01DF45AF"</f>
        <v>ZC01DF45AF</v>
      </c>
      <c r="B5" t="str">
        <f t="shared" si="0"/>
        <v>06363391001</v>
      </c>
      <c r="C5" t="s">
        <v>15</v>
      </c>
      <c r="D5" t="s">
        <v>24</v>
      </c>
      <c r="E5" t="s">
        <v>17</v>
      </c>
      <c r="F5" s="1" t="s">
        <v>25</v>
      </c>
      <c r="G5" t="s">
        <v>26</v>
      </c>
      <c r="H5">
        <v>25000</v>
      </c>
      <c r="I5" s="2">
        <v>43132</v>
      </c>
      <c r="J5" s="2">
        <v>44224</v>
      </c>
      <c r="K5">
        <v>868.47</v>
      </c>
    </row>
    <row r="6" spans="1:11" x14ac:dyDescent="0.25">
      <c r="A6" t="str">
        <f>"Z4520D2DC4"</f>
        <v>Z4520D2DC4</v>
      </c>
      <c r="B6" t="str">
        <f t="shared" si="0"/>
        <v>06363391001</v>
      </c>
      <c r="C6" t="s">
        <v>15</v>
      </c>
      <c r="D6" t="s">
        <v>27</v>
      </c>
      <c r="E6" t="s">
        <v>17</v>
      </c>
      <c r="F6" s="1" t="s">
        <v>28</v>
      </c>
      <c r="G6" t="s">
        <v>29</v>
      </c>
      <c r="H6">
        <v>25000</v>
      </c>
      <c r="I6" s="2">
        <v>43132</v>
      </c>
      <c r="J6" s="2">
        <v>43861</v>
      </c>
      <c r="K6">
        <v>4725</v>
      </c>
    </row>
    <row r="7" spans="1:11" x14ac:dyDescent="0.25">
      <c r="A7" t="str">
        <f>"ZF01F03E55"</f>
        <v>ZF01F03E55</v>
      </c>
      <c r="B7" t="str">
        <f t="shared" si="0"/>
        <v>06363391001</v>
      </c>
      <c r="C7" t="s">
        <v>15</v>
      </c>
      <c r="D7" t="s">
        <v>30</v>
      </c>
      <c r="E7" t="s">
        <v>17</v>
      </c>
      <c r="F7" s="1" t="s">
        <v>31</v>
      </c>
      <c r="G7" t="s">
        <v>29</v>
      </c>
      <c r="H7">
        <v>30000</v>
      </c>
      <c r="I7" s="2">
        <v>43132</v>
      </c>
      <c r="J7" s="2">
        <v>43861</v>
      </c>
      <c r="K7">
        <v>4475</v>
      </c>
    </row>
    <row r="8" spans="1:11" ht="105" x14ac:dyDescent="0.25">
      <c r="A8" t="str">
        <f>"Z8E21FD5B2"</f>
        <v>Z8E21FD5B2</v>
      </c>
      <c r="B8" t="str">
        <f t="shared" si="0"/>
        <v>06363391001</v>
      </c>
      <c r="C8" t="s">
        <v>15</v>
      </c>
      <c r="D8" t="s">
        <v>32</v>
      </c>
      <c r="E8" t="s">
        <v>21</v>
      </c>
      <c r="F8" s="1" t="s">
        <v>33</v>
      </c>
      <c r="G8" t="s">
        <v>34</v>
      </c>
      <c r="H8">
        <v>0</v>
      </c>
      <c r="I8" s="2">
        <v>43133</v>
      </c>
      <c r="J8" s="2">
        <v>43147</v>
      </c>
      <c r="K8">
        <v>1698.22</v>
      </c>
    </row>
    <row r="9" spans="1:11" x14ac:dyDescent="0.25">
      <c r="A9" t="str">
        <f>"Z8A22A27F6"</f>
        <v>Z8A22A27F6</v>
      </c>
      <c r="B9" t="str">
        <f t="shared" si="0"/>
        <v>06363391001</v>
      </c>
      <c r="C9" t="s">
        <v>15</v>
      </c>
      <c r="D9" t="s">
        <v>35</v>
      </c>
      <c r="E9" t="s">
        <v>36</v>
      </c>
      <c r="F9" s="1" t="s">
        <v>37</v>
      </c>
      <c r="G9" t="s">
        <v>38</v>
      </c>
      <c r="H9">
        <v>450</v>
      </c>
      <c r="I9" s="2">
        <v>43179</v>
      </c>
      <c r="J9" s="2">
        <v>43183</v>
      </c>
      <c r="K9">
        <v>450</v>
      </c>
    </row>
    <row r="10" spans="1:11" x14ac:dyDescent="0.25">
      <c r="A10" t="str">
        <f>"Z1B22A2775"</f>
        <v>Z1B22A2775</v>
      </c>
      <c r="B10" t="str">
        <f t="shared" si="0"/>
        <v>06363391001</v>
      </c>
      <c r="C10" t="s">
        <v>15</v>
      </c>
      <c r="D10" t="s">
        <v>39</v>
      </c>
      <c r="E10" t="s">
        <v>36</v>
      </c>
      <c r="F10" s="1" t="s">
        <v>40</v>
      </c>
      <c r="G10" t="s">
        <v>41</v>
      </c>
      <c r="H10">
        <v>981.7</v>
      </c>
      <c r="I10" s="2">
        <v>43166</v>
      </c>
      <c r="J10" s="2">
        <v>43183</v>
      </c>
      <c r="K10">
        <v>981.7</v>
      </c>
    </row>
    <row r="11" spans="1:11" ht="409.5" x14ac:dyDescent="0.25">
      <c r="A11" t="str">
        <f>"Z6421E51E0"</f>
        <v>Z6421E51E0</v>
      </c>
      <c r="B11" t="str">
        <f t="shared" si="0"/>
        <v>06363391001</v>
      </c>
      <c r="C11" t="s">
        <v>15</v>
      </c>
      <c r="D11" t="s">
        <v>42</v>
      </c>
      <c r="E11" t="s">
        <v>17</v>
      </c>
      <c r="F11" s="1" t="s">
        <v>43</v>
      </c>
      <c r="G11" t="s">
        <v>44</v>
      </c>
      <c r="H11">
        <v>30000</v>
      </c>
      <c r="I11" s="2">
        <v>43221</v>
      </c>
      <c r="J11" s="2">
        <v>43951</v>
      </c>
      <c r="K11">
        <v>4533.32</v>
      </c>
    </row>
    <row r="12" spans="1:11" x14ac:dyDescent="0.25">
      <c r="A12" t="str">
        <f>"Z9F21B72BD"</f>
        <v>Z9F21B72BD</v>
      </c>
      <c r="B12" t="str">
        <f t="shared" si="0"/>
        <v>06363391001</v>
      </c>
      <c r="C12" t="s">
        <v>15</v>
      </c>
      <c r="D12" t="s">
        <v>45</v>
      </c>
      <c r="E12" t="s">
        <v>36</v>
      </c>
      <c r="F12" s="1" t="s">
        <v>46</v>
      </c>
      <c r="G12" t="s">
        <v>47</v>
      </c>
      <c r="H12">
        <v>160</v>
      </c>
      <c r="I12" s="2">
        <v>43123</v>
      </c>
      <c r="J12" s="2">
        <v>43123</v>
      </c>
      <c r="K12">
        <v>160</v>
      </c>
    </row>
    <row r="13" spans="1:11" x14ac:dyDescent="0.25">
      <c r="A13" t="str">
        <f>"ZFA1F0392F"</f>
        <v>ZFA1F0392F</v>
      </c>
      <c r="B13" t="str">
        <f t="shared" si="0"/>
        <v>06363391001</v>
      </c>
      <c r="C13" t="s">
        <v>15</v>
      </c>
      <c r="D13" t="s">
        <v>48</v>
      </c>
      <c r="E13" t="s">
        <v>17</v>
      </c>
      <c r="F13" s="1" t="s">
        <v>49</v>
      </c>
      <c r="G13" t="s">
        <v>50</v>
      </c>
      <c r="H13">
        <v>30000</v>
      </c>
      <c r="I13" s="2">
        <v>43235</v>
      </c>
      <c r="J13" s="2">
        <v>43966</v>
      </c>
      <c r="K13">
        <v>14933.15</v>
      </c>
    </row>
    <row r="14" spans="1:11" x14ac:dyDescent="0.25">
      <c r="A14" t="str">
        <f>"ZDD226573C"</f>
        <v>ZDD226573C</v>
      </c>
      <c r="B14" t="str">
        <f t="shared" si="0"/>
        <v>06363391001</v>
      </c>
      <c r="C14" t="s">
        <v>15</v>
      </c>
      <c r="D14" t="s">
        <v>51</v>
      </c>
      <c r="E14" t="s">
        <v>21</v>
      </c>
      <c r="F14" s="1" t="s">
        <v>52</v>
      </c>
      <c r="G14" t="s">
        <v>53</v>
      </c>
      <c r="H14">
        <v>2853.4</v>
      </c>
      <c r="I14" s="2">
        <v>43151</v>
      </c>
      <c r="J14" s="2">
        <v>43223</v>
      </c>
      <c r="K14">
        <v>2853.4</v>
      </c>
    </row>
    <row r="15" spans="1:11" ht="90" x14ac:dyDescent="0.25">
      <c r="A15" t="str">
        <f>"ZC7226582B"</f>
        <v>ZC7226582B</v>
      </c>
      <c r="B15" t="str">
        <f t="shared" si="0"/>
        <v>06363391001</v>
      </c>
      <c r="C15" t="s">
        <v>15</v>
      </c>
      <c r="D15" t="s">
        <v>54</v>
      </c>
      <c r="E15" t="s">
        <v>21</v>
      </c>
      <c r="F15" s="1" t="s">
        <v>52</v>
      </c>
      <c r="G15" t="s">
        <v>53</v>
      </c>
      <c r="H15">
        <v>1032.8399999999999</v>
      </c>
      <c r="I15" s="2">
        <v>43158</v>
      </c>
      <c r="J15" s="2">
        <v>43189</v>
      </c>
      <c r="K15">
        <v>1032.8399999999999</v>
      </c>
    </row>
    <row r="16" spans="1:11" ht="90" x14ac:dyDescent="0.25">
      <c r="A16" t="str">
        <f>"Z3E223BAD7"</f>
        <v>Z3E223BAD7</v>
      </c>
      <c r="B16" t="str">
        <f t="shared" si="0"/>
        <v>06363391001</v>
      </c>
      <c r="C16" t="s">
        <v>15</v>
      </c>
      <c r="D16" t="s">
        <v>55</v>
      </c>
      <c r="E16" t="s">
        <v>21</v>
      </c>
      <c r="F16" s="1" t="s">
        <v>52</v>
      </c>
      <c r="G16" t="s">
        <v>53</v>
      </c>
      <c r="H16">
        <v>1312.56</v>
      </c>
      <c r="I16" s="2">
        <v>43158</v>
      </c>
      <c r="J16" s="2">
        <v>43189</v>
      </c>
      <c r="K16">
        <v>1312.56</v>
      </c>
    </row>
    <row r="17" spans="1:11" ht="90" x14ac:dyDescent="0.25">
      <c r="A17" t="str">
        <f>"Z6A21B81DE"</f>
        <v>Z6A21B81DE</v>
      </c>
      <c r="B17" t="str">
        <f t="shared" si="0"/>
        <v>06363391001</v>
      </c>
      <c r="C17" t="s">
        <v>15</v>
      </c>
      <c r="D17" t="s">
        <v>56</v>
      </c>
      <c r="E17" t="s">
        <v>21</v>
      </c>
      <c r="F17" s="1" t="s">
        <v>52</v>
      </c>
      <c r="G17" t="s">
        <v>53</v>
      </c>
      <c r="H17">
        <v>1741.08</v>
      </c>
      <c r="I17" s="2">
        <v>43119</v>
      </c>
      <c r="J17" s="2">
        <v>43160</v>
      </c>
      <c r="K17">
        <v>1741.08</v>
      </c>
    </row>
    <row r="18" spans="1:11" ht="90" x14ac:dyDescent="0.25">
      <c r="A18" t="str">
        <f>"ZEE22F30C7"</f>
        <v>ZEE22F30C7</v>
      </c>
      <c r="B18" t="str">
        <f t="shared" si="0"/>
        <v>06363391001</v>
      </c>
      <c r="C18" t="s">
        <v>15</v>
      </c>
      <c r="D18" t="s">
        <v>57</v>
      </c>
      <c r="E18" t="s">
        <v>21</v>
      </c>
      <c r="F18" s="1" t="s">
        <v>52</v>
      </c>
      <c r="G18" t="s">
        <v>53</v>
      </c>
      <c r="H18">
        <v>1596.5</v>
      </c>
      <c r="I18" s="2">
        <v>43188</v>
      </c>
      <c r="J18" s="2">
        <v>43220</v>
      </c>
      <c r="K18">
        <v>1596.5</v>
      </c>
    </row>
    <row r="19" spans="1:11" ht="90" x14ac:dyDescent="0.25">
      <c r="A19" t="str">
        <f>"ZAB22F3159"</f>
        <v>ZAB22F3159</v>
      </c>
      <c r="B19" t="str">
        <f t="shared" si="0"/>
        <v>06363391001</v>
      </c>
      <c r="C19" t="s">
        <v>15</v>
      </c>
      <c r="D19" t="s">
        <v>58</v>
      </c>
      <c r="E19" t="s">
        <v>21</v>
      </c>
      <c r="F19" s="1" t="s">
        <v>52</v>
      </c>
      <c r="G19" t="s">
        <v>53</v>
      </c>
      <c r="H19">
        <v>1029.33</v>
      </c>
      <c r="I19" s="2">
        <v>43188</v>
      </c>
      <c r="J19" s="2">
        <v>43220</v>
      </c>
      <c r="K19">
        <v>1029.32</v>
      </c>
    </row>
    <row r="20" spans="1:11" ht="90" x14ac:dyDescent="0.25">
      <c r="A20" t="str">
        <f>"Z2C2330DBF"</f>
        <v>Z2C2330DBF</v>
      </c>
      <c r="B20" t="str">
        <f t="shared" si="0"/>
        <v>06363391001</v>
      </c>
      <c r="C20" t="s">
        <v>15</v>
      </c>
      <c r="D20" t="s">
        <v>59</v>
      </c>
      <c r="E20" t="s">
        <v>21</v>
      </c>
      <c r="F20" s="1" t="s">
        <v>52</v>
      </c>
      <c r="G20" t="s">
        <v>53</v>
      </c>
      <c r="H20">
        <v>10296.33</v>
      </c>
      <c r="I20" s="2">
        <v>43229</v>
      </c>
      <c r="J20" s="2">
        <v>43281</v>
      </c>
      <c r="K20">
        <v>1029.32</v>
      </c>
    </row>
    <row r="21" spans="1:11" ht="105" x14ac:dyDescent="0.25">
      <c r="A21" t="str">
        <f>"7506634E54"</f>
        <v>7506634E54</v>
      </c>
      <c r="B21" t="str">
        <f t="shared" si="0"/>
        <v>06363391001</v>
      </c>
      <c r="C21" t="s">
        <v>15</v>
      </c>
      <c r="D21" t="s">
        <v>60</v>
      </c>
      <c r="E21" t="s">
        <v>21</v>
      </c>
      <c r="F21" s="1" t="s">
        <v>61</v>
      </c>
      <c r="G21" t="s">
        <v>62</v>
      </c>
      <c r="H21">
        <v>179275</v>
      </c>
      <c r="I21" s="2">
        <v>43260</v>
      </c>
      <c r="J21" s="2">
        <v>43565</v>
      </c>
      <c r="K21">
        <v>37033.699999999997</v>
      </c>
    </row>
    <row r="22" spans="1:11" ht="105" x14ac:dyDescent="0.25">
      <c r="A22" t="str">
        <f>"ZE922C0F5E"</f>
        <v>ZE922C0F5E</v>
      </c>
      <c r="B22" t="str">
        <f t="shared" si="0"/>
        <v>06363391001</v>
      </c>
      <c r="C22" t="s">
        <v>15</v>
      </c>
      <c r="D22" t="s">
        <v>63</v>
      </c>
      <c r="E22" t="s">
        <v>36</v>
      </c>
      <c r="F22" s="1" t="s">
        <v>64</v>
      </c>
      <c r="G22" t="s">
        <v>65</v>
      </c>
      <c r="H22">
        <v>1570</v>
      </c>
      <c r="I22" s="2">
        <v>43174</v>
      </c>
      <c r="J22" s="2">
        <v>43176</v>
      </c>
      <c r="K22">
        <v>1570</v>
      </c>
    </row>
    <row r="23" spans="1:11" ht="409.5" x14ac:dyDescent="0.25">
      <c r="A23" t="str">
        <f>"72847394CB"</f>
        <v>72847394CB</v>
      </c>
      <c r="B23" t="str">
        <f t="shared" si="0"/>
        <v>06363391001</v>
      </c>
      <c r="C23" t="s">
        <v>15</v>
      </c>
      <c r="D23" t="s">
        <v>66</v>
      </c>
      <c r="E23" t="s">
        <v>17</v>
      </c>
      <c r="F23" s="1" t="s">
        <v>67</v>
      </c>
      <c r="G23" t="s">
        <v>68</v>
      </c>
      <c r="H23">
        <v>138600</v>
      </c>
      <c r="I23" s="2">
        <v>43180</v>
      </c>
      <c r="J23" s="2">
        <v>43530</v>
      </c>
      <c r="K23">
        <v>76482</v>
      </c>
    </row>
    <row r="24" spans="1:11" x14ac:dyDescent="0.25">
      <c r="A24" t="str">
        <f>"73928558EF"</f>
        <v>73928558EF</v>
      </c>
      <c r="B24" t="str">
        <f t="shared" si="0"/>
        <v>06363391001</v>
      </c>
      <c r="C24" t="s">
        <v>15</v>
      </c>
      <c r="D24" t="s">
        <v>69</v>
      </c>
      <c r="E24" t="s">
        <v>21</v>
      </c>
      <c r="F24" s="1" t="s">
        <v>70</v>
      </c>
      <c r="G24" t="s">
        <v>71</v>
      </c>
      <c r="H24">
        <v>8352146.1600000001</v>
      </c>
      <c r="I24" s="2">
        <v>43157</v>
      </c>
      <c r="J24" s="2">
        <v>44246</v>
      </c>
      <c r="K24">
        <v>2290319.62</v>
      </c>
    </row>
    <row r="25" spans="1:11" x14ac:dyDescent="0.25">
      <c r="A25" t="str">
        <f>"Z4223C6819"</f>
        <v>Z4223C6819</v>
      </c>
      <c r="B25" t="str">
        <f t="shared" si="0"/>
        <v>06363391001</v>
      </c>
      <c r="C25" t="s">
        <v>15</v>
      </c>
      <c r="D25" t="s">
        <v>72</v>
      </c>
      <c r="E25" t="s">
        <v>36</v>
      </c>
      <c r="F25" s="1" t="s">
        <v>73</v>
      </c>
      <c r="G25" t="s">
        <v>74</v>
      </c>
      <c r="H25">
        <v>12262.59</v>
      </c>
      <c r="I25" s="2">
        <v>43264</v>
      </c>
      <c r="J25" s="2">
        <v>43293</v>
      </c>
      <c r="K25">
        <v>12262.59</v>
      </c>
    </row>
    <row r="26" spans="1:11" x14ac:dyDescent="0.25">
      <c r="A26" t="str">
        <f>"ZE622F2F9A"</f>
        <v>ZE622F2F9A</v>
      </c>
      <c r="B26" t="str">
        <f t="shared" si="0"/>
        <v>06363391001</v>
      </c>
      <c r="C26" t="s">
        <v>15</v>
      </c>
      <c r="D26" t="s">
        <v>75</v>
      </c>
      <c r="E26" t="s">
        <v>36</v>
      </c>
      <c r="F26" s="1" t="s">
        <v>73</v>
      </c>
      <c r="G26" t="s">
        <v>74</v>
      </c>
      <c r="H26">
        <v>8463.6</v>
      </c>
      <c r="I26" s="2">
        <v>43249</v>
      </c>
      <c r="J26" s="2">
        <v>43255</v>
      </c>
      <c r="K26">
        <v>8463.6</v>
      </c>
    </row>
    <row r="27" spans="1:11" ht="105" x14ac:dyDescent="0.25">
      <c r="A27" t="str">
        <f>"Z3D239CD03"</f>
        <v>Z3D239CD03</v>
      </c>
      <c r="B27" t="str">
        <f t="shared" si="0"/>
        <v>06363391001</v>
      </c>
      <c r="C27" t="s">
        <v>15</v>
      </c>
      <c r="D27" t="s">
        <v>76</v>
      </c>
      <c r="E27" t="s">
        <v>36</v>
      </c>
      <c r="F27" s="1" t="s">
        <v>77</v>
      </c>
      <c r="G27" t="s">
        <v>78</v>
      </c>
      <c r="H27">
        <v>350</v>
      </c>
      <c r="I27" s="2">
        <v>43238</v>
      </c>
      <c r="J27" s="2">
        <v>43967</v>
      </c>
      <c r="K27">
        <v>0</v>
      </c>
    </row>
    <row r="28" spans="1:11" x14ac:dyDescent="0.25">
      <c r="A28" t="str">
        <f>"ZCD22F6898"</f>
        <v>ZCD22F6898</v>
      </c>
      <c r="B28" t="str">
        <f t="shared" si="0"/>
        <v>06363391001</v>
      </c>
      <c r="C28" t="s">
        <v>15</v>
      </c>
      <c r="D28" t="s">
        <v>79</v>
      </c>
      <c r="E28" t="s">
        <v>36</v>
      </c>
      <c r="F28" s="1" t="s">
        <v>80</v>
      </c>
      <c r="G28" t="s">
        <v>81</v>
      </c>
      <c r="H28">
        <v>780</v>
      </c>
      <c r="I28" s="2">
        <v>43194</v>
      </c>
      <c r="J28" s="2">
        <v>43495</v>
      </c>
      <c r="K28">
        <v>0</v>
      </c>
    </row>
    <row r="29" spans="1:11" x14ac:dyDescent="0.25">
      <c r="A29" t="str">
        <f>"ZE222FCB66"</f>
        <v>ZE222FCB66</v>
      </c>
      <c r="B29" t="str">
        <f t="shared" si="0"/>
        <v>06363391001</v>
      </c>
      <c r="C29" t="s">
        <v>15</v>
      </c>
      <c r="D29" t="s">
        <v>82</v>
      </c>
      <c r="E29" t="s">
        <v>36</v>
      </c>
      <c r="F29" s="1" t="s">
        <v>83</v>
      </c>
      <c r="G29" t="s">
        <v>84</v>
      </c>
      <c r="H29">
        <v>630</v>
      </c>
      <c r="I29" s="2">
        <v>43207</v>
      </c>
      <c r="J29" s="2">
        <v>43207</v>
      </c>
      <c r="K29">
        <v>600</v>
      </c>
    </row>
    <row r="30" spans="1:11" ht="409.5" x14ac:dyDescent="0.25">
      <c r="A30" t="str">
        <f>"7058928BA7"</f>
        <v>7058928BA7</v>
      </c>
      <c r="B30" t="str">
        <f t="shared" si="0"/>
        <v>06363391001</v>
      </c>
      <c r="C30" t="s">
        <v>15</v>
      </c>
      <c r="D30" t="s">
        <v>85</v>
      </c>
      <c r="E30" t="s">
        <v>17</v>
      </c>
      <c r="F30" s="1" t="s">
        <v>86</v>
      </c>
      <c r="G30" t="s">
        <v>62</v>
      </c>
      <c r="H30">
        <v>150000</v>
      </c>
      <c r="I30" s="2">
        <v>43178</v>
      </c>
      <c r="J30" s="2">
        <v>43897</v>
      </c>
      <c r="K30">
        <v>51932.01</v>
      </c>
    </row>
    <row r="31" spans="1:11" ht="90" x14ac:dyDescent="0.25">
      <c r="A31" t="str">
        <f>"5462267552"</f>
        <v>5462267552</v>
      </c>
      <c r="B31" t="str">
        <f t="shared" si="0"/>
        <v>06363391001</v>
      </c>
      <c r="C31" t="s">
        <v>15</v>
      </c>
      <c r="D31" t="s">
        <v>87</v>
      </c>
      <c r="E31" t="s">
        <v>21</v>
      </c>
      <c r="F31" s="1" t="s">
        <v>52</v>
      </c>
      <c r="G31" t="s">
        <v>53</v>
      </c>
      <c r="H31">
        <v>1200.3</v>
      </c>
      <c r="I31" s="2">
        <v>43117</v>
      </c>
      <c r="J31" s="2">
        <v>43159</v>
      </c>
      <c r="K31">
        <v>0</v>
      </c>
    </row>
    <row r="32" spans="1:11" x14ac:dyDescent="0.25">
      <c r="A32" t="str">
        <f>"ZCA231A657"</f>
        <v>ZCA231A657</v>
      </c>
      <c r="B32" t="str">
        <f t="shared" si="0"/>
        <v>06363391001</v>
      </c>
      <c r="C32" t="s">
        <v>15</v>
      </c>
      <c r="D32" t="s">
        <v>88</v>
      </c>
      <c r="E32" t="s">
        <v>36</v>
      </c>
      <c r="F32" s="1" t="s">
        <v>89</v>
      </c>
      <c r="G32" t="s">
        <v>90</v>
      </c>
      <c r="H32">
        <v>13600</v>
      </c>
      <c r="I32" s="2">
        <v>43208</v>
      </c>
      <c r="J32" s="2">
        <v>43572</v>
      </c>
      <c r="K32">
        <v>2400</v>
      </c>
    </row>
    <row r="33" spans="1:11" x14ac:dyDescent="0.25">
      <c r="A33" t="str">
        <f>"Z20234C2BE"</f>
        <v>Z20234C2BE</v>
      </c>
      <c r="B33" t="str">
        <f t="shared" si="0"/>
        <v>06363391001</v>
      </c>
      <c r="C33" t="s">
        <v>15</v>
      </c>
      <c r="D33" t="s">
        <v>91</v>
      </c>
      <c r="E33" t="s">
        <v>36</v>
      </c>
      <c r="F33" s="1" t="s">
        <v>92</v>
      </c>
      <c r="G33" t="s">
        <v>93</v>
      </c>
      <c r="H33">
        <v>126</v>
      </c>
      <c r="I33" s="2">
        <v>43229</v>
      </c>
      <c r="J33" s="2">
        <v>43236</v>
      </c>
      <c r="K33">
        <v>126</v>
      </c>
    </row>
    <row r="34" spans="1:11" x14ac:dyDescent="0.25">
      <c r="A34" t="str">
        <f>"Z5C234C23F"</f>
        <v>Z5C234C23F</v>
      </c>
      <c r="B34" t="str">
        <f t="shared" si="0"/>
        <v>06363391001</v>
      </c>
      <c r="C34" t="s">
        <v>15</v>
      </c>
      <c r="D34" t="s">
        <v>94</v>
      </c>
      <c r="E34" t="s">
        <v>21</v>
      </c>
      <c r="F34" s="1" t="s">
        <v>95</v>
      </c>
      <c r="G34" t="s">
        <v>96</v>
      </c>
      <c r="H34">
        <v>30000</v>
      </c>
      <c r="I34" s="2">
        <v>43298</v>
      </c>
      <c r="J34" s="2">
        <v>45123</v>
      </c>
      <c r="K34">
        <v>1219.6600000000001</v>
      </c>
    </row>
    <row r="35" spans="1:11" ht="75" x14ac:dyDescent="0.25">
      <c r="A35" t="str">
        <f>"Z6424D0E89"</f>
        <v>Z6424D0E89</v>
      </c>
      <c r="B35" t="str">
        <f t="shared" ref="B35:B65" si="1">"06363391001"</f>
        <v>06363391001</v>
      </c>
      <c r="C35" t="s">
        <v>15</v>
      </c>
      <c r="D35" t="s">
        <v>97</v>
      </c>
      <c r="E35" t="s">
        <v>36</v>
      </c>
      <c r="F35" s="1" t="s">
        <v>98</v>
      </c>
      <c r="G35" t="s">
        <v>99</v>
      </c>
      <c r="H35">
        <v>249</v>
      </c>
      <c r="I35" s="2">
        <v>43378</v>
      </c>
      <c r="J35" s="2">
        <v>43385</v>
      </c>
      <c r="K35">
        <v>249</v>
      </c>
    </row>
    <row r="36" spans="1:11" ht="105" x14ac:dyDescent="0.25">
      <c r="A36" t="str">
        <f>"Z23253AAF4"</f>
        <v>Z23253AAF4</v>
      </c>
      <c r="B36" t="str">
        <f t="shared" si="1"/>
        <v>06363391001</v>
      </c>
      <c r="C36" t="s">
        <v>15</v>
      </c>
      <c r="D36" t="s">
        <v>32</v>
      </c>
      <c r="E36" t="s">
        <v>21</v>
      </c>
      <c r="F36" s="1" t="s">
        <v>33</v>
      </c>
      <c r="G36" t="s">
        <v>34</v>
      </c>
      <c r="H36">
        <v>1900</v>
      </c>
      <c r="I36" s="2">
        <v>43382</v>
      </c>
      <c r="J36" s="2">
        <v>43404</v>
      </c>
      <c r="K36">
        <v>1900</v>
      </c>
    </row>
    <row r="37" spans="1:11" x14ac:dyDescent="0.25">
      <c r="A37" t="str">
        <f>"ZAC251090A"</f>
        <v>ZAC251090A</v>
      </c>
      <c r="B37" t="str">
        <f t="shared" si="1"/>
        <v>06363391001</v>
      </c>
      <c r="C37" t="s">
        <v>15</v>
      </c>
      <c r="D37" t="s">
        <v>100</v>
      </c>
      <c r="E37" t="s">
        <v>36</v>
      </c>
      <c r="F37" s="1" t="s">
        <v>101</v>
      </c>
      <c r="G37" t="s">
        <v>102</v>
      </c>
      <c r="H37">
        <v>282</v>
      </c>
      <c r="I37" s="2">
        <v>43391</v>
      </c>
      <c r="J37" s="2">
        <v>43432</v>
      </c>
      <c r="K37">
        <v>282</v>
      </c>
    </row>
    <row r="38" spans="1:11" ht="90" x14ac:dyDescent="0.25">
      <c r="A38" t="str">
        <f>"ZC624FC69C"</f>
        <v>ZC624FC69C</v>
      </c>
      <c r="B38" t="str">
        <f t="shared" si="1"/>
        <v>06363391001</v>
      </c>
      <c r="C38" t="s">
        <v>15</v>
      </c>
      <c r="D38" t="s">
        <v>103</v>
      </c>
      <c r="E38" t="s">
        <v>21</v>
      </c>
      <c r="F38" s="1" t="s">
        <v>52</v>
      </c>
      <c r="G38" t="s">
        <v>53</v>
      </c>
      <c r="H38">
        <v>1017.88</v>
      </c>
      <c r="I38" s="2">
        <v>43381</v>
      </c>
      <c r="J38" s="2">
        <v>43439</v>
      </c>
      <c r="K38">
        <v>1017.88</v>
      </c>
    </row>
    <row r="39" spans="1:11" ht="90" x14ac:dyDescent="0.25">
      <c r="A39" t="str">
        <f>"ZB624FC733"</f>
        <v>ZB624FC733</v>
      </c>
      <c r="B39" t="str">
        <f t="shared" si="1"/>
        <v>06363391001</v>
      </c>
      <c r="C39" t="s">
        <v>15</v>
      </c>
      <c r="D39" t="s">
        <v>104</v>
      </c>
      <c r="E39" t="s">
        <v>21</v>
      </c>
      <c r="F39" s="1" t="s">
        <v>52</v>
      </c>
      <c r="G39" t="s">
        <v>53</v>
      </c>
      <c r="H39">
        <v>1811.75</v>
      </c>
      <c r="I39" s="2">
        <v>43381</v>
      </c>
      <c r="J39" s="2">
        <v>43439</v>
      </c>
      <c r="K39">
        <v>1811.75</v>
      </c>
    </row>
    <row r="40" spans="1:11" ht="75" x14ac:dyDescent="0.25">
      <c r="A40" t="str">
        <f>"Z322611F76"</f>
        <v>Z322611F76</v>
      </c>
      <c r="B40" t="str">
        <f t="shared" si="1"/>
        <v>06363391001</v>
      </c>
      <c r="C40" t="s">
        <v>15</v>
      </c>
      <c r="D40" t="s">
        <v>105</v>
      </c>
      <c r="E40" t="s">
        <v>21</v>
      </c>
      <c r="F40" s="1" t="s">
        <v>106</v>
      </c>
      <c r="G40" t="s">
        <v>107</v>
      </c>
      <c r="H40">
        <v>1080</v>
      </c>
      <c r="I40" s="2">
        <v>43438</v>
      </c>
      <c r="J40" s="2">
        <v>43490</v>
      </c>
      <c r="K40">
        <v>0</v>
      </c>
    </row>
    <row r="41" spans="1:11" ht="90" x14ac:dyDescent="0.25">
      <c r="A41" t="str">
        <f>"Z8F25DDBAD"</f>
        <v>Z8F25DDBAD</v>
      </c>
      <c r="B41" t="str">
        <f t="shared" si="1"/>
        <v>06363391001</v>
      </c>
      <c r="C41" t="s">
        <v>15</v>
      </c>
      <c r="D41" t="s">
        <v>108</v>
      </c>
      <c r="E41" t="s">
        <v>21</v>
      </c>
      <c r="F41" s="1" t="s">
        <v>52</v>
      </c>
      <c r="G41" t="s">
        <v>53</v>
      </c>
      <c r="H41">
        <v>1016.53</v>
      </c>
      <c r="I41" s="2">
        <v>43433</v>
      </c>
      <c r="J41" s="2">
        <v>43496</v>
      </c>
      <c r="K41">
        <v>0</v>
      </c>
    </row>
    <row r="42" spans="1:11" ht="90" x14ac:dyDescent="0.25">
      <c r="A42" t="str">
        <f>"Z4725DD30E"</f>
        <v>Z4725DD30E</v>
      </c>
      <c r="B42" t="str">
        <f t="shared" si="1"/>
        <v>06363391001</v>
      </c>
      <c r="C42" t="s">
        <v>15</v>
      </c>
      <c r="D42" t="s">
        <v>109</v>
      </c>
      <c r="E42" t="s">
        <v>21</v>
      </c>
      <c r="F42" s="1" t="s">
        <v>52</v>
      </c>
      <c r="G42" t="s">
        <v>53</v>
      </c>
      <c r="H42">
        <v>1017.88</v>
      </c>
      <c r="I42" s="2">
        <v>43423</v>
      </c>
      <c r="J42" s="2">
        <v>43496</v>
      </c>
      <c r="K42">
        <v>0</v>
      </c>
    </row>
    <row r="43" spans="1:11" ht="90" x14ac:dyDescent="0.25">
      <c r="A43" t="str">
        <f>"Z4823C69B7"</f>
        <v>Z4823C69B7</v>
      </c>
      <c r="B43" t="str">
        <f t="shared" si="1"/>
        <v>06363391001</v>
      </c>
      <c r="C43" t="s">
        <v>15</v>
      </c>
      <c r="D43" t="s">
        <v>110</v>
      </c>
      <c r="E43" t="s">
        <v>21</v>
      </c>
      <c r="F43" s="1" t="s">
        <v>111</v>
      </c>
      <c r="G43" t="s">
        <v>112</v>
      </c>
      <c r="H43">
        <v>1025.82</v>
      </c>
      <c r="I43" s="2">
        <v>43250</v>
      </c>
      <c r="J43" s="2">
        <v>43280</v>
      </c>
      <c r="K43">
        <v>1025.81</v>
      </c>
    </row>
    <row r="44" spans="1:11" ht="90" x14ac:dyDescent="0.25">
      <c r="A44" t="str">
        <f>"Z972434866"</f>
        <v>Z972434866</v>
      </c>
      <c r="B44" t="str">
        <f t="shared" si="1"/>
        <v>06363391001</v>
      </c>
      <c r="C44" t="s">
        <v>15</v>
      </c>
      <c r="D44" t="s">
        <v>113</v>
      </c>
      <c r="E44" t="s">
        <v>21</v>
      </c>
      <c r="F44" s="1" t="s">
        <v>111</v>
      </c>
      <c r="G44" t="s">
        <v>112</v>
      </c>
      <c r="H44">
        <v>1029.33</v>
      </c>
      <c r="I44" s="2">
        <v>43286</v>
      </c>
      <c r="J44" s="2">
        <v>43318</v>
      </c>
      <c r="K44">
        <v>1029.32</v>
      </c>
    </row>
    <row r="45" spans="1:11" ht="135" x14ac:dyDescent="0.25">
      <c r="A45" t="str">
        <f>"Z5A2445C23"</f>
        <v>Z5A2445C23</v>
      </c>
      <c r="B45" t="str">
        <f t="shared" si="1"/>
        <v>06363391001</v>
      </c>
      <c r="C45" t="s">
        <v>15</v>
      </c>
      <c r="D45" t="s">
        <v>114</v>
      </c>
      <c r="E45" t="s">
        <v>36</v>
      </c>
      <c r="F45" s="1" t="s">
        <v>115</v>
      </c>
      <c r="G45" t="s">
        <v>116</v>
      </c>
      <c r="H45">
        <v>3790</v>
      </c>
      <c r="I45" s="2">
        <v>43307</v>
      </c>
      <c r="J45" s="2">
        <v>43339</v>
      </c>
      <c r="K45">
        <v>3790</v>
      </c>
    </row>
    <row r="46" spans="1:11" ht="409.5" x14ac:dyDescent="0.25">
      <c r="A46" t="str">
        <f>"722426975E"</f>
        <v>722426975E</v>
      </c>
      <c r="B46" t="str">
        <f t="shared" si="1"/>
        <v>06363391001</v>
      </c>
      <c r="C46" t="s">
        <v>15</v>
      </c>
      <c r="D46" t="s">
        <v>117</v>
      </c>
      <c r="E46" t="s">
        <v>17</v>
      </c>
      <c r="F46" s="1" t="s">
        <v>118</v>
      </c>
      <c r="G46" t="s">
        <v>119</v>
      </c>
      <c r="H46">
        <v>48375</v>
      </c>
      <c r="I46" s="2">
        <v>43161</v>
      </c>
      <c r="J46" s="2">
        <v>43340</v>
      </c>
      <c r="K46">
        <v>48375</v>
      </c>
    </row>
    <row r="47" spans="1:11" ht="409.5" x14ac:dyDescent="0.25">
      <c r="A47" t="str">
        <f>"Z2222DDC7A"</f>
        <v>Z2222DDC7A</v>
      </c>
      <c r="B47" t="str">
        <f t="shared" si="1"/>
        <v>06363391001</v>
      </c>
      <c r="C47" t="s">
        <v>15</v>
      </c>
      <c r="D47" t="s">
        <v>120</v>
      </c>
      <c r="E47" t="s">
        <v>17</v>
      </c>
      <c r="F47" s="1" t="s">
        <v>121</v>
      </c>
      <c r="G47" t="s">
        <v>122</v>
      </c>
      <c r="H47">
        <v>38000</v>
      </c>
      <c r="I47" s="2">
        <v>43403</v>
      </c>
      <c r="J47" s="2">
        <v>43763</v>
      </c>
      <c r="K47">
        <v>336</v>
      </c>
    </row>
    <row r="48" spans="1:11" ht="90" x14ac:dyDescent="0.25">
      <c r="A48" t="str">
        <f>"Z8A252D77B"</f>
        <v>Z8A252D77B</v>
      </c>
      <c r="B48" t="str">
        <f t="shared" si="1"/>
        <v>06363391001</v>
      </c>
      <c r="C48" t="s">
        <v>15</v>
      </c>
      <c r="D48" t="s">
        <v>123</v>
      </c>
      <c r="E48" t="s">
        <v>36</v>
      </c>
      <c r="F48" s="1" t="s">
        <v>124</v>
      </c>
      <c r="G48" t="s">
        <v>125</v>
      </c>
      <c r="H48">
        <v>1250</v>
      </c>
      <c r="I48" s="2">
        <v>43385</v>
      </c>
      <c r="J48" s="2">
        <v>43415</v>
      </c>
      <c r="K48">
        <v>1250</v>
      </c>
    </row>
    <row r="49" spans="1:11" ht="135" x14ac:dyDescent="0.25">
      <c r="A49" t="str">
        <f>"ZB7257E515"</f>
        <v>ZB7257E515</v>
      </c>
      <c r="B49" t="str">
        <f t="shared" si="1"/>
        <v>06363391001</v>
      </c>
      <c r="C49" t="s">
        <v>15</v>
      </c>
      <c r="D49" t="s">
        <v>126</v>
      </c>
      <c r="E49" t="s">
        <v>36</v>
      </c>
      <c r="F49" s="1" t="s">
        <v>127</v>
      </c>
      <c r="G49" t="s">
        <v>128</v>
      </c>
      <c r="H49">
        <v>789</v>
      </c>
      <c r="I49" s="2">
        <v>43425</v>
      </c>
      <c r="J49" s="2">
        <v>43430</v>
      </c>
      <c r="K49">
        <v>789</v>
      </c>
    </row>
    <row r="50" spans="1:11" ht="105" x14ac:dyDescent="0.25">
      <c r="A50" t="str">
        <f>"ZEA25430FD"</f>
        <v>ZEA25430FD</v>
      </c>
      <c r="B50" t="str">
        <f t="shared" si="1"/>
        <v>06363391001</v>
      </c>
      <c r="C50" t="s">
        <v>15</v>
      </c>
      <c r="D50" t="s">
        <v>129</v>
      </c>
      <c r="E50" t="s">
        <v>36</v>
      </c>
      <c r="F50" s="1" t="s">
        <v>64</v>
      </c>
      <c r="G50" t="s">
        <v>65</v>
      </c>
      <c r="H50">
        <v>2220</v>
      </c>
      <c r="I50" s="2">
        <v>43397</v>
      </c>
      <c r="J50" s="2">
        <v>43397</v>
      </c>
      <c r="K50">
        <v>2220</v>
      </c>
    </row>
    <row r="51" spans="1:11" ht="90" x14ac:dyDescent="0.25">
      <c r="A51" t="str">
        <f>"76612420E7"</f>
        <v>76612420E7</v>
      </c>
      <c r="B51" t="str">
        <f t="shared" si="1"/>
        <v>06363391001</v>
      </c>
      <c r="C51" t="s">
        <v>15</v>
      </c>
      <c r="D51" t="s">
        <v>130</v>
      </c>
      <c r="E51" t="s">
        <v>21</v>
      </c>
      <c r="F51" s="1" t="s">
        <v>22</v>
      </c>
      <c r="G51" t="s">
        <v>23</v>
      </c>
      <c r="H51">
        <v>0</v>
      </c>
      <c r="I51" s="2">
        <v>43466</v>
      </c>
      <c r="J51" s="2">
        <v>43830</v>
      </c>
      <c r="K51">
        <v>0</v>
      </c>
    </row>
    <row r="52" spans="1:11" ht="75" x14ac:dyDescent="0.25">
      <c r="A52" t="str">
        <f>"7661297E46"</f>
        <v>7661297E46</v>
      </c>
      <c r="B52" t="str">
        <f t="shared" si="1"/>
        <v>06363391001</v>
      </c>
      <c r="C52" t="s">
        <v>15</v>
      </c>
      <c r="D52" t="s">
        <v>131</v>
      </c>
      <c r="E52" t="s">
        <v>21</v>
      </c>
      <c r="F52" s="1" t="s">
        <v>132</v>
      </c>
      <c r="G52" t="s">
        <v>133</v>
      </c>
      <c r="H52">
        <v>0</v>
      </c>
      <c r="I52" s="2">
        <v>43466</v>
      </c>
      <c r="J52" s="2">
        <v>43830</v>
      </c>
      <c r="K52">
        <v>0</v>
      </c>
    </row>
    <row r="53" spans="1:11" ht="90" x14ac:dyDescent="0.25">
      <c r="A53" t="str">
        <f>"7686003253"</f>
        <v>7686003253</v>
      </c>
      <c r="B53" t="str">
        <f t="shared" si="1"/>
        <v>06363391001</v>
      </c>
      <c r="C53" t="s">
        <v>15</v>
      </c>
      <c r="D53" t="s">
        <v>134</v>
      </c>
      <c r="E53" t="s">
        <v>21</v>
      </c>
      <c r="F53" s="1" t="s">
        <v>135</v>
      </c>
      <c r="G53" t="s">
        <v>136</v>
      </c>
      <c r="H53">
        <v>0</v>
      </c>
      <c r="I53" s="2">
        <v>43497</v>
      </c>
      <c r="J53" s="2">
        <v>43861</v>
      </c>
      <c r="K53">
        <v>0</v>
      </c>
    </row>
    <row r="54" spans="1:11" ht="105" x14ac:dyDescent="0.25">
      <c r="A54" t="str">
        <f>"Z6F2643B60"</f>
        <v>Z6F2643B60</v>
      </c>
      <c r="B54" t="str">
        <f t="shared" si="1"/>
        <v>06363391001</v>
      </c>
      <c r="C54" t="s">
        <v>15</v>
      </c>
      <c r="D54" t="s">
        <v>137</v>
      </c>
      <c r="E54" t="s">
        <v>21</v>
      </c>
      <c r="F54" s="1" t="s">
        <v>33</v>
      </c>
      <c r="G54" t="s">
        <v>34</v>
      </c>
      <c r="H54">
        <v>0</v>
      </c>
      <c r="I54" s="2">
        <v>43447</v>
      </c>
      <c r="J54" s="2">
        <v>43465</v>
      </c>
      <c r="K54">
        <v>0</v>
      </c>
    </row>
    <row r="55" spans="1:11" ht="120" x14ac:dyDescent="0.25">
      <c r="A55" t="str">
        <f>"ZEE266FD3A"</f>
        <v>ZEE266FD3A</v>
      </c>
      <c r="B55" t="str">
        <f t="shared" si="1"/>
        <v>06363391001</v>
      </c>
      <c r="C55" t="s">
        <v>15</v>
      </c>
      <c r="D55" t="s">
        <v>138</v>
      </c>
      <c r="E55" t="s">
        <v>36</v>
      </c>
      <c r="F55" s="1" t="s">
        <v>139</v>
      </c>
      <c r="G55" t="s">
        <v>140</v>
      </c>
      <c r="H55">
        <v>2030</v>
      </c>
      <c r="I55" s="2">
        <v>43454</v>
      </c>
      <c r="J55" s="2">
        <v>43818</v>
      </c>
      <c r="K55">
        <v>0</v>
      </c>
    </row>
    <row r="56" spans="1:11" ht="75" x14ac:dyDescent="0.25">
      <c r="A56" t="str">
        <f>"ZE12643CB0"</f>
        <v>ZE12643CB0</v>
      </c>
      <c r="B56" t="str">
        <f t="shared" si="1"/>
        <v>06363391001</v>
      </c>
      <c r="C56" t="s">
        <v>15</v>
      </c>
      <c r="D56" t="s">
        <v>141</v>
      </c>
      <c r="E56" t="s">
        <v>36</v>
      </c>
      <c r="F56" s="1" t="s">
        <v>142</v>
      </c>
      <c r="G56" t="s">
        <v>143</v>
      </c>
      <c r="H56">
        <v>11250</v>
      </c>
      <c r="I56" s="2">
        <v>43486</v>
      </c>
      <c r="J56" s="2">
        <v>43637</v>
      </c>
      <c r="K56">
        <v>0</v>
      </c>
    </row>
    <row r="57" spans="1:11" ht="135" x14ac:dyDescent="0.25">
      <c r="A57" t="str">
        <f>"7671374A15"</f>
        <v>7671374A15</v>
      </c>
      <c r="B57" t="str">
        <f t="shared" si="1"/>
        <v>06363391001</v>
      </c>
      <c r="C57" t="s">
        <v>15</v>
      </c>
      <c r="D57" t="s">
        <v>144</v>
      </c>
      <c r="E57" t="s">
        <v>21</v>
      </c>
      <c r="F57" s="1" t="s">
        <v>95</v>
      </c>
      <c r="G57" t="s">
        <v>96</v>
      </c>
      <c r="H57">
        <v>46910</v>
      </c>
      <c r="I57" s="2">
        <v>43543</v>
      </c>
      <c r="J57" s="2">
        <v>45236</v>
      </c>
      <c r="K57">
        <v>0</v>
      </c>
    </row>
    <row r="58" spans="1:11" ht="135" x14ac:dyDescent="0.25">
      <c r="A58" t="str">
        <f>"Z1D257E2CB"</f>
        <v>Z1D257E2CB</v>
      </c>
      <c r="B58" t="str">
        <f t="shared" si="1"/>
        <v>06363391001</v>
      </c>
      <c r="C58" t="s">
        <v>15</v>
      </c>
      <c r="D58" t="s">
        <v>145</v>
      </c>
      <c r="E58" t="s">
        <v>21</v>
      </c>
      <c r="F58" s="1" t="s">
        <v>95</v>
      </c>
      <c r="G58" t="s">
        <v>96</v>
      </c>
      <c r="H58">
        <v>22516.799999999999</v>
      </c>
      <c r="I58" s="2">
        <v>43485</v>
      </c>
      <c r="J58" s="2">
        <v>45236</v>
      </c>
      <c r="K58">
        <v>0</v>
      </c>
    </row>
    <row r="59" spans="1:11" ht="409.5" x14ac:dyDescent="0.25">
      <c r="A59" t="str">
        <f>"7153120D59"</f>
        <v>7153120D59</v>
      </c>
      <c r="B59" t="str">
        <f t="shared" si="1"/>
        <v>06363391001</v>
      </c>
      <c r="C59" t="s">
        <v>15</v>
      </c>
      <c r="D59" t="s">
        <v>146</v>
      </c>
      <c r="E59" t="s">
        <v>17</v>
      </c>
      <c r="F59" s="1" t="s">
        <v>147</v>
      </c>
      <c r="G59" t="s">
        <v>148</v>
      </c>
      <c r="H59">
        <v>208897.89</v>
      </c>
      <c r="I59" s="2">
        <v>43252</v>
      </c>
      <c r="J59" s="2">
        <v>43524</v>
      </c>
      <c r="K59">
        <v>146220.4</v>
      </c>
    </row>
    <row r="60" spans="1:11" ht="375" x14ac:dyDescent="0.25">
      <c r="A60" t="str">
        <f>"7684046358"</f>
        <v>7684046358</v>
      </c>
      <c r="B60" t="str">
        <f t="shared" si="1"/>
        <v>06363391001</v>
      </c>
      <c r="C60" t="s">
        <v>15</v>
      </c>
      <c r="D60" t="s">
        <v>149</v>
      </c>
      <c r="E60" t="s">
        <v>17</v>
      </c>
      <c r="F60" s="1" t="s">
        <v>150</v>
      </c>
      <c r="H60">
        <v>0</v>
      </c>
      <c r="K60">
        <v>0</v>
      </c>
    </row>
    <row r="61" spans="1:11" ht="390" x14ac:dyDescent="0.25">
      <c r="A61" t="str">
        <f>"7713301159"</f>
        <v>7713301159</v>
      </c>
      <c r="B61" t="str">
        <f t="shared" si="1"/>
        <v>06363391001</v>
      </c>
      <c r="C61" t="s">
        <v>15</v>
      </c>
      <c r="D61" t="s">
        <v>151</v>
      </c>
      <c r="E61" t="s">
        <v>17</v>
      </c>
      <c r="F61" s="1" t="s">
        <v>152</v>
      </c>
      <c r="H61">
        <v>0</v>
      </c>
      <c r="K61">
        <v>0</v>
      </c>
    </row>
    <row r="62" spans="1:11" ht="405" x14ac:dyDescent="0.25">
      <c r="A62" t="str">
        <f>"75859560EE"</f>
        <v>75859560EE</v>
      </c>
      <c r="B62" t="str">
        <f t="shared" si="1"/>
        <v>06363391001</v>
      </c>
      <c r="C62" t="s">
        <v>15</v>
      </c>
      <c r="D62" t="s">
        <v>153</v>
      </c>
      <c r="E62" t="s">
        <v>17</v>
      </c>
      <c r="F62" s="1" t="s">
        <v>154</v>
      </c>
      <c r="H62">
        <v>0</v>
      </c>
      <c r="K62">
        <v>0</v>
      </c>
    </row>
    <row r="63" spans="1:11" ht="375" x14ac:dyDescent="0.25">
      <c r="A63" t="str">
        <f>"Z2521FD4D9"</f>
        <v>Z2521FD4D9</v>
      </c>
      <c r="B63" t="str">
        <f t="shared" si="1"/>
        <v>06363391001</v>
      </c>
      <c r="C63" t="s">
        <v>15</v>
      </c>
      <c r="D63" t="s">
        <v>155</v>
      </c>
      <c r="E63" t="s">
        <v>17</v>
      </c>
      <c r="F63" s="1" t="s">
        <v>156</v>
      </c>
      <c r="H63">
        <v>0</v>
      </c>
      <c r="K63">
        <v>0</v>
      </c>
    </row>
    <row r="64" spans="1:11" x14ac:dyDescent="0.25">
      <c r="A64" t="str">
        <f>"762851628D"</f>
        <v>762851628D</v>
      </c>
      <c r="B64" t="str">
        <f t="shared" si="1"/>
        <v>06363391001</v>
      </c>
      <c r="C64" t="s">
        <v>15</v>
      </c>
      <c r="D64" t="s">
        <v>157</v>
      </c>
      <c r="E64" t="s">
        <v>158</v>
      </c>
      <c r="H64">
        <v>0</v>
      </c>
      <c r="K64">
        <v>0</v>
      </c>
    </row>
    <row r="65" spans="1:11" ht="409.5" x14ac:dyDescent="0.25">
      <c r="A65" t="str">
        <f>"Z7D20DF821"</f>
        <v>Z7D20DF821</v>
      </c>
      <c r="B65" t="str">
        <f t="shared" si="1"/>
        <v>06363391001</v>
      </c>
      <c r="C65" t="s">
        <v>15</v>
      </c>
      <c r="D65" t="s">
        <v>159</v>
      </c>
      <c r="E65" t="s">
        <v>17</v>
      </c>
      <c r="F65" s="1" t="s">
        <v>160</v>
      </c>
      <c r="G65" t="s">
        <v>161</v>
      </c>
      <c r="H65">
        <v>15975</v>
      </c>
      <c r="I65" s="2">
        <v>43432</v>
      </c>
      <c r="J65" s="2">
        <v>43491</v>
      </c>
      <c r="K6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lazio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2019-01-29T14:50:02Z</dcterms:created>
  <dcterms:modified xsi:type="dcterms:W3CDTF">2019-01-29T15:13:57Z</dcterms:modified>
</cp:coreProperties>
</file>