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liguri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</calcChain>
</file>

<file path=xl/sharedStrings.xml><?xml version="1.0" encoding="utf-8"?>
<sst xmlns="http://schemas.openxmlformats.org/spreadsheetml/2006/main" count="556" uniqueCount="303">
  <si>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</si>
  <si>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</si>
  <si>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</si>
  <si>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</si>
  <si>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</si>
  <si>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</si>
  <si>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</si>
  <si>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</si>
  <si>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</si>
  <si>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</si>
  <si>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</si>
  <si>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</si>
  <si>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</si>
  <si>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</si>
  <si>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</si>
  <si>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Liguria</t>
  </si>
  <si>
    <t>Fornitura carta gennaio-settembre 2018</t>
  </si>
  <si>
    <t>23-AFFIDAMENTO IN ECONOMIA - AFFIDAMENTO DIRETTO</t>
  </si>
  <si>
    <t xml:space="preserve">ERREBIAN SPA (CF: 08397890586)
MAESTRIPIERI SRL (CF: 03804230104)
Ugo Tesi srl (CF: 00272980103)
</t>
  </si>
  <si>
    <t>MAESTRIPIERI SRL (CF: 03804230104)</t>
  </si>
  <si>
    <t>Richiesta pubblicazione bando ricerca immobiliare</t>
  </si>
  <si>
    <t xml:space="preserve">LEXMEDIA SRL (CF: 09147251004)
</t>
  </si>
  <si>
    <t>LEXMEDIA SRL (CF: 09147251004)</t>
  </si>
  <si>
    <t>Acquisto servizio interpretariato per candidato assunzione non udente</t>
  </si>
  <si>
    <t xml:space="preserve">Sensoria  (CF: 02010180996)
</t>
  </si>
  <si>
    <t>Sensoria  (CF: 02010180996)</t>
  </si>
  <si>
    <t>SPURGO ACQUE NERE NEI BAGNI DP IMPERIA</t>
  </si>
  <si>
    <t xml:space="preserve">Docks Lanterna S.p.A. (CF: 02315050100)
</t>
  </si>
  <si>
    <t>Docks Lanterna S.p.A. (CF: 02315050100)</t>
  </si>
  <si>
    <t>Acquisto timbri datario e tamponi inchiostrati</t>
  </si>
  <si>
    <t xml:space="preserve">TIMBRIFICIO LAMPO DI CREMONESI CLAUDIO &amp; C. SNC (CF: 00832260194)
</t>
  </si>
  <si>
    <t>TIMBRIFICIO LAMPO DI CREMONESI CLAUDIO &amp; C. SNC (CF: 00832260194)</t>
  </si>
  <si>
    <t>LAVORI DI SMALTIMENTO SERBATOIO IMP. ANTINCENDIO  ARCHIVI UPT-SV</t>
  </si>
  <si>
    <t xml:space="preserve">SISTEMI DI SICUREZZA S.R.L. (CF: 01424380994)
</t>
  </si>
  <si>
    <t>SISTEMI DI SICUREZZA S.R.L. (CF: 01424380994)</t>
  </si>
  <si>
    <t>Noleggio nr 3 fotocopiatori multifunzione x UPT Genova</t>
  </si>
  <si>
    <t>26-AFFIDAMENTO DIRETTO IN ADESIONE AD ACCORDO QUADRO/CONVENZIONE</t>
  </si>
  <si>
    <t xml:space="preserve">SHARP ELECTRONICS ITALIA S.P.A. (CF: 09275090158)
</t>
  </si>
  <si>
    <t>SHARP ELECTRONICS ITALIA S.P.A. (CF: 09275090158)</t>
  </si>
  <si>
    <t>Acquisto scaffalature per UPT Imperia</t>
  </si>
  <si>
    <t xml:space="preserve">CASTELLANI PAOLO (CF: CSTPLA56A24G752Q)
cosmet Arredamenti  (CF: 03740090109)
ERREBI ARREDAMENTI Srl (CF: 01803330990)
flex office srl (CF: 06854871214)
</t>
  </si>
  <si>
    <t>ERREBI ARREDAMENTI Srl (CF: 01803330990)</t>
  </si>
  <si>
    <t>Teche in plexiglass 25X25X25 cm per Uffici AdE Liguria</t>
  </si>
  <si>
    <t xml:space="preserve">CAPRIOLI SOLUTIONS S.R.L. (CF: 10892451005)
LA TECNOGRAFICA S.R.L (CF: 00065450413)
NADA 2008 SRL (CF: 09234221001)
</t>
  </si>
  <si>
    <t>NADA 2008 SRL (CF: 09234221001)</t>
  </si>
  <si>
    <t>FORNITURAENERGIA ELETTRICA UFF. AdE della LIGURIA - APR-2018/MAR-2019</t>
  </si>
  <si>
    <t xml:space="preserve">ENEL ENERGIA SPA (CF: 06655971007)
</t>
  </si>
  <si>
    <t>ENEL ENERGIA SPA (CF: 06655971007)</t>
  </si>
  <si>
    <t>Servizio Apertura/Chiusura uff. UPT-GE e UT-GE1</t>
  </si>
  <si>
    <t xml:space="preserve">COLOMBO Srl - Vigilanza Privata (CF: 01905620991)
Cooperativa Guardiani Giurati LUBRANI Scrl (CF: 80019090101)
</t>
  </si>
  <si>
    <t>Cooperativa Guardiani Giurati LUBRANI Scrl (CF: 80019090101)</t>
  </si>
  <si>
    <t>Servizio di smaltimento gruppi condizionamento DP La Spezia</t>
  </si>
  <si>
    <t xml:space="preserve">FASI AMBIENTE SRL (CF: 01251720452)
SAMI DI BERTONE Srl (CF: 01496540095)
</t>
  </si>
  <si>
    <t>SAMI DI BERTONE Srl (CF: 01496540095)</t>
  </si>
  <si>
    <t>RIPARAZIONE APPARECCHIATURE X VIDEOCONFERENZE DR LIGURIA</t>
  </si>
  <si>
    <t xml:space="preserve">L. &amp; D. di Dario MARRARI Snc (CF: 01319030993)
</t>
  </si>
  <si>
    <t>L. &amp; D. di Dario MARRARI Snc (CF: 01319030993)</t>
  </si>
  <si>
    <t xml:space="preserve">servizio videoispezione </t>
  </si>
  <si>
    <t>Intervento manutenzione  e di ripristino infissi DP-Savona.</t>
  </si>
  <si>
    <t xml:space="preserve">B.R.M. Srl (CF: 00863410098)
</t>
  </si>
  <si>
    <t>B.R.M. Srl (CF: 00863410098)</t>
  </si>
  <si>
    <t>Spese missione</t>
  </si>
  <si>
    <t xml:space="preserve">MARIANI S.R.L. - HOTEL MODERNO VERDI (CF: 01167310992)
</t>
  </si>
  <si>
    <t>MARIANI S.R.L. - HOTEL MODERNO VERDI (CF: 01167310992)</t>
  </si>
  <si>
    <t>ACQUISTO BANDIERE PALAZZO DI VIA FIUME</t>
  </si>
  <si>
    <t xml:space="preserve">CANEPA &amp; CAMPI (CF: 00241490101)
</t>
  </si>
  <si>
    <t>CANEPA &amp; CAMPI (CF: 00241490101)</t>
  </si>
  <si>
    <t>Acquisto rotoli carta termica per eliminacode ARGO e CRONO</t>
  </si>
  <si>
    <t xml:space="preserve">SIGMA S.P.A. (CF: 01590580443)
</t>
  </si>
  <si>
    <t>SIGMA S.P.A. (CF: 01590580443)</t>
  </si>
  <si>
    <t>Acquisto tablet per concorso scuole - Evento Fisco a scuola</t>
  </si>
  <si>
    <t xml:space="preserve">ERREBIAN SPA (CF: 08397890586)
</t>
  </si>
  <si>
    <t>ERREBIAN SPA (CF: 08397890586)</t>
  </si>
  <si>
    <t>spurgo acque nere Bagni - Sanremo</t>
  </si>
  <si>
    <t xml:space="preserve">Fornitura leggii e portadepliant x mostra DR </t>
  </si>
  <si>
    <t xml:space="preserve">GUZZARDI Materie Plastiche Srl (CF: 01711900991)
</t>
  </si>
  <si>
    <t>GUZZARDI Materie Plastiche Srl (CF: 01711900991)</t>
  </si>
  <si>
    <t>PANNELLI STAMPATI X ALLESTIMENTO MOSTRA  DR LIGURIA</t>
  </si>
  <si>
    <t xml:space="preserve">P.ZETA Srl (CF: 00942200106)
</t>
  </si>
  <si>
    <t>P.ZETA Srl (CF: 00942200106)</t>
  </si>
  <si>
    <t>Acquisto n. 2 duplicati chiavi armadio blindato - Fiume 6Â° piano</t>
  </si>
  <si>
    <t xml:space="preserve">cONFORTI (CF: 00212610232)
</t>
  </si>
  <si>
    <t>cONFORTI (CF: 00212610232)</t>
  </si>
  <si>
    <t>TRASFERIMENTO SPI IMPERIA E SMALTIMENTO ARREDI</t>
  </si>
  <si>
    <t xml:space="preserve">COES SOCIETA' COOPERATIVA SOCIALE ONLUS (CF: 03263110045)
LA SCOPA MERAVIGLIANTE -  COOP. SOCIALE ONLUS (CF: 02358350102)
PELLICANO VERDE SOCIETA' COOP. SOCIALE A R.L. (ONLUS) (CF: 01351020993)
Silvestri Traslochi Srl (CF: 01266210994)
TRASLOCHI F.LLI MILANO &amp; C. S.C.A.R.L. (CF: 02492600040)
</t>
  </si>
  <si>
    <t>Silvestri Traslochi Srl (CF: 01266210994)</t>
  </si>
  <si>
    <t>lavori adeguamento fondi DRE</t>
  </si>
  <si>
    <t xml:space="preserve">ARTE COSTRUZIONI di PUNAVIJA Gentian (CF: PNVGTN85B09Z100A)
IMPRESA EDILE ARTIGIANA FIUMANO' SALVATORE (CF: FMNSVT59A01E873W)
IMPRESA EDILE CANNATA PIETRO (CF: CNNPTR64D03E541I)
REBORA COSTRUZIONI SNC (CF: 01534970999)
</t>
  </si>
  <si>
    <t>ARTE COSTRUZIONI di PUNAVIJA Gentian (CF: PNVGTN85B09Z100A)</t>
  </si>
  <si>
    <t>FORNITURA SCAFFALI X ARCHIVI UT CHIAVARI</t>
  </si>
  <si>
    <t xml:space="preserve">ERREBI ARREDAMENTI Srl (CF: 01803330990)
</t>
  </si>
  <si>
    <t>ACQUISTO KIT DI REINTEGRO CASSETE DI PRONTO SOCCORSO UFFICI LIGURIA</t>
  </si>
  <si>
    <t xml:space="preserve">AIESI HOSPITAL SERVICE SAS DI PIANTADOSI VALERIO E C.  (CF: 06111530637)
</t>
  </si>
  <si>
    <t>AIESI HOSPITAL SERVICE SAS DI PIANTADOSI VALERIO E C.  (CF: 06111530637)</t>
  </si>
  <si>
    <t>SERVIZIO CHIUSURA UFFICIO UT-GE2</t>
  </si>
  <si>
    <t xml:space="preserve">Cooperativa Guardiani Giurati LUBRANI Scrl (CF: 80019090101)
</t>
  </si>
  <si>
    <t>LAVORI DI RIPARAZIONE SERRANDA E CARPENTERIA METALLICA UPT IMPERIA</t>
  </si>
  <si>
    <t xml:space="preserve">LA BERFER (CF: BRRVNI69P06E290F)
</t>
  </si>
  <si>
    <t>LA BERFER (CF: BRRVNI69P06E290F)</t>
  </si>
  <si>
    <t>Fornitura e montaggio pannelli UT-SPI Chiavari</t>
  </si>
  <si>
    <t>Acquisto targhe fuoriporta UT e SPI Chiavari</t>
  </si>
  <si>
    <t xml:space="preserve">DITTA VIGLIANI DI DUNYOV FABRIZIO (CF: 11118560017)
</t>
  </si>
  <si>
    <t>DITTA VIGLIANI DI DUNYOV FABRIZIO (CF: 11118560017)</t>
  </si>
  <si>
    <t>Manutenzione macchina stampa microfilm - UPT Spezia</t>
  </si>
  <si>
    <t xml:space="preserve">Microfilm Automation Service s.r.l. (CF: 03378650968)
</t>
  </si>
  <si>
    <t>Microfilm Automation Service s.r.l. (CF: 03378650968)</t>
  </si>
  <si>
    <t>ACQUISTO TONER PER XEROX 5550</t>
  </si>
  <si>
    <t xml:space="preserve">COLORCLUB.IT SRL (CF: 02007020395)
</t>
  </si>
  <si>
    <t>COLORCLUB.IT SRL (CF: 02007020395)</t>
  </si>
  <si>
    <t>Acquisto toner MP20P</t>
  </si>
  <si>
    <t>lavori smontaggio, adattamento, montaggio archivi compattati x archivio UT Chiavari</t>
  </si>
  <si>
    <t xml:space="preserve">IVE. CAL. Srl (CF: 02155690999)
</t>
  </si>
  <si>
    <t>IVE. CAL. Srl (CF: 02155690999)</t>
  </si>
  <si>
    <t>interventi vari di tipo edile negli uffici della DP di Genova</t>
  </si>
  <si>
    <t xml:space="preserve">ARTE COSTRUZIONI di PUNAVIJA Gentian (CF: PNVGTN85B09Z100A)
</t>
  </si>
  <si>
    <t xml:space="preserve">Ripristino Tubazione pavimentazione_LA SPEZIA P.le Kennedy </t>
  </si>
  <si>
    <t xml:space="preserve">Impresa Edile F.AKULLI di AKULLI Mariglen (CF: KLLMGL80C25Z100Q)
</t>
  </si>
  <si>
    <t>Impresa Edile F.AKULLI di AKULLI Mariglen (CF: KLLMGL80C25Z100Q)</t>
  </si>
  <si>
    <t xml:space="preserve">DEPOSITO GRUPPI FRIGO DP SPEZIA - SANATORIA </t>
  </si>
  <si>
    <t xml:space="preserve">FRANCO FERRO (CF: FRRFNC35M08D969J)
</t>
  </si>
  <si>
    <t>FRANCO FERRO (CF: FRRFNC35M08D969J)</t>
  </si>
  <si>
    <t xml:space="preserve">RIPARAZIONE CANCELLO CARRAIO DR LIGURIA </t>
  </si>
  <si>
    <t xml:space="preserve">FORNITURA E POSA IN OPERA TENDE E VENEZIANE NUOVA SEDE UT+SPI CHIAVARI </t>
  </si>
  <si>
    <t>22-PROCEDURA NEGOZIATA DERIVANTE DA AVVISI CON CUI SI INDICE LA GARA</t>
  </si>
  <si>
    <t xml:space="preserve">ARBOR  DI LUCA POLLERI &amp; c. Sas (CF: 01959010990)
CIERRE SERRAMENTI di ROBERTO CUBEDDU (CF: CBDRRT65L27D969V)
FORMA &amp; FUNZIONE (CF: 01893480994)
Irsano Arredamenti del Geom.Fulvio Ursano e C.Sas (CF: 00808990113)
Punto Quattro Srl (CF: 02950550109)
</t>
  </si>
  <si>
    <t>Punto Quattro Srl (CF: 02950550109)</t>
  </si>
  <si>
    <t>VERIFICA STRAORDINARIA ACSENSORE NUOVA SEDE UT+SPI CHIAVARI</t>
  </si>
  <si>
    <t xml:space="preserve">BUREAU VERITAS ITALIA SPA (CF: 11498640157)
</t>
  </si>
  <si>
    <t>BUREAU VERITAS ITALIA SPA (CF: 11498640157)</t>
  </si>
  <si>
    <t>acquisto di un bipode e di base dâ€™appoggio frog per mostra permanente atti catastali presso la Direzione Regionale della Liguria.</t>
  </si>
  <si>
    <t xml:space="preserve">INSTRUMETRIX SRL (CF: 00888410065)
</t>
  </si>
  <si>
    <t>INSTRUMETRIX SRL (CF: 00888410065)</t>
  </si>
  <si>
    <t>Contratto acquisto cancelleria dall' 1/7/2018 a 30/6/2020</t>
  </si>
  <si>
    <t xml:space="preserve">ERREBIAN SPA (CF: 08397890586)
GECAL  (CF: 08551090155)
Ugo Tesi srl (CF: 00272980103)
</t>
  </si>
  <si>
    <t>Serv. smaltimento arredi obsoleti UT-Chiavari</t>
  </si>
  <si>
    <t xml:space="preserve">ECO ERIDANIA SpA (CF: 03033240106)
F.lli Adriano e Giuseppe Bonavita &amp;F. Snc (CF: 03864340108)
LA SCOPA MERAVIGLIANTE -  COOP. SOCIALE ONLUS (CF: 02358350102)
</t>
  </si>
  <si>
    <t>F.lli Adriano e Giuseppe Bonavita &amp;F. Snc (CF: 03864340108)</t>
  </si>
  <si>
    <t>riparazione straordinaria fotocopiatore samsung 3280</t>
  </si>
  <si>
    <t xml:space="preserve">CONVERGE S.P.A. (CF: 04472901000)
</t>
  </si>
  <si>
    <t>CONVERGE S.P.A. (CF: 04472901000)</t>
  </si>
  <si>
    <t>Fornitura e montaggio serrature porte uff. DRLig/DP-GE</t>
  </si>
  <si>
    <t xml:space="preserve">SALIGARI UGO - F (CF: SLGGUO65C09D725Z)
</t>
  </si>
  <si>
    <t>SALIGARI UGO - F (CF: SLGGUO65C09D725Z)</t>
  </si>
  <si>
    <t>FORNITURA ARREDI A NORMA UT CHIAVARI</t>
  </si>
  <si>
    <t xml:space="preserve">Punto Quattro Srl (CF: 02950550109)
</t>
  </si>
  <si>
    <t>RIPAZIONE CENTRALE TERMICA UPT GENOVA</t>
  </si>
  <si>
    <t>Fornitura sedie a norma per l'ufficio</t>
  </si>
  <si>
    <t xml:space="preserve">CAPRIOLI SOLUTIONS S.R.L. (CF: 10892451005)
CRG SRL (CF: 11312370155)
FRAME OFFICE S.R.L.S. (CF: 08041270722)
</t>
  </si>
  <si>
    <t>CRG SRL (CF: 11312370155)</t>
  </si>
  <si>
    <t>CONTRATTO TIMBRI UFFICI LIGURIA</t>
  </si>
  <si>
    <t xml:space="preserve">GIORGIO SANTINELLI &amp; C. (CF: 02742290105)
</t>
  </si>
  <si>
    <t>GIORGIO SANTINELLI &amp; C. (CF: 02742290105)</t>
  </si>
  <si>
    <t>Chiavari Lavori carpenteria con posa in opera corrimano</t>
  </si>
  <si>
    <t xml:space="preserve">B.L.M. BUSI Lavorazione Metalli di BUSI Aldo (CF: BSULDA65P06E488A)
CARPENTERIA METALLICA TRALONGO (CF: 00744310103)
</t>
  </si>
  <si>
    <t>B.L.M. BUSI Lavorazione Metalli di BUSI Aldo (CF: BSULDA65P06E488A)</t>
  </si>
  <si>
    <t>Ripristino zanzariere ed infissi</t>
  </si>
  <si>
    <t xml:space="preserve">GENOVA INFISSI di ALABISO Sandro (CF: LBSSDR65D27D969A)
</t>
  </si>
  <si>
    <t>GENOVA INFISSI di ALABISO Sandro (CF: LBSSDR65D27D969A)</t>
  </si>
  <si>
    <t>DPIM SANREMO CORSO UTILIZZO DEFIBRILLATORI</t>
  </si>
  <si>
    <t xml:space="preserve">A&amp;D Academy di Andrea Otten (CF: TTNNDR74L30I138T)
</t>
  </si>
  <si>
    <t>A&amp;D Academy di Andrea Otten (CF: TTNNDR74L30I138T)</t>
  </si>
  <si>
    <t>lavori su terrazzo al VI p. immobilev sede DR Liguria</t>
  </si>
  <si>
    <t xml:space="preserve">ING.INS.INT. SPA (CF: 00938850104)
</t>
  </si>
  <si>
    <t>ING.INS.INT. SPA (CF: 00938850104)</t>
  </si>
  <si>
    <t>Corso specializzazione prevenzione incendi</t>
  </si>
  <si>
    <t xml:space="preserve">ASSOCIAZIONE GEOMETRI DI GENOVA (CF: 95044790103)
</t>
  </si>
  <si>
    <t>ASSOCIAZIONE GEOMETRI DI GENOVA (CF: 95044790103)</t>
  </si>
  <si>
    <t xml:space="preserve">fornitura estintori </t>
  </si>
  <si>
    <t xml:space="preserve">LCA Security srl (CF: 13401481000)
</t>
  </si>
  <si>
    <t>LCA Security srl (CF: 13401481000)</t>
  </si>
  <si>
    <t>acquisto vaschette recupero toner per Xerox Phaser 7500</t>
  </si>
  <si>
    <t xml:space="preserve">DEBA SRL (CF: 08458520155)
</t>
  </si>
  <si>
    <t>DEBA SRL (CF: 08458520155)</t>
  </si>
  <si>
    <t>Acquisto lampade da tavolo</t>
  </si>
  <si>
    <t xml:space="preserve">G.A. S.n.c. di GAZZERA Andrea e Alessandro (CF: 10710680017)
</t>
  </si>
  <si>
    <t>G.A. S.n.c. di GAZZERA Andrea e Alessandro (CF: 10710680017)</t>
  </si>
  <si>
    <t xml:space="preserve">DRE Griglie espositive per mostra </t>
  </si>
  <si>
    <t xml:space="preserve">Comunico di Massimo Burchiellaro (CF: BRCMSM63D18L219L)
</t>
  </si>
  <si>
    <t>Comunico di Massimo Burchiellaro (CF: BRCMSM63D18L219L)</t>
  </si>
  <si>
    <t>ACQUISTO TONER PER HP OFFICE JET PROX 451 DW</t>
  </si>
  <si>
    <t xml:space="preserve">ITALWARE  SRL  (CF: 08619670584)
</t>
  </si>
  <si>
    <t>ITALWARE  SRL  (CF: 08619670584)</t>
  </si>
  <si>
    <t>Servizio sfalcio erba UPT Imperia</t>
  </si>
  <si>
    <t xml:space="preserve">FEEL GREEN Srl (CF: 01669170084)
</t>
  </si>
  <si>
    <t>FEEL GREEN Srl (CF: 01669170084)</t>
  </si>
  <si>
    <t>SMALTIMENTO ARREDI OBSOLETI</t>
  </si>
  <si>
    <t xml:space="preserve">LA SCOPA MERAVIGLIANTE -  COOP. SOCIALE ONLUS (CF: 02358350102)
</t>
  </si>
  <si>
    <t>LA SCOPA MERAVIGLIANTE -  COOP. SOCIALE ONLUS (CF: 02358350102)</t>
  </si>
  <si>
    <t>LAVORI PAVIMENTAZIONE E RIFAC. INTONACO  LOC. ARCHIVI  UT/SPI CHIAVARI</t>
  </si>
  <si>
    <t>Intervento manut. strumentazione topografica UPT Savona</t>
  </si>
  <si>
    <t xml:space="preserve">Leica Geosystems SpA (CF: 12090330155)
</t>
  </si>
  <si>
    <t>Leica Geosystems SpA (CF: 12090330155)</t>
  </si>
  <si>
    <t>MANUT.IMP.SPECIALI.LIGURIA</t>
  </si>
  <si>
    <t xml:space="preserve">BALLOCCHI IMPIANTI (CF: 01966660993)
BCV IMPIANTI (CF: 02014900993)
ELETTRO LIGURIA SRL (CF: 01662380995)
SISTEMI DI SICUREZZA S.R.L. (CF: 01424380994)
SISTEMI E INTEGRAZIONI Srl (CF: 01713550992)
</t>
  </si>
  <si>
    <t>Stipula accordo commerciale Trenitalia Freccia Corporate</t>
  </si>
  <si>
    <t xml:space="preserve">trenitalia spa (CF: 05403151003)
</t>
  </si>
  <si>
    <t>trenitalia spa (CF: 05403151003)</t>
  </si>
  <si>
    <t xml:space="preserve">ACQUISTO TONER ORIGINALI HP OFFICE JET 451 </t>
  </si>
  <si>
    <t>Cartelli di Sicurezza e porta estintori Chiavari</t>
  </si>
  <si>
    <t xml:space="preserve">COE SEGNALETICA SRL UNIPERSONALE (CF: 02400190993)
</t>
  </si>
  <si>
    <t>COE SEGNALETICA SRL UNIPERSONALE (CF: 02400190993)</t>
  </si>
  <si>
    <t>SERVIZ. SPURGO ACQUE NERE DP IMPERIA</t>
  </si>
  <si>
    <t>ACQUISTO DRUM PER LEXMARK MS 610 DN</t>
  </si>
  <si>
    <t xml:space="preserve">ALL OFFICE (CF: 12643700151)
</t>
  </si>
  <si>
    <t>ALL OFFICE (CF: 12643700151)</t>
  </si>
  <si>
    <t>ACQUISTO DRUM PER LEXMARK M610 DN</t>
  </si>
  <si>
    <t xml:space="preserve">FINBUC SRL (CF: 08573761007)
RIGENERA SYSTEM (CF: 02193240922)
STEMA SRL (CF: 04160880243)
</t>
  </si>
  <si>
    <t>STEMA SRL (CF: 04160880243)</t>
  </si>
  <si>
    <t>acquisto toner OFFICE JET PROX 451  uffici DR liguria</t>
  </si>
  <si>
    <t xml:space="preserve">CARTO COPY SERVICE (CF: 04864781002)
FINBUC SRL (CF: 08573761007)
VIRTUAL LOGIC SRL (CF: 03878640238)
</t>
  </si>
  <si>
    <t>FINBUC SRL (CF: 08573761007)</t>
  </si>
  <si>
    <t>acquisto toner colori XEROX 7500</t>
  </si>
  <si>
    <t xml:space="preserve">ECO LASER INFORMATICA SRL  (CF: 04427081007)
INFORMATICA VENEZIANA SNC (CF: 03469780278)
OFFICE &amp; HOME SOLUTIONS DI ANDREA SCOLA (CF: SCLNDR76C08G388M)
</t>
  </si>
  <si>
    <t>ECO LASER INFORMATICA SRL  (CF: 04427081007)</t>
  </si>
  <si>
    <t>ACQUISTO TONER NERO XEROX 7500 UFFICI LIGURIA</t>
  </si>
  <si>
    <t xml:space="preserve">ECO LASER INFORMATICA SRL  (CF: 04427081007)
LINEA DATA (CF: 03242680829)
REFILL SRL (CF: 00760870352)
</t>
  </si>
  <si>
    <t>LINEA DATA (CF: 03242680829)</t>
  </si>
  <si>
    <t>ACQUISTO TONER PER LEXMARK MS 610 DN</t>
  </si>
  <si>
    <t xml:space="preserve">DPS INFORMATICA S.N.C. DI PRESELLO GIANNI &amp; C. (CF: 01486330309)
LINEA DATA (CF: 03242680829)
PROMO RIGENERA SRL (CF: 01431180551)
</t>
  </si>
  <si>
    <t>Disinfestazione processionarie UPT Imperia</t>
  </si>
  <si>
    <t xml:space="preserve">Il quadrifoglio di Oliveri Simonetta (IdEstero: LVRSNT66D64A122K)
</t>
  </si>
  <si>
    <t>Il quadrifoglio di Oliveri Simonetta (IdEstero: LVRSNT66D64A122K)</t>
  </si>
  <si>
    <t>DRE fornitura nr. 6 teche per mostra catasto</t>
  </si>
  <si>
    <t xml:space="preserve">Castellani s.r.l. (CF: 00140540501)
</t>
  </si>
  <si>
    <t>Castellani s.r.l. (CF: 00140540501)</t>
  </si>
  <si>
    <t>Noleggio nr. 24 fotocopiatori x mesi - uffICI vari AdE Liguria</t>
  </si>
  <si>
    <t>FORNITURA GAS METANO UFF. VARI AdE LIGURIA</t>
  </si>
  <si>
    <t xml:space="preserve">ESTRA ENERGIE SRL (CF: 01219980529)
</t>
  </si>
  <si>
    <t>ESTRA ENERGIE SRL (CF: 01219980529)</t>
  </si>
  <si>
    <t>acquisto 11 pezzi mobili 2019 uffici SPI</t>
  </si>
  <si>
    <t xml:space="preserve">Istituto Poligrafico e Zecca dello Stato  (CF: 00399810589)
</t>
  </si>
  <si>
    <t>Istituto Poligrafico e Zecca dello Stato  (CF: 00399810589)</t>
  </si>
  <si>
    <t>DRE ADEGUAMENTO IMP.RISCALD.ALLOGGIO.SESTO.PIANO</t>
  </si>
  <si>
    <t xml:space="preserve">LA TECNOCASA IMPIANTI SRL (CF: 80070860103)
</t>
  </si>
  <si>
    <t>LA TECNOCASA IMPIANTI SRL (CF: 80070860103)</t>
  </si>
  <si>
    <t>servizio stampe e plottaggi</t>
  </si>
  <si>
    <t xml:space="preserve">CAMPANA SNC DI ARENA MAFFEZZONI E C (CF: 03327340109)
</t>
  </si>
  <si>
    <t>CAMPANA SNC DI ARENA MAFFEZZONI E C (CF: 03327340109)</t>
  </si>
  <si>
    <t>VERIFICHE PERIODICHE IMP. MESSA A TERRA E IMP. ELEVATORI NEGLI UFF. AdE LIGURIA</t>
  </si>
  <si>
    <t xml:space="preserve">BUREAU VERITAS ITALIA SPA (CF: 11498640157)
ICIM S.p.A. (CF: 12908230159)
ITALCERT SRL (CF: 10598330156)
SO.VE.P.I. - SocietÃ  Verifiche Periodiche Impianti (CF: 01255140459)
SocietÃ  Rina Services Spa (CF: 03487840104)
</t>
  </si>
  <si>
    <t>Acquisto carta termica per eliminacode Argo/Crono</t>
  </si>
  <si>
    <t>FORNITURA E POSA IN OPERA RASTELLIERA PORTA-BADGE PORTINERIA DR</t>
  </si>
  <si>
    <t xml:space="preserve">SMALTIMENTO EX CENTRALE TELEFONICA DR LIGURIA </t>
  </si>
  <si>
    <t xml:space="preserve">M.G. Telefonia e Impianti S.r.l.  (CF: 03218680100)
TECNOELETTRICA Snc (CF: 00795640082)
THEMEI AUTOMAZIONE Srl (CF: 01929670998)
</t>
  </si>
  <si>
    <t>THEMEI AUTOMAZIONE Srl (CF: 01929670998)</t>
  </si>
  <si>
    <t>CATERING x INAUGURAZIONE MOSTRA PERMANENTE ATTIVITA' CATASTALI - DR LIGURIA</t>
  </si>
  <si>
    <t xml:space="preserve">Gemi piccoli grandi eventi Srl (CF: 03869620108)
</t>
  </si>
  <si>
    <t>Gemi piccoli grandi eventi Srl (CF: 03869620108)</t>
  </si>
  <si>
    <t>RIPARAZIONE VETRATE INGRESSO E TENDE DR LIGURIA</t>
  </si>
  <si>
    <t xml:space="preserve">CIERRE SERRAMENTI di ROBERTO CUBEDDU (CF: CBDRRT65L27D969V)
SALIGARI UGO - F (CF: SLGGUO65C09D725Z)
</t>
  </si>
  <si>
    <t>CIERRE SERRAMENTI di ROBERTO CUBEDDU (CF: CBDRRT65L27D969V)</t>
  </si>
  <si>
    <t>Smaltimento arredi obsoleti SPI Chiavari e UPT Genova</t>
  </si>
  <si>
    <t xml:space="preserve">F.lli Adriano e Giuseppe Bonavita &amp;F. Snc (CF: 03864340108)
IL RASTRELLO - Coop. Soc. a r.l. Onlus (CF: 02689670103)
Silvestri Traslochi Srl (CF: 01266210994)
</t>
  </si>
  <si>
    <t>Acquisto timbri per ufficio per triennio 2019/2021</t>
  </si>
  <si>
    <t xml:space="preserve">MAESTRIPIERI SRL (CF: 03804230104)
VILLA LUIGI E FIGLIO (CF: 02179300153)
</t>
  </si>
  <si>
    <t>VILLA LUIGI E FIGLIO (CF: 02179300153)</t>
  </si>
  <si>
    <t>Fornitura e montaggio climatizzatore x "sala server" nuova sede UT/SPI Chiavari</t>
  </si>
  <si>
    <t xml:space="preserve">HABITARIA Srl (CF: 01234460994)
SAMI DI BERTONE Srl (CF: 01496540095)
</t>
  </si>
  <si>
    <t>RIPRISTINO IMP. ANTINTRUSIONE DP SAVONA</t>
  </si>
  <si>
    <t xml:space="preserve">FERRARI SECURITY INNOVATION &amp; SERVICE Srl (CF: 01490140090)
SISTEMI DI SICUREZZA S.R.L. (CF: 01424380994)
THEMEI AUTOMAZIONE Srl (CF: 01929670998)
</t>
  </si>
  <si>
    <t>FERRARI SECURITY INNOVATION &amp; SERVICE Srl (CF: 01490140090)</t>
  </si>
  <si>
    <t>FORNITURA E MONTAGGIO PLAFONIERE A LED UPT IMPERIA</t>
  </si>
  <si>
    <t xml:space="preserve">F.LLI PEZZANA IMPIANTI ELETTRICI (CF: 00324650084)
LUCIO IMPIANTI di TONTODIMAMMA Lucio (CF: TNTLCU65H12D690S)
POSEICO IMPIANTI S.R.L. (CF: 02224650990)
SONZOGNI 2000 Sas (CF: 00887110088)
</t>
  </si>
  <si>
    <t>LUCIO IMPIANTI di TONTODIMAMMA Lucio (CF: TNTLCU65H12D690S)</t>
  </si>
  <si>
    <t>Fornitura e montaggio Amadi Compattabili nuovo archivio Via Delpino 7</t>
  </si>
  <si>
    <t xml:space="preserve">CYBER ENGINEERING SRL (CF: 00807770383)
LA TECNICA DI PRETI GIANCARLO E F.LLI (CF: 00331540229)
LO GIUDICE MERFORI SRL (CF: 03705240822)
MAKROS DI LUISE MASSIMO (CF: LSUMSM60L10I953G)
SICILIANA FORNITURE SRL  (CF: 01786610897)
</t>
  </si>
  <si>
    <t>LA TECNICA DI PRETI GIANCARLO E F.LLI (CF: 00331540229)</t>
  </si>
  <si>
    <t>Fornitura e montaggio parete divisoria attrezzata x nuovi locali UT/SPI-Chiavari</t>
  </si>
  <si>
    <t xml:space="preserve">CENTRUFFICIO LORETO S.P.A.  (CF: 08312370151)
</t>
  </si>
  <si>
    <t>CENTRUFFICIO LORETO S.P.A.  (CF: 08312370151)</t>
  </si>
  <si>
    <t>Acquisto pannelli stampati per mostra Direzione Regionale</t>
  </si>
  <si>
    <t>Acquisto lampade e poggia piedi DP IMPERIA</t>
  </si>
  <si>
    <t xml:space="preserve">NADA 2008 SRL (CF: 09234221001)
</t>
  </si>
  <si>
    <t>FORNITURA E MONTAGGIO ARREDI A NORMA NUOVO UFF. UT CHIAVARI</t>
  </si>
  <si>
    <t xml:space="preserve">AG&amp;CO SRL (CF: 03863830281)
CENTRUFFICIO LORETO S.P.A.  (CF: 08312370151)
METALSISTEM ROMA S.R.L. (CF: 03724211002)
Pialt S.r.l. (CF: 01664520010)
Punto Quattro Srl (CF: 02950550109)
</t>
  </si>
  <si>
    <t>MANUT. SERRAMENTI UFF. GENOVA - VIA FIUME 2</t>
  </si>
  <si>
    <t xml:space="preserve">CIERRE SERRAMENTI di ROBERTO CUBEDDU (CF: CBDRRT65L27D969V)
</t>
  </si>
  <si>
    <t xml:space="preserve">DP E UT IMPERIA BARRIERE DISSUASORI </t>
  </si>
  <si>
    <t xml:space="preserve">BERTONE IMPIANTI (CF: 01353060088)
ESA DI RISSO ADRIANO &amp; C. SNC (CF: 01600490088)
PREVOSTO SAS (CF: 00888400082)
</t>
  </si>
  <si>
    <t>PREVOSTO SAS (CF: 00888400082)</t>
  </si>
  <si>
    <t>Acquisto monitor per UT/SPI Chiavari</t>
  </si>
  <si>
    <t xml:space="preserve">SIGMA SPA (CF: 01590680443)
</t>
  </si>
  <si>
    <t>SIGMA SPA (CF: 01590680443)</t>
  </si>
  <si>
    <t>lavori edili adattamento locali Chiavari</t>
  </si>
  <si>
    <t xml:space="preserve">DIECI COSTRUZIONI SRL (CF: 03741590107)
E.A.R. Edilizia Appalti Srl (CF: 00987700101)
ELETTRO SYSTEM SAS DI LAVAGETTO GIAN MARIA &amp; C. (CF: 01046300990)
RA.RO Scavi e Costruzioni Srl (CF: 03844490106)
S.E.I.M.A. S.R.L. (CF: 00267300101)
</t>
  </si>
  <si>
    <t>S.E.I.M.A. S.R.L. (CF: 00267300101)</t>
  </si>
  <si>
    <t>Adesione convenzione buoni pasto elettronici 1</t>
  </si>
  <si>
    <t xml:space="preserve">EDENRED ITALIA srl (CF: 01014660417)
</t>
  </si>
  <si>
    <t>EDENRED ITALIA srl (CF: 01014660417)</t>
  </si>
  <si>
    <t>CONTRATTO ESECUTIVO CARTA UFFICI LIGURIA</t>
  </si>
  <si>
    <t xml:space="preserve">Valsecchi Cancelleria Srl  (CF: 09521810961)
</t>
  </si>
  <si>
    <t>Valsecchi Cancelleria Srl  (CF: 09521810961)</t>
  </si>
  <si>
    <t>DR LIGURIA ALLESTIMENTO MOSTRA CATASTO QUADRI STAMPE</t>
  </si>
  <si>
    <t xml:space="preserve">antica tipografia ligure coop. soc. onlus (CF: 02099790996)
DIGITAL LINE WEB (CF: 01710910991)
FIRMA SRL (CF: 02295180109)
MEL PRINT SRL (CF: 02018880993)
</t>
  </si>
  <si>
    <t>MEL PRINT SRL (CF: 02018880993)</t>
  </si>
  <si>
    <t>Revisione Impianto antincendio Chiavari</t>
  </si>
  <si>
    <t>MANUTENZIONE SERRAMENTI UFFICI LA SPEZIA</t>
  </si>
  <si>
    <t xml:space="preserve">OSAM ZANNONI (CF: 01346350117)
</t>
  </si>
  <si>
    <t>OSAM ZANNONI (CF: 01346350117)</t>
  </si>
  <si>
    <t>Acquisto complementi d'arredo per DP Savona</t>
  </si>
  <si>
    <t xml:space="preserve">Copy Service snc (CF: 02189880046)
</t>
  </si>
  <si>
    <t>Copy Service snc (CF: 02189880046)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</si>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</sst>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workbookViewId="0">
      <selection activeCell="E1" sqref="E1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302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"Z71213B494"</f>
        <v>Z71213B494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37912</v>
      </c>
      <c r="I3" s="2">
        <v>43101</v>
      </c>
      <c r="J3" s="2">
        <v>43373</v>
      </c>
      <c r="K3">
        <v>37741.440000000002</v>
      </c>
    </row>
    <row r="4" spans="1:11" x14ac:dyDescent="0.25">
      <c r="A4" t="str">
        <f>"Z3722200B9"</f>
        <v>Z3722200B9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1147</v>
      </c>
      <c r="I4" s="2">
        <v>43152</v>
      </c>
      <c r="J4" s="2">
        <v>43154</v>
      </c>
      <c r="K4">
        <v>1147</v>
      </c>
    </row>
    <row r="5" spans="1:11" x14ac:dyDescent="0.25">
      <c r="A5" t="str">
        <f>"ZB721F8A77"</f>
        <v>ZB721F8A77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143.55000000000001</v>
      </c>
      <c r="I5" s="2">
        <v>43144</v>
      </c>
      <c r="J5" s="2">
        <v>43144</v>
      </c>
      <c r="K5">
        <v>143.55000000000001</v>
      </c>
    </row>
    <row r="6" spans="1:11" x14ac:dyDescent="0.25">
      <c r="A6" t="str">
        <f>"Z8F2220EA3"</f>
        <v>Z8F2220EA3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350</v>
      </c>
      <c r="I6" s="2">
        <v>43143</v>
      </c>
      <c r="J6" s="2">
        <v>43143</v>
      </c>
      <c r="K6">
        <v>350</v>
      </c>
    </row>
    <row r="7" spans="1:11" x14ac:dyDescent="0.25">
      <c r="A7" t="str">
        <f>"Z7D2201D97"</f>
        <v>Z7D2201D97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172</v>
      </c>
      <c r="I7" s="2">
        <v>43133</v>
      </c>
      <c r="J7" s="2">
        <v>43153</v>
      </c>
      <c r="K7">
        <v>172</v>
      </c>
    </row>
    <row r="8" spans="1:11" x14ac:dyDescent="0.25">
      <c r="A8" t="str">
        <f>"ZDF224EFF1"</f>
        <v>ZDF224EFF1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2180</v>
      </c>
      <c r="I8" s="2">
        <v>43150</v>
      </c>
      <c r="J8" s="2">
        <v>43174</v>
      </c>
      <c r="K8">
        <v>2180</v>
      </c>
    </row>
    <row r="9" spans="1:11" x14ac:dyDescent="0.25">
      <c r="A9" t="str">
        <f>"Z6321C0C30"</f>
        <v>Z6321C0C30</v>
      </c>
      <c r="B9" t="str">
        <f t="shared" si="0"/>
        <v>06363391001</v>
      </c>
      <c r="C9" t="s">
        <v>15</v>
      </c>
      <c r="D9" t="s">
        <v>35</v>
      </c>
      <c r="E9" t="s">
        <v>36</v>
      </c>
      <c r="F9" s="1" t="s">
        <v>37</v>
      </c>
      <c r="G9" t="s">
        <v>38</v>
      </c>
      <c r="H9">
        <v>6303.36</v>
      </c>
      <c r="I9" s="2">
        <v>43144</v>
      </c>
      <c r="J9" s="2">
        <v>44604</v>
      </c>
      <c r="K9">
        <v>1181.8800000000001</v>
      </c>
    </row>
    <row r="10" spans="1:11" x14ac:dyDescent="0.25">
      <c r="A10" t="str">
        <f>"Z9F221FF57"</f>
        <v>Z9F221FF57</v>
      </c>
      <c r="B10" t="str">
        <f t="shared" si="0"/>
        <v>06363391001</v>
      </c>
      <c r="C10" t="s">
        <v>15</v>
      </c>
      <c r="D10" t="s">
        <v>39</v>
      </c>
      <c r="E10" t="s">
        <v>17</v>
      </c>
      <c r="F10" s="1" t="s">
        <v>40</v>
      </c>
      <c r="G10" t="s">
        <v>41</v>
      </c>
      <c r="H10">
        <v>7800</v>
      </c>
      <c r="I10" s="2">
        <v>43166</v>
      </c>
      <c r="J10" s="2">
        <v>43197</v>
      </c>
      <c r="K10">
        <v>7800</v>
      </c>
    </row>
    <row r="11" spans="1:11" x14ac:dyDescent="0.25">
      <c r="A11" t="str">
        <f>"ZF122B64F6"</f>
        <v>ZF122B64F6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736.67</v>
      </c>
      <c r="I11" s="2">
        <v>43185</v>
      </c>
      <c r="J11" s="2">
        <v>43189</v>
      </c>
      <c r="K11">
        <v>736.67</v>
      </c>
    </row>
    <row r="12" spans="1:11" x14ac:dyDescent="0.25">
      <c r="A12" t="str">
        <f>"7355702550"</f>
        <v>7355702550</v>
      </c>
      <c r="B12" t="str">
        <f t="shared" si="0"/>
        <v>06363391001</v>
      </c>
      <c r="C12" t="s">
        <v>15</v>
      </c>
      <c r="D12" t="s">
        <v>45</v>
      </c>
      <c r="E12" t="s">
        <v>36</v>
      </c>
      <c r="F12" s="1" t="s">
        <v>46</v>
      </c>
      <c r="G12" t="s">
        <v>47</v>
      </c>
      <c r="H12">
        <v>0</v>
      </c>
      <c r="I12" s="2">
        <v>43191</v>
      </c>
      <c r="J12" s="2">
        <v>43555</v>
      </c>
      <c r="K12">
        <v>238417.78</v>
      </c>
    </row>
    <row r="13" spans="1:11" x14ac:dyDescent="0.25">
      <c r="A13" t="str">
        <f>"ZC72252061"</f>
        <v>ZC72252061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49</v>
      </c>
      <c r="G13" t="s">
        <v>50</v>
      </c>
      <c r="H13">
        <v>11760</v>
      </c>
      <c r="I13" s="2">
        <v>43191</v>
      </c>
      <c r="J13" s="2">
        <v>43921</v>
      </c>
      <c r="K13">
        <v>3900.4</v>
      </c>
    </row>
    <row r="14" spans="1:11" x14ac:dyDescent="0.25">
      <c r="A14" t="str">
        <f>"Z2D2252AD6"</f>
        <v>Z2D2252AD6</v>
      </c>
      <c r="B14" t="str">
        <f t="shared" si="0"/>
        <v>06363391001</v>
      </c>
      <c r="C14" t="s">
        <v>15</v>
      </c>
      <c r="D14" t="s">
        <v>51</v>
      </c>
      <c r="E14" t="s">
        <v>17</v>
      </c>
      <c r="F14" s="1" t="s">
        <v>52</v>
      </c>
      <c r="G14" t="s">
        <v>53</v>
      </c>
      <c r="H14">
        <v>4554</v>
      </c>
      <c r="I14" s="2">
        <v>43182</v>
      </c>
      <c r="J14" s="2">
        <v>43223</v>
      </c>
      <c r="K14">
        <v>4554</v>
      </c>
    </row>
    <row r="15" spans="1:11" x14ac:dyDescent="0.25">
      <c r="A15" t="str">
        <f>"Z19231D5BD"</f>
        <v>Z19231D5BD</v>
      </c>
      <c r="B15" t="str">
        <f t="shared" si="0"/>
        <v>06363391001</v>
      </c>
      <c r="C15" t="s">
        <v>15</v>
      </c>
      <c r="D15" t="s">
        <v>54</v>
      </c>
      <c r="E15" t="s">
        <v>17</v>
      </c>
      <c r="F15" s="1" t="s">
        <v>55</v>
      </c>
      <c r="G15" t="s">
        <v>56</v>
      </c>
      <c r="H15">
        <v>300</v>
      </c>
      <c r="I15" s="2">
        <v>43203</v>
      </c>
      <c r="J15" s="2">
        <v>43231</v>
      </c>
      <c r="K15">
        <v>300</v>
      </c>
    </row>
    <row r="16" spans="1:11" x14ac:dyDescent="0.25">
      <c r="A16" t="str">
        <f>"Z6F23AAC4F"</f>
        <v>Z6F23AAC4F</v>
      </c>
      <c r="B16" t="str">
        <f t="shared" si="0"/>
        <v>06363391001</v>
      </c>
      <c r="C16" t="s">
        <v>15</v>
      </c>
      <c r="D16" t="s">
        <v>57</v>
      </c>
      <c r="E16" t="s">
        <v>17</v>
      </c>
      <c r="F16" s="1" t="s">
        <v>27</v>
      </c>
      <c r="G16" t="s">
        <v>28</v>
      </c>
      <c r="H16">
        <v>450</v>
      </c>
      <c r="I16" s="2">
        <v>43242</v>
      </c>
      <c r="J16" s="2">
        <v>43242</v>
      </c>
      <c r="K16">
        <v>450</v>
      </c>
    </row>
    <row r="17" spans="1:11" x14ac:dyDescent="0.25">
      <c r="A17" t="str">
        <f>"ZA1237CABF"</f>
        <v>ZA1237CABF</v>
      </c>
      <c r="B17" t="str">
        <f t="shared" si="0"/>
        <v>06363391001</v>
      </c>
      <c r="C17" t="s">
        <v>15</v>
      </c>
      <c r="D17" t="s">
        <v>58</v>
      </c>
      <c r="E17" t="s">
        <v>17</v>
      </c>
      <c r="F17" s="1" t="s">
        <v>59</v>
      </c>
      <c r="G17" t="s">
        <v>60</v>
      </c>
      <c r="H17">
        <v>3000</v>
      </c>
      <c r="I17" s="2">
        <v>43229</v>
      </c>
      <c r="J17" s="2">
        <v>43229</v>
      </c>
      <c r="K17">
        <v>3000</v>
      </c>
    </row>
    <row r="18" spans="1:11" x14ac:dyDescent="0.25">
      <c r="A18" t="str">
        <f>"ZE023CF5B6"</f>
        <v>ZE023CF5B6</v>
      </c>
      <c r="B18" t="str">
        <f t="shared" si="0"/>
        <v>06363391001</v>
      </c>
      <c r="C18" t="s">
        <v>15</v>
      </c>
      <c r="D18" t="s">
        <v>61</v>
      </c>
      <c r="E18" t="s">
        <v>17</v>
      </c>
      <c r="F18" s="1" t="s">
        <v>62</v>
      </c>
      <c r="G18" t="s">
        <v>63</v>
      </c>
      <c r="H18">
        <v>290.91000000000003</v>
      </c>
      <c r="I18" s="2">
        <v>43251</v>
      </c>
      <c r="J18" s="2">
        <v>43281</v>
      </c>
      <c r="K18">
        <v>290.89999999999998</v>
      </c>
    </row>
    <row r="19" spans="1:11" x14ac:dyDescent="0.25">
      <c r="A19" t="str">
        <f>"ZA32398E6F"</f>
        <v>ZA32398E6F</v>
      </c>
      <c r="B19" t="str">
        <f t="shared" si="0"/>
        <v>06363391001</v>
      </c>
      <c r="C19" t="s">
        <v>15</v>
      </c>
      <c r="D19" t="s">
        <v>64</v>
      </c>
      <c r="E19" t="s">
        <v>17</v>
      </c>
      <c r="F19" s="1" t="s">
        <v>65</v>
      </c>
      <c r="G19" t="s">
        <v>66</v>
      </c>
      <c r="H19">
        <v>280</v>
      </c>
      <c r="I19" s="2">
        <v>43236</v>
      </c>
      <c r="J19" s="2">
        <v>43253</v>
      </c>
      <c r="K19">
        <v>280</v>
      </c>
    </row>
    <row r="20" spans="1:11" x14ac:dyDescent="0.25">
      <c r="A20" t="str">
        <f>"Z71234176C"</f>
        <v>Z71234176C</v>
      </c>
      <c r="B20" t="str">
        <f t="shared" si="0"/>
        <v>06363391001</v>
      </c>
      <c r="C20" t="s">
        <v>15</v>
      </c>
      <c r="D20" t="s">
        <v>67</v>
      </c>
      <c r="E20" t="s">
        <v>17</v>
      </c>
      <c r="F20" s="1" t="s">
        <v>68</v>
      </c>
      <c r="G20" t="s">
        <v>69</v>
      </c>
      <c r="H20">
        <v>3007</v>
      </c>
      <c r="I20" s="2">
        <v>43220</v>
      </c>
      <c r="J20" s="2">
        <v>43235</v>
      </c>
      <c r="K20">
        <v>3007</v>
      </c>
    </row>
    <row r="21" spans="1:11" x14ac:dyDescent="0.25">
      <c r="A21" t="str">
        <f>"Z0C2347D9F"</f>
        <v>Z0C2347D9F</v>
      </c>
      <c r="B21" t="str">
        <f t="shared" si="0"/>
        <v>06363391001</v>
      </c>
      <c r="C21" t="s">
        <v>15</v>
      </c>
      <c r="D21" t="s">
        <v>70</v>
      </c>
      <c r="E21" t="s">
        <v>17</v>
      </c>
      <c r="F21" s="1" t="s">
        <v>71</v>
      </c>
      <c r="G21" t="s">
        <v>72</v>
      </c>
      <c r="H21">
        <v>800</v>
      </c>
      <c r="I21" s="2">
        <v>43214</v>
      </c>
      <c r="J21" s="2">
        <v>43240</v>
      </c>
      <c r="K21">
        <v>655.73</v>
      </c>
    </row>
    <row r="22" spans="1:11" x14ac:dyDescent="0.25">
      <c r="A22" t="str">
        <f>"ZEF233FD93"</f>
        <v>ZEF233FD93</v>
      </c>
      <c r="B22" t="str">
        <f t="shared" si="0"/>
        <v>06363391001</v>
      </c>
      <c r="C22" t="s">
        <v>15</v>
      </c>
      <c r="D22" t="s">
        <v>73</v>
      </c>
      <c r="E22" t="s">
        <v>17</v>
      </c>
      <c r="F22" s="1" t="s">
        <v>27</v>
      </c>
      <c r="G22" t="s">
        <v>28</v>
      </c>
      <c r="H22">
        <v>350</v>
      </c>
      <c r="I22" s="2">
        <v>43213</v>
      </c>
      <c r="J22" s="2">
        <v>43217</v>
      </c>
      <c r="K22">
        <v>350</v>
      </c>
    </row>
    <row r="23" spans="1:11" x14ac:dyDescent="0.25">
      <c r="A23" t="str">
        <f>"Z2A23A91DE"</f>
        <v>Z2A23A91DE</v>
      </c>
      <c r="B23" t="str">
        <f t="shared" si="0"/>
        <v>06363391001</v>
      </c>
      <c r="C23" t="s">
        <v>15</v>
      </c>
      <c r="D23" t="s">
        <v>74</v>
      </c>
      <c r="E23" t="s">
        <v>17</v>
      </c>
      <c r="F23" s="1" t="s">
        <v>75</v>
      </c>
      <c r="G23" t="s">
        <v>76</v>
      </c>
      <c r="H23">
        <v>576</v>
      </c>
      <c r="I23" s="2">
        <v>43242</v>
      </c>
      <c r="J23" s="2">
        <v>43245</v>
      </c>
      <c r="K23">
        <v>576</v>
      </c>
    </row>
    <row r="24" spans="1:11" x14ac:dyDescent="0.25">
      <c r="A24" t="str">
        <f>"Z4023997E5"</f>
        <v>Z4023997E5</v>
      </c>
      <c r="B24" t="str">
        <f t="shared" si="0"/>
        <v>06363391001</v>
      </c>
      <c r="C24" t="s">
        <v>15</v>
      </c>
      <c r="D24" t="s">
        <v>77</v>
      </c>
      <c r="E24" t="s">
        <v>17</v>
      </c>
      <c r="F24" s="1" t="s">
        <v>78</v>
      </c>
      <c r="G24" t="s">
        <v>79</v>
      </c>
      <c r="H24">
        <v>800</v>
      </c>
      <c r="I24" s="2">
        <v>43241</v>
      </c>
      <c r="J24" s="2">
        <v>43403</v>
      </c>
      <c r="K24">
        <v>800</v>
      </c>
    </row>
    <row r="25" spans="1:11" ht="75" x14ac:dyDescent="0.25">
      <c r="A25" t="str">
        <f>"ZE423685A4"</f>
        <v>ZE423685A4</v>
      </c>
      <c r="B25" t="str">
        <f t="shared" si="0"/>
        <v>06363391001</v>
      </c>
      <c r="C25" t="s">
        <v>15</v>
      </c>
      <c r="D25" t="s">
        <v>80</v>
      </c>
      <c r="E25" t="s">
        <v>17</v>
      </c>
      <c r="F25" s="1" t="s">
        <v>81</v>
      </c>
      <c r="G25" t="s">
        <v>82</v>
      </c>
      <c r="H25">
        <v>160</v>
      </c>
      <c r="I25" s="2">
        <v>43223</v>
      </c>
      <c r="J25" s="2">
        <v>43248</v>
      </c>
      <c r="K25">
        <v>160</v>
      </c>
    </row>
    <row r="26" spans="1:11" x14ac:dyDescent="0.25">
      <c r="A26" t="str">
        <f>"Z732251F4F"</f>
        <v>Z732251F4F</v>
      </c>
      <c r="B26" t="str">
        <f t="shared" si="0"/>
        <v>06363391001</v>
      </c>
      <c r="C26" t="s">
        <v>15</v>
      </c>
      <c r="D26" t="s">
        <v>83</v>
      </c>
      <c r="E26" t="s">
        <v>17</v>
      </c>
      <c r="F26" s="1" t="s">
        <v>84</v>
      </c>
      <c r="G26" t="s">
        <v>85</v>
      </c>
      <c r="H26">
        <v>34853.57</v>
      </c>
      <c r="I26" s="2">
        <v>43185</v>
      </c>
      <c r="J26" s="2">
        <v>43235</v>
      </c>
      <c r="K26">
        <v>34853.57</v>
      </c>
    </row>
    <row r="27" spans="1:11" x14ac:dyDescent="0.25">
      <c r="A27" t="str">
        <f>"Z9F21EAA55"</f>
        <v>Z9F21EAA55</v>
      </c>
      <c r="B27" t="str">
        <f t="shared" si="0"/>
        <v>06363391001</v>
      </c>
      <c r="C27" t="s">
        <v>15</v>
      </c>
      <c r="D27" t="s">
        <v>86</v>
      </c>
      <c r="E27" t="s">
        <v>17</v>
      </c>
      <c r="F27" s="1" t="s">
        <v>87</v>
      </c>
      <c r="G27" t="s">
        <v>88</v>
      </c>
      <c r="H27">
        <v>4874.55</v>
      </c>
      <c r="I27" s="2">
        <v>43160</v>
      </c>
      <c r="J27" s="2">
        <v>43251</v>
      </c>
      <c r="K27">
        <v>4874.55</v>
      </c>
    </row>
    <row r="28" spans="1:11" x14ac:dyDescent="0.25">
      <c r="A28" t="str">
        <f>"ZE423D22E9"</f>
        <v>ZE423D22E9</v>
      </c>
      <c r="B28" t="str">
        <f t="shared" si="0"/>
        <v>06363391001</v>
      </c>
      <c r="C28" t="s">
        <v>15</v>
      </c>
      <c r="D28" t="s">
        <v>89</v>
      </c>
      <c r="E28" t="s">
        <v>17</v>
      </c>
      <c r="F28" s="1" t="s">
        <v>90</v>
      </c>
      <c r="G28" t="s">
        <v>41</v>
      </c>
      <c r="H28">
        <v>7850</v>
      </c>
      <c r="I28" s="2">
        <v>43257</v>
      </c>
      <c r="J28" s="2">
        <v>43271</v>
      </c>
      <c r="K28">
        <v>7849.99</v>
      </c>
    </row>
    <row r="29" spans="1:11" x14ac:dyDescent="0.25">
      <c r="A29" t="str">
        <f>"Z59237874C"</f>
        <v>Z59237874C</v>
      </c>
      <c r="B29" t="str">
        <f t="shared" si="0"/>
        <v>06363391001</v>
      </c>
      <c r="C29" t="s">
        <v>15</v>
      </c>
      <c r="D29" t="s">
        <v>91</v>
      </c>
      <c r="E29" t="s">
        <v>17</v>
      </c>
      <c r="F29" s="1" t="s">
        <v>92</v>
      </c>
      <c r="G29" t="s">
        <v>93</v>
      </c>
      <c r="H29">
        <v>519</v>
      </c>
      <c r="I29" s="2">
        <v>43228</v>
      </c>
      <c r="J29" s="2">
        <v>43258</v>
      </c>
      <c r="K29">
        <v>173</v>
      </c>
    </row>
    <row r="30" spans="1:11" x14ac:dyDescent="0.25">
      <c r="A30" t="str">
        <f>"Z2B241F76C"</f>
        <v>Z2B241F76C</v>
      </c>
      <c r="B30" t="str">
        <f t="shared" si="0"/>
        <v>06363391001</v>
      </c>
      <c r="C30" t="s">
        <v>15</v>
      </c>
      <c r="D30" t="s">
        <v>94</v>
      </c>
      <c r="E30" t="s">
        <v>17</v>
      </c>
      <c r="F30" s="1" t="s">
        <v>95</v>
      </c>
      <c r="G30" t="s">
        <v>50</v>
      </c>
      <c r="H30">
        <v>3150</v>
      </c>
      <c r="I30" s="2">
        <v>43282</v>
      </c>
      <c r="J30" s="2">
        <v>43921</v>
      </c>
      <c r="K30">
        <v>895.5</v>
      </c>
    </row>
    <row r="31" spans="1:11" x14ac:dyDescent="0.25">
      <c r="A31" t="str">
        <f>"ZF023EE53D"</f>
        <v>ZF023EE53D</v>
      </c>
      <c r="B31" t="str">
        <f t="shared" si="0"/>
        <v>06363391001</v>
      </c>
      <c r="C31" t="s">
        <v>15</v>
      </c>
      <c r="D31" t="s">
        <v>96</v>
      </c>
      <c r="E31" t="s">
        <v>17</v>
      </c>
      <c r="F31" s="1" t="s">
        <v>97</v>
      </c>
      <c r="G31" t="s">
        <v>98</v>
      </c>
      <c r="H31">
        <v>950</v>
      </c>
      <c r="I31" s="2">
        <v>43262</v>
      </c>
      <c r="J31" s="2">
        <v>43281</v>
      </c>
      <c r="K31">
        <v>950</v>
      </c>
    </row>
    <row r="32" spans="1:11" x14ac:dyDescent="0.25">
      <c r="A32" t="str">
        <f>"Z32243A1DA"</f>
        <v>Z32243A1DA</v>
      </c>
      <c r="B32" t="str">
        <f t="shared" si="0"/>
        <v>06363391001</v>
      </c>
      <c r="C32" t="s">
        <v>15</v>
      </c>
      <c r="D32" t="s">
        <v>99</v>
      </c>
      <c r="E32" t="s">
        <v>17</v>
      </c>
      <c r="F32" s="1" t="s">
        <v>78</v>
      </c>
      <c r="G32" t="s">
        <v>79</v>
      </c>
      <c r="H32">
        <v>560</v>
      </c>
      <c r="I32" s="2">
        <v>43294</v>
      </c>
      <c r="J32" s="2">
        <v>43294</v>
      </c>
      <c r="K32">
        <v>560</v>
      </c>
    </row>
    <row r="33" spans="1:11" x14ac:dyDescent="0.25">
      <c r="A33" t="str">
        <f>"Z9D23E6DCD"</f>
        <v>Z9D23E6DCD</v>
      </c>
      <c r="B33" t="str">
        <f t="shared" si="0"/>
        <v>06363391001</v>
      </c>
      <c r="C33" t="s">
        <v>15</v>
      </c>
      <c r="D33" t="s">
        <v>100</v>
      </c>
      <c r="E33" t="s">
        <v>17</v>
      </c>
      <c r="F33" s="1" t="s">
        <v>101</v>
      </c>
      <c r="G33" t="s">
        <v>102</v>
      </c>
      <c r="H33">
        <v>1940</v>
      </c>
      <c r="I33" s="2">
        <v>43257</v>
      </c>
      <c r="J33" s="2">
        <v>43281</v>
      </c>
      <c r="K33">
        <v>1940</v>
      </c>
    </row>
    <row r="34" spans="1:11" x14ac:dyDescent="0.25">
      <c r="A34" t="str">
        <f>"Z6B21C64A0"</f>
        <v>Z6B21C64A0</v>
      </c>
      <c r="B34" t="str">
        <f t="shared" si="0"/>
        <v>06363391001</v>
      </c>
      <c r="C34" t="s">
        <v>15</v>
      </c>
      <c r="D34" t="s">
        <v>103</v>
      </c>
      <c r="E34" t="s">
        <v>17</v>
      </c>
      <c r="F34" s="1" t="s">
        <v>104</v>
      </c>
      <c r="G34" t="s">
        <v>105</v>
      </c>
      <c r="H34">
        <v>1428</v>
      </c>
      <c r="I34" s="2">
        <v>43119</v>
      </c>
      <c r="J34" s="2">
        <v>43129</v>
      </c>
      <c r="K34">
        <v>1428</v>
      </c>
    </row>
    <row r="35" spans="1:11" x14ac:dyDescent="0.25">
      <c r="A35" t="str">
        <f>"ZFA23A72AB"</f>
        <v>ZFA23A72AB</v>
      </c>
      <c r="B35" t="str">
        <f t="shared" ref="B35:B66" si="1">"06363391001"</f>
        <v>06363391001</v>
      </c>
      <c r="C35" t="s">
        <v>15</v>
      </c>
      <c r="D35" t="s">
        <v>106</v>
      </c>
      <c r="E35" t="s">
        <v>17</v>
      </c>
      <c r="F35" s="1" t="s">
        <v>107</v>
      </c>
      <c r="G35" t="s">
        <v>108</v>
      </c>
      <c r="H35">
        <v>519.28</v>
      </c>
      <c r="I35" s="2">
        <v>43241</v>
      </c>
      <c r="J35" s="2">
        <v>43281</v>
      </c>
      <c r="K35">
        <v>519.27</v>
      </c>
    </row>
    <row r="36" spans="1:11" x14ac:dyDescent="0.25">
      <c r="A36" t="str">
        <f>"Z042379D7D"</f>
        <v>Z042379D7D</v>
      </c>
      <c r="B36" t="str">
        <f t="shared" si="1"/>
        <v>06363391001</v>
      </c>
      <c r="C36" t="s">
        <v>15</v>
      </c>
      <c r="D36" t="s">
        <v>109</v>
      </c>
      <c r="E36" t="s">
        <v>17</v>
      </c>
      <c r="F36" s="1" t="s">
        <v>104</v>
      </c>
      <c r="G36" t="s">
        <v>105</v>
      </c>
      <c r="H36">
        <v>298</v>
      </c>
      <c r="I36" s="2">
        <v>43228</v>
      </c>
      <c r="J36" s="2">
        <v>43243</v>
      </c>
      <c r="K36">
        <v>298</v>
      </c>
    </row>
    <row r="37" spans="1:11" x14ac:dyDescent="0.25">
      <c r="A37" t="str">
        <f>"Z4B23A7A68"</f>
        <v>Z4B23A7A68</v>
      </c>
      <c r="B37" t="str">
        <f t="shared" si="1"/>
        <v>06363391001</v>
      </c>
      <c r="C37" t="s">
        <v>15</v>
      </c>
      <c r="D37" t="s">
        <v>110</v>
      </c>
      <c r="E37" t="s">
        <v>17</v>
      </c>
      <c r="F37" s="1" t="s">
        <v>111</v>
      </c>
      <c r="G37" t="s">
        <v>112</v>
      </c>
      <c r="H37">
        <v>22400</v>
      </c>
      <c r="I37" s="2">
        <v>43243</v>
      </c>
      <c r="J37" s="2">
        <v>43266</v>
      </c>
      <c r="K37">
        <v>22400</v>
      </c>
    </row>
    <row r="38" spans="1:11" ht="165" x14ac:dyDescent="0.25">
      <c r="A38" t="str">
        <f>"ZE023D1902"</f>
        <v>ZE023D1902</v>
      </c>
      <c r="B38" t="str">
        <f t="shared" si="1"/>
        <v>06363391001</v>
      </c>
      <c r="C38" t="s">
        <v>15</v>
      </c>
      <c r="D38" t="s">
        <v>113</v>
      </c>
      <c r="E38" t="s">
        <v>17</v>
      </c>
      <c r="F38" s="1" t="s">
        <v>114</v>
      </c>
      <c r="G38" t="s">
        <v>88</v>
      </c>
      <c r="H38">
        <v>1020</v>
      </c>
      <c r="I38" s="2">
        <v>43252</v>
      </c>
      <c r="J38" s="2">
        <v>43259</v>
      </c>
      <c r="K38">
        <v>1020</v>
      </c>
    </row>
    <row r="39" spans="1:11" ht="150" x14ac:dyDescent="0.25">
      <c r="A39" t="str">
        <f>"Z5C23BB7C2"</f>
        <v>Z5C23BB7C2</v>
      </c>
      <c r="B39" t="str">
        <f t="shared" si="1"/>
        <v>06363391001</v>
      </c>
      <c r="C39" t="s">
        <v>15</v>
      </c>
      <c r="D39" t="s">
        <v>115</v>
      </c>
      <c r="E39" t="s">
        <v>17</v>
      </c>
      <c r="F39" s="1" t="s">
        <v>116</v>
      </c>
      <c r="G39" t="s">
        <v>117</v>
      </c>
      <c r="H39">
        <v>4380.92</v>
      </c>
      <c r="I39" s="2">
        <v>43249</v>
      </c>
      <c r="J39" s="2">
        <v>43249</v>
      </c>
      <c r="K39">
        <v>4380.92</v>
      </c>
    </row>
    <row r="40" spans="1:11" ht="105" x14ac:dyDescent="0.25">
      <c r="A40" t="str">
        <f>"Z0623CD377"</f>
        <v>Z0623CD377</v>
      </c>
      <c r="B40" t="str">
        <f t="shared" si="1"/>
        <v>06363391001</v>
      </c>
      <c r="C40" t="s">
        <v>15</v>
      </c>
      <c r="D40" t="s">
        <v>118</v>
      </c>
      <c r="E40" t="s">
        <v>17</v>
      </c>
      <c r="F40" s="1" t="s">
        <v>119</v>
      </c>
      <c r="G40" t="s">
        <v>120</v>
      </c>
      <c r="H40">
        <v>4800</v>
      </c>
      <c r="I40" s="2">
        <v>43251</v>
      </c>
      <c r="J40" s="2">
        <v>43251</v>
      </c>
      <c r="K40">
        <v>4800</v>
      </c>
    </row>
    <row r="41" spans="1:11" ht="120" x14ac:dyDescent="0.25">
      <c r="A41" t="str">
        <f>"ZB323D18A5"</f>
        <v>ZB323D18A5</v>
      </c>
      <c r="B41" t="str">
        <f t="shared" si="1"/>
        <v>06363391001</v>
      </c>
      <c r="C41" t="s">
        <v>15</v>
      </c>
      <c r="D41" t="s">
        <v>121</v>
      </c>
      <c r="E41" t="s">
        <v>17</v>
      </c>
      <c r="F41" s="1" t="s">
        <v>33</v>
      </c>
      <c r="G41" t="s">
        <v>34</v>
      </c>
      <c r="H41">
        <v>1399</v>
      </c>
      <c r="I41" s="2">
        <v>43251</v>
      </c>
      <c r="J41" s="2">
        <v>43259</v>
      </c>
      <c r="K41">
        <v>1399</v>
      </c>
    </row>
    <row r="42" spans="1:11" ht="409.5" x14ac:dyDescent="0.25">
      <c r="A42" t="str">
        <f>"ZE7216974D"</f>
        <v>ZE7216974D</v>
      </c>
      <c r="B42" t="str">
        <f t="shared" si="1"/>
        <v>06363391001</v>
      </c>
      <c r="C42" t="s">
        <v>15</v>
      </c>
      <c r="D42" t="s">
        <v>122</v>
      </c>
      <c r="E42" t="s">
        <v>123</v>
      </c>
      <c r="F42" s="1" t="s">
        <v>124</v>
      </c>
      <c r="G42" t="s">
        <v>125</v>
      </c>
      <c r="H42">
        <v>23650</v>
      </c>
      <c r="I42" s="2">
        <v>43276</v>
      </c>
      <c r="J42" s="2">
        <v>43281</v>
      </c>
      <c r="K42">
        <v>23650</v>
      </c>
    </row>
    <row r="43" spans="1:11" ht="105" x14ac:dyDescent="0.25">
      <c r="A43" t="str">
        <f>"Z4A2441C04"</f>
        <v>Z4A2441C04</v>
      </c>
      <c r="B43" t="str">
        <f t="shared" si="1"/>
        <v>06363391001</v>
      </c>
      <c r="C43" t="s">
        <v>15</v>
      </c>
      <c r="D43" t="s">
        <v>126</v>
      </c>
      <c r="E43" t="s">
        <v>17</v>
      </c>
      <c r="F43" s="1" t="s">
        <v>127</v>
      </c>
      <c r="G43" t="s">
        <v>128</v>
      </c>
      <c r="H43">
        <v>150</v>
      </c>
      <c r="I43" s="2">
        <v>43290</v>
      </c>
      <c r="J43" s="2">
        <v>43311</v>
      </c>
      <c r="K43">
        <v>0</v>
      </c>
    </row>
    <row r="44" spans="1:11" ht="90" x14ac:dyDescent="0.25">
      <c r="A44" t="str">
        <f>"Z10237C9E7"</f>
        <v>Z10237C9E7</v>
      </c>
      <c r="B44" t="str">
        <f t="shared" si="1"/>
        <v>06363391001</v>
      </c>
      <c r="C44" t="s">
        <v>15</v>
      </c>
      <c r="D44" t="s">
        <v>129</v>
      </c>
      <c r="E44" t="s">
        <v>17</v>
      </c>
      <c r="F44" s="1" t="s">
        <v>130</v>
      </c>
      <c r="G44" t="s">
        <v>131</v>
      </c>
      <c r="H44">
        <v>168.7</v>
      </c>
      <c r="I44" s="2">
        <v>43234</v>
      </c>
      <c r="J44" s="2">
        <v>43265</v>
      </c>
      <c r="K44">
        <v>168.7</v>
      </c>
    </row>
    <row r="45" spans="1:11" ht="210" x14ac:dyDescent="0.25">
      <c r="A45" t="str">
        <f>"Z98236F09E"</f>
        <v>Z98236F09E</v>
      </c>
      <c r="B45" t="str">
        <f t="shared" si="1"/>
        <v>06363391001</v>
      </c>
      <c r="C45" t="s">
        <v>15</v>
      </c>
      <c r="D45" t="s">
        <v>132</v>
      </c>
      <c r="E45" t="s">
        <v>17</v>
      </c>
      <c r="F45" s="1" t="s">
        <v>133</v>
      </c>
      <c r="G45" t="s">
        <v>72</v>
      </c>
      <c r="H45">
        <v>32079.52</v>
      </c>
      <c r="I45" s="2">
        <v>43278</v>
      </c>
      <c r="J45" s="2">
        <v>44012</v>
      </c>
      <c r="K45">
        <v>12410.28</v>
      </c>
    </row>
    <row r="46" spans="1:11" ht="405" x14ac:dyDescent="0.25">
      <c r="A46" t="str">
        <f>"ZAC242BDEE"</f>
        <v>ZAC242BDEE</v>
      </c>
      <c r="B46" t="str">
        <f t="shared" si="1"/>
        <v>06363391001</v>
      </c>
      <c r="C46" t="s">
        <v>15</v>
      </c>
      <c r="D46" t="s">
        <v>134</v>
      </c>
      <c r="E46" t="s">
        <v>17</v>
      </c>
      <c r="F46" s="1" t="s">
        <v>135</v>
      </c>
      <c r="G46" t="s">
        <v>136</v>
      </c>
      <c r="H46">
        <v>15750</v>
      </c>
      <c r="I46" s="2">
        <v>43283</v>
      </c>
      <c r="J46" s="2">
        <v>43295</v>
      </c>
      <c r="K46">
        <v>15750</v>
      </c>
    </row>
    <row r="47" spans="1:11" ht="90" x14ac:dyDescent="0.25">
      <c r="A47" t="str">
        <f>"ZF52455BA8"</f>
        <v>ZF52455BA8</v>
      </c>
      <c r="B47" t="str">
        <f t="shared" si="1"/>
        <v>06363391001</v>
      </c>
      <c r="C47" t="s">
        <v>15</v>
      </c>
      <c r="D47" t="s">
        <v>137</v>
      </c>
      <c r="E47" t="s">
        <v>36</v>
      </c>
      <c r="F47" s="1" t="s">
        <v>138</v>
      </c>
      <c r="G47" t="s">
        <v>139</v>
      </c>
      <c r="H47">
        <v>120</v>
      </c>
      <c r="I47" s="2">
        <v>43293</v>
      </c>
      <c r="J47" s="2">
        <v>43293</v>
      </c>
      <c r="K47">
        <v>120</v>
      </c>
    </row>
    <row r="48" spans="1:11" ht="105" x14ac:dyDescent="0.25">
      <c r="A48" t="str">
        <f>"Z692274F67"</f>
        <v>Z692274F67</v>
      </c>
      <c r="B48" t="str">
        <f t="shared" si="1"/>
        <v>06363391001</v>
      </c>
      <c r="C48" t="s">
        <v>15</v>
      </c>
      <c r="D48" t="s">
        <v>140</v>
      </c>
      <c r="E48" t="s">
        <v>17</v>
      </c>
      <c r="F48" s="1" t="s">
        <v>141</v>
      </c>
      <c r="G48" t="s">
        <v>142</v>
      </c>
      <c r="H48">
        <v>1050</v>
      </c>
      <c r="I48" s="2">
        <v>43159</v>
      </c>
      <c r="J48" s="2">
        <v>43220</v>
      </c>
      <c r="K48">
        <v>1050</v>
      </c>
    </row>
    <row r="49" spans="1:11" ht="90" x14ac:dyDescent="0.25">
      <c r="A49" t="str">
        <f>"ZF123CBE7C"</f>
        <v>ZF123CBE7C</v>
      </c>
      <c r="B49" t="str">
        <f t="shared" si="1"/>
        <v>06363391001</v>
      </c>
      <c r="C49" t="s">
        <v>15</v>
      </c>
      <c r="D49" t="s">
        <v>143</v>
      </c>
      <c r="E49" t="s">
        <v>17</v>
      </c>
      <c r="F49" s="1" t="s">
        <v>144</v>
      </c>
      <c r="G49" t="s">
        <v>125</v>
      </c>
      <c r="H49">
        <v>2040</v>
      </c>
      <c r="I49" s="2">
        <v>43250</v>
      </c>
      <c r="J49" s="2">
        <v>43274</v>
      </c>
      <c r="K49">
        <v>2040</v>
      </c>
    </row>
    <row r="50" spans="1:11" ht="105" x14ac:dyDescent="0.25">
      <c r="A50" t="str">
        <f>"Z5823CD3FF"</f>
        <v>Z5823CD3FF</v>
      </c>
      <c r="B50" t="str">
        <f t="shared" si="1"/>
        <v>06363391001</v>
      </c>
      <c r="C50" t="s">
        <v>15</v>
      </c>
      <c r="D50" t="s">
        <v>145</v>
      </c>
      <c r="E50" t="s">
        <v>17</v>
      </c>
      <c r="F50" s="1" t="s">
        <v>119</v>
      </c>
      <c r="G50" t="s">
        <v>120</v>
      </c>
      <c r="H50">
        <v>3925</v>
      </c>
      <c r="I50" s="2">
        <v>43251</v>
      </c>
      <c r="J50" s="2">
        <v>43251</v>
      </c>
      <c r="K50">
        <v>3925</v>
      </c>
    </row>
    <row r="51" spans="1:11" ht="255" x14ac:dyDescent="0.25">
      <c r="A51" t="str">
        <f>"ZCB215C4CC"</f>
        <v>ZCB215C4CC</v>
      </c>
      <c r="B51" t="str">
        <f t="shared" si="1"/>
        <v>06363391001</v>
      </c>
      <c r="C51" t="s">
        <v>15</v>
      </c>
      <c r="D51" t="s">
        <v>146</v>
      </c>
      <c r="E51" t="s">
        <v>17</v>
      </c>
      <c r="F51" s="1" t="s">
        <v>147</v>
      </c>
      <c r="G51" t="s">
        <v>148</v>
      </c>
      <c r="H51">
        <v>10000</v>
      </c>
      <c r="I51" s="2">
        <v>43116</v>
      </c>
      <c r="J51" s="2">
        <v>43251</v>
      </c>
      <c r="K51">
        <v>10000</v>
      </c>
    </row>
    <row r="52" spans="1:11" ht="105" x14ac:dyDescent="0.25">
      <c r="A52" t="str">
        <f>"ZA624695AF"</f>
        <v>ZA624695AF</v>
      </c>
      <c r="B52" t="str">
        <f t="shared" si="1"/>
        <v>06363391001</v>
      </c>
      <c r="C52" t="s">
        <v>15</v>
      </c>
      <c r="D52" t="s">
        <v>149</v>
      </c>
      <c r="E52" t="s">
        <v>17</v>
      </c>
      <c r="F52" s="1" t="s">
        <v>150</v>
      </c>
      <c r="G52" t="s">
        <v>151</v>
      </c>
      <c r="H52">
        <v>950</v>
      </c>
      <c r="I52" s="2">
        <v>43301</v>
      </c>
      <c r="J52" s="2">
        <v>43666</v>
      </c>
      <c r="K52">
        <v>636</v>
      </c>
    </row>
    <row r="53" spans="1:11" ht="285" x14ac:dyDescent="0.25">
      <c r="A53" t="str">
        <f>"Z132476A0B"</f>
        <v>Z132476A0B</v>
      </c>
      <c r="B53" t="str">
        <f t="shared" si="1"/>
        <v>06363391001</v>
      </c>
      <c r="C53" t="s">
        <v>15</v>
      </c>
      <c r="D53" t="s">
        <v>152</v>
      </c>
      <c r="E53" t="s">
        <v>17</v>
      </c>
      <c r="F53" s="1" t="s">
        <v>153</v>
      </c>
      <c r="G53" t="s">
        <v>154</v>
      </c>
      <c r="H53">
        <v>3350</v>
      </c>
      <c r="I53" s="2">
        <v>43306</v>
      </c>
      <c r="J53" s="2">
        <v>43398</v>
      </c>
      <c r="K53">
        <v>3200</v>
      </c>
    </row>
    <row r="54" spans="1:11" ht="150" x14ac:dyDescent="0.25">
      <c r="A54" t="str">
        <f>"Z6B24A6509"</f>
        <v>Z6B24A6509</v>
      </c>
      <c r="B54" t="str">
        <f t="shared" si="1"/>
        <v>06363391001</v>
      </c>
      <c r="C54" t="s">
        <v>15</v>
      </c>
      <c r="D54" t="s">
        <v>155</v>
      </c>
      <c r="E54" t="s">
        <v>17</v>
      </c>
      <c r="F54" s="1" t="s">
        <v>156</v>
      </c>
      <c r="G54" t="s">
        <v>157</v>
      </c>
      <c r="H54">
        <v>372</v>
      </c>
      <c r="I54" s="2">
        <v>43326</v>
      </c>
      <c r="J54" s="2">
        <v>43326</v>
      </c>
      <c r="K54">
        <v>372</v>
      </c>
    </row>
    <row r="55" spans="1:11" ht="150" x14ac:dyDescent="0.25">
      <c r="A55" t="str">
        <f>"ZB22436D17"</f>
        <v>ZB22436D17</v>
      </c>
      <c r="B55" t="str">
        <f t="shared" si="1"/>
        <v>06363391001</v>
      </c>
      <c r="C55" t="s">
        <v>15</v>
      </c>
      <c r="D55" t="s">
        <v>158</v>
      </c>
      <c r="E55" t="s">
        <v>17</v>
      </c>
      <c r="F55" s="1" t="s">
        <v>159</v>
      </c>
      <c r="G55" t="s">
        <v>160</v>
      </c>
      <c r="H55">
        <v>750</v>
      </c>
      <c r="I55" s="2">
        <v>43286</v>
      </c>
      <c r="J55" s="2">
        <v>43378</v>
      </c>
      <c r="K55">
        <v>0</v>
      </c>
    </row>
    <row r="56" spans="1:11" ht="90" x14ac:dyDescent="0.25">
      <c r="A56" t="str">
        <f>"ZC424A696A"</f>
        <v>ZC424A696A</v>
      </c>
      <c r="B56" t="str">
        <f t="shared" si="1"/>
        <v>06363391001</v>
      </c>
      <c r="C56" t="s">
        <v>15</v>
      </c>
      <c r="D56" t="s">
        <v>161</v>
      </c>
      <c r="E56" t="s">
        <v>17</v>
      </c>
      <c r="F56" s="1" t="s">
        <v>162</v>
      </c>
      <c r="G56" t="s">
        <v>163</v>
      </c>
      <c r="H56">
        <v>25388.29</v>
      </c>
      <c r="I56" s="2">
        <v>43332</v>
      </c>
      <c r="J56" s="2">
        <v>43340</v>
      </c>
      <c r="K56">
        <v>25388.29</v>
      </c>
    </row>
    <row r="57" spans="1:11" ht="135" x14ac:dyDescent="0.25">
      <c r="A57" t="str">
        <f>"Z782482EE3"</f>
        <v>Z782482EE3</v>
      </c>
      <c r="B57" t="str">
        <f t="shared" si="1"/>
        <v>06363391001</v>
      </c>
      <c r="C57" t="s">
        <v>15</v>
      </c>
      <c r="D57" t="s">
        <v>164</v>
      </c>
      <c r="E57" t="s">
        <v>17</v>
      </c>
      <c r="F57" s="1" t="s">
        <v>165</v>
      </c>
      <c r="G57" t="s">
        <v>166</v>
      </c>
      <c r="H57">
        <v>1200</v>
      </c>
      <c r="I57" s="2">
        <v>43339</v>
      </c>
      <c r="J57" s="2">
        <v>43465</v>
      </c>
      <c r="K57">
        <v>0</v>
      </c>
    </row>
    <row r="58" spans="1:11" ht="90" x14ac:dyDescent="0.25">
      <c r="A58" t="str">
        <f>"ZA824741CE"</f>
        <v>ZA824741CE</v>
      </c>
      <c r="B58" t="str">
        <f t="shared" si="1"/>
        <v>06363391001</v>
      </c>
      <c r="C58" t="s">
        <v>15</v>
      </c>
      <c r="D58" t="s">
        <v>167</v>
      </c>
      <c r="E58" t="s">
        <v>17</v>
      </c>
      <c r="F58" s="1" t="s">
        <v>168</v>
      </c>
      <c r="G58" t="s">
        <v>169</v>
      </c>
      <c r="H58">
        <v>1660</v>
      </c>
      <c r="I58" s="2">
        <v>43305</v>
      </c>
      <c r="J58" s="2">
        <v>43320</v>
      </c>
      <c r="K58">
        <v>1660</v>
      </c>
    </row>
    <row r="59" spans="1:11" ht="75" x14ac:dyDescent="0.25">
      <c r="A59" t="str">
        <f>"ZDE2473ACA"</f>
        <v>ZDE2473ACA</v>
      </c>
      <c r="B59" t="str">
        <f t="shared" si="1"/>
        <v>06363391001</v>
      </c>
      <c r="C59" t="s">
        <v>15</v>
      </c>
      <c r="D59" t="s">
        <v>170</v>
      </c>
      <c r="E59" t="s">
        <v>17</v>
      </c>
      <c r="F59" s="1" t="s">
        <v>171</v>
      </c>
      <c r="G59" t="s">
        <v>172</v>
      </c>
      <c r="H59">
        <v>436</v>
      </c>
      <c r="I59" s="2">
        <v>43311</v>
      </c>
      <c r="J59" s="2">
        <v>43341</v>
      </c>
      <c r="K59">
        <v>436</v>
      </c>
    </row>
    <row r="60" spans="1:11" ht="135" x14ac:dyDescent="0.25">
      <c r="A60" t="str">
        <f>"Z2D2473B20"</f>
        <v>Z2D2473B20</v>
      </c>
      <c r="B60" t="str">
        <f t="shared" si="1"/>
        <v>06363391001</v>
      </c>
      <c r="C60" t="s">
        <v>15</v>
      </c>
      <c r="D60" t="s">
        <v>173</v>
      </c>
      <c r="E60" t="s">
        <v>17</v>
      </c>
      <c r="F60" s="1" t="s">
        <v>174</v>
      </c>
      <c r="G60" t="s">
        <v>175</v>
      </c>
      <c r="H60">
        <v>572.20000000000005</v>
      </c>
      <c r="I60" s="2">
        <v>43308</v>
      </c>
      <c r="J60" s="2">
        <v>43332</v>
      </c>
      <c r="K60">
        <v>572.20000000000005</v>
      </c>
    </row>
    <row r="61" spans="1:11" ht="135" x14ac:dyDescent="0.25">
      <c r="A61" t="str">
        <f>"ZF72492DB9"</f>
        <v>ZF72492DB9</v>
      </c>
      <c r="B61" t="str">
        <f t="shared" si="1"/>
        <v>06363391001</v>
      </c>
      <c r="C61" t="s">
        <v>15</v>
      </c>
      <c r="D61" t="s">
        <v>176</v>
      </c>
      <c r="E61" t="s">
        <v>17</v>
      </c>
      <c r="F61" s="1" t="s">
        <v>177</v>
      </c>
      <c r="G61" t="s">
        <v>178</v>
      </c>
      <c r="H61">
        <v>652</v>
      </c>
      <c r="I61" s="2">
        <v>43315</v>
      </c>
      <c r="J61" s="2">
        <v>43343</v>
      </c>
      <c r="K61">
        <v>652</v>
      </c>
    </row>
    <row r="62" spans="1:11" ht="90" x14ac:dyDescent="0.25">
      <c r="A62" t="str">
        <f>"Z6F236DSEI"</f>
        <v>Z6F236DSEI</v>
      </c>
      <c r="B62" t="str">
        <f t="shared" si="1"/>
        <v>06363391001</v>
      </c>
      <c r="C62" t="s">
        <v>15</v>
      </c>
      <c r="D62" t="s">
        <v>179</v>
      </c>
      <c r="E62" t="s">
        <v>36</v>
      </c>
      <c r="F62" s="1" t="s">
        <v>180</v>
      </c>
      <c r="G62" t="s">
        <v>181</v>
      </c>
      <c r="H62">
        <v>1025.82</v>
      </c>
      <c r="I62" s="2">
        <v>43227</v>
      </c>
      <c r="J62" s="2">
        <v>43248</v>
      </c>
      <c r="K62">
        <v>1025.82</v>
      </c>
    </row>
    <row r="63" spans="1:11" ht="90" x14ac:dyDescent="0.25">
      <c r="A63" t="str">
        <f>"Z74249A64F"</f>
        <v>Z74249A64F</v>
      </c>
      <c r="B63" t="str">
        <f t="shared" si="1"/>
        <v>06363391001</v>
      </c>
      <c r="C63" t="s">
        <v>15</v>
      </c>
      <c r="D63" t="s">
        <v>182</v>
      </c>
      <c r="E63" t="s">
        <v>17</v>
      </c>
      <c r="F63" s="1" t="s">
        <v>183</v>
      </c>
      <c r="G63" t="s">
        <v>184</v>
      </c>
      <c r="H63">
        <v>1005</v>
      </c>
      <c r="I63" s="2">
        <v>43353</v>
      </c>
      <c r="J63" s="2">
        <v>43334</v>
      </c>
      <c r="K63">
        <v>1005</v>
      </c>
    </row>
    <row r="64" spans="1:11" ht="165" x14ac:dyDescent="0.25">
      <c r="A64" t="str">
        <f>"Z6724E0185"</f>
        <v>Z6724E0185</v>
      </c>
      <c r="B64" t="str">
        <f t="shared" si="1"/>
        <v>06363391001</v>
      </c>
      <c r="C64" t="s">
        <v>15</v>
      </c>
      <c r="D64" t="s">
        <v>185</v>
      </c>
      <c r="E64" t="s">
        <v>17</v>
      </c>
      <c r="F64" s="1" t="s">
        <v>186</v>
      </c>
      <c r="G64" t="s">
        <v>187</v>
      </c>
      <c r="H64">
        <v>1065</v>
      </c>
      <c r="I64" s="2">
        <v>43297</v>
      </c>
      <c r="J64" s="2">
        <v>43315</v>
      </c>
      <c r="K64">
        <v>1065</v>
      </c>
    </row>
    <row r="65" spans="1:11" ht="75" x14ac:dyDescent="0.25">
      <c r="A65" t="str">
        <f>"Z65251EFEC"</f>
        <v>Z65251EFEC</v>
      </c>
      <c r="B65" t="str">
        <f t="shared" si="1"/>
        <v>06363391001</v>
      </c>
      <c r="C65" t="s">
        <v>15</v>
      </c>
      <c r="D65" t="s">
        <v>188</v>
      </c>
      <c r="E65" t="s">
        <v>17</v>
      </c>
      <c r="F65" s="1" t="s">
        <v>111</v>
      </c>
      <c r="G65" t="s">
        <v>112</v>
      </c>
      <c r="H65">
        <v>3600</v>
      </c>
      <c r="I65" s="2">
        <v>43377</v>
      </c>
      <c r="J65" s="2">
        <v>43377</v>
      </c>
      <c r="K65">
        <v>3600</v>
      </c>
    </row>
    <row r="66" spans="1:11" ht="105" x14ac:dyDescent="0.25">
      <c r="A66" t="str">
        <f>"Z6124A7302"</f>
        <v>Z6124A7302</v>
      </c>
      <c r="B66" t="str">
        <f t="shared" si="1"/>
        <v>06363391001</v>
      </c>
      <c r="C66" t="s">
        <v>15</v>
      </c>
      <c r="D66" t="s">
        <v>189</v>
      </c>
      <c r="E66" t="s">
        <v>17</v>
      </c>
      <c r="F66" s="1" t="s">
        <v>190</v>
      </c>
      <c r="G66" t="s">
        <v>191</v>
      </c>
      <c r="H66">
        <v>550</v>
      </c>
      <c r="I66" s="2">
        <v>43333</v>
      </c>
      <c r="J66" s="2">
        <v>43355</v>
      </c>
      <c r="K66">
        <v>550</v>
      </c>
    </row>
    <row r="67" spans="1:11" ht="409.5" x14ac:dyDescent="0.25">
      <c r="A67" t="str">
        <f>"ZCA23EDEEB"</f>
        <v>ZCA23EDEEB</v>
      </c>
      <c r="B67" t="str">
        <f t="shared" ref="B67:B98" si="2">"06363391001"</f>
        <v>06363391001</v>
      </c>
      <c r="C67" t="s">
        <v>15</v>
      </c>
      <c r="D67" t="s">
        <v>192</v>
      </c>
      <c r="E67" t="s">
        <v>123</v>
      </c>
      <c r="F67" s="1" t="s">
        <v>193</v>
      </c>
      <c r="G67" t="s">
        <v>34</v>
      </c>
      <c r="H67">
        <v>10825.2</v>
      </c>
      <c r="I67" s="2">
        <v>43276</v>
      </c>
      <c r="J67" s="2">
        <v>44012</v>
      </c>
      <c r="K67">
        <v>4165.6400000000003</v>
      </c>
    </row>
    <row r="68" spans="1:11" ht="75" x14ac:dyDescent="0.25">
      <c r="A68" t="str">
        <f>"ZCA249AFC3"</f>
        <v>ZCA249AFC3</v>
      </c>
      <c r="B68" t="str">
        <f t="shared" si="2"/>
        <v>06363391001</v>
      </c>
      <c r="C68" t="s">
        <v>15</v>
      </c>
      <c r="D68" t="s">
        <v>194</v>
      </c>
      <c r="E68" t="s">
        <v>17</v>
      </c>
      <c r="F68" s="1" t="s">
        <v>195</v>
      </c>
      <c r="G68" t="s">
        <v>196</v>
      </c>
      <c r="H68">
        <v>0</v>
      </c>
      <c r="I68" s="2">
        <v>43282</v>
      </c>
      <c r="J68" s="2">
        <v>43646</v>
      </c>
      <c r="K68">
        <v>6993.58</v>
      </c>
    </row>
    <row r="69" spans="1:11" ht="90" x14ac:dyDescent="0.25">
      <c r="A69" t="str">
        <f>"ZA0244DADB"</f>
        <v>ZA0244DADB</v>
      </c>
      <c r="B69" t="str">
        <f t="shared" si="2"/>
        <v>06363391001</v>
      </c>
      <c r="C69" t="s">
        <v>15</v>
      </c>
      <c r="D69" t="s">
        <v>197</v>
      </c>
      <c r="E69" t="s">
        <v>36</v>
      </c>
      <c r="F69" s="1" t="s">
        <v>180</v>
      </c>
      <c r="G69" t="s">
        <v>181</v>
      </c>
      <c r="H69">
        <v>1025.82</v>
      </c>
      <c r="I69" s="2">
        <v>43291</v>
      </c>
      <c r="J69" s="2">
        <v>43312</v>
      </c>
      <c r="K69">
        <v>1025.81</v>
      </c>
    </row>
    <row r="70" spans="1:11" ht="135" x14ac:dyDescent="0.25">
      <c r="A70" t="str">
        <f>"Z2E24B9535"</f>
        <v>Z2E24B9535</v>
      </c>
      <c r="B70" t="str">
        <f t="shared" si="2"/>
        <v>06363391001</v>
      </c>
      <c r="C70" t="s">
        <v>15</v>
      </c>
      <c r="D70" t="s">
        <v>198</v>
      </c>
      <c r="E70" t="s">
        <v>17</v>
      </c>
      <c r="F70" s="1" t="s">
        <v>199</v>
      </c>
      <c r="G70" t="s">
        <v>200</v>
      </c>
      <c r="H70">
        <v>1644.84</v>
      </c>
      <c r="I70" s="2">
        <v>43340</v>
      </c>
      <c r="J70" s="2">
        <v>43353</v>
      </c>
      <c r="K70">
        <v>1644.84</v>
      </c>
    </row>
    <row r="71" spans="1:11" ht="105" x14ac:dyDescent="0.25">
      <c r="A71" t="str">
        <f>"ZAA251EFE4"</f>
        <v>ZAA251EFE4</v>
      </c>
      <c r="B71" t="str">
        <f t="shared" si="2"/>
        <v>06363391001</v>
      </c>
      <c r="C71" t="s">
        <v>15</v>
      </c>
      <c r="D71" t="s">
        <v>201</v>
      </c>
      <c r="E71" t="s">
        <v>17</v>
      </c>
      <c r="F71" s="1" t="s">
        <v>27</v>
      </c>
      <c r="G71" t="s">
        <v>28</v>
      </c>
      <c r="H71">
        <v>350</v>
      </c>
      <c r="I71" s="2">
        <v>43375</v>
      </c>
      <c r="J71" s="2">
        <v>43376</v>
      </c>
      <c r="K71">
        <v>350</v>
      </c>
    </row>
    <row r="72" spans="1:11" ht="90" x14ac:dyDescent="0.25">
      <c r="A72" t="str">
        <f>"ZA324DE39C"</f>
        <v>ZA324DE39C</v>
      </c>
      <c r="B72" t="str">
        <f t="shared" si="2"/>
        <v>06363391001</v>
      </c>
      <c r="C72" t="s">
        <v>15</v>
      </c>
      <c r="D72" t="s">
        <v>202</v>
      </c>
      <c r="E72" t="s">
        <v>17</v>
      </c>
      <c r="F72" s="1" t="s">
        <v>203</v>
      </c>
      <c r="G72" t="s">
        <v>204</v>
      </c>
      <c r="H72">
        <v>634</v>
      </c>
      <c r="I72" s="2">
        <v>43362</v>
      </c>
      <c r="J72" s="2">
        <v>43371</v>
      </c>
      <c r="K72">
        <v>634</v>
      </c>
    </row>
    <row r="73" spans="1:11" ht="225" x14ac:dyDescent="0.25">
      <c r="A73" t="str">
        <f>"ZF52547991"</f>
        <v>ZF52547991</v>
      </c>
      <c r="B73" t="str">
        <f t="shared" si="2"/>
        <v>06363391001</v>
      </c>
      <c r="C73" t="s">
        <v>15</v>
      </c>
      <c r="D73" t="s">
        <v>205</v>
      </c>
      <c r="E73" t="s">
        <v>17</v>
      </c>
      <c r="F73" s="1" t="s">
        <v>206</v>
      </c>
      <c r="G73" t="s">
        <v>207</v>
      </c>
      <c r="H73">
        <v>414.6</v>
      </c>
      <c r="I73" s="2">
        <v>43385</v>
      </c>
      <c r="J73" s="2">
        <v>43416</v>
      </c>
      <c r="K73">
        <v>414.6</v>
      </c>
    </row>
    <row r="74" spans="1:11" ht="240" x14ac:dyDescent="0.25">
      <c r="A74" t="str">
        <f>"ZCC253D0A9"</f>
        <v>ZCC253D0A9</v>
      </c>
      <c r="B74" t="str">
        <f t="shared" si="2"/>
        <v>06363391001</v>
      </c>
      <c r="C74" t="s">
        <v>15</v>
      </c>
      <c r="D74" t="s">
        <v>208</v>
      </c>
      <c r="E74" t="s">
        <v>17</v>
      </c>
      <c r="F74" s="1" t="s">
        <v>209</v>
      </c>
      <c r="G74" t="s">
        <v>210</v>
      </c>
      <c r="H74">
        <v>6593.35</v>
      </c>
      <c r="I74" s="2">
        <v>43388</v>
      </c>
      <c r="J74" s="2">
        <v>43465</v>
      </c>
      <c r="K74">
        <v>6593.34</v>
      </c>
    </row>
    <row r="75" spans="1:11" ht="375" x14ac:dyDescent="0.25">
      <c r="A75" t="str">
        <f>"Z32257A1DC"</f>
        <v>Z32257A1DC</v>
      </c>
      <c r="B75" t="str">
        <f t="shared" si="2"/>
        <v>06363391001</v>
      </c>
      <c r="C75" t="s">
        <v>15</v>
      </c>
      <c r="D75" t="s">
        <v>211</v>
      </c>
      <c r="E75" t="s">
        <v>17</v>
      </c>
      <c r="F75" s="1" t="s">
        <v>212</v>
      </c>
      <c r="G75" t="s">
        <v>213</v>
      </c>
      <c r="H75">
        <v>723.6</v>
      </c>
      <c r="I75" s="2">
        <v>43398</v>
      </c>
      <c r="J75" s="2">
        <v>43429</v>
      </c>
      <c r="K75">
        <v>723.6</v>
      </c>
    </row>
    <row r="76" spans="1:11" ht="255" x14ac:dyDescent="0.25">
      <c r="A76" t="str">
        <f>"Z412579F0A"</f>
        <v>Z412579F0A</v>
      </c>
      <c r="B76" t="str">
        <f t="shared" si="2"/>
        <v>06363391001</v>
      </c>
      <c r="C76" t="s">
        <v>15</v>
      </c>
      <c r="D76" t="s">
        <v>214</v>
      </c>
      <c r="E76" t="s">
        <v>17</v>
      </c>
      <c r="F76" s="1" t="s">
        <v>215</v>
      </c>
      <c r="G76" t="s">
        <v>216</v>
      </c>
      <c r="H76">
        <v>232.2</v>
      </c>
      <c r="I76" s="2">
        <v>43398</v>
      </c>
      <c r="J76" s="2">
        <v>43428</v>
      </c>
      <c r="K76">
        <v>232.2</v>
      </c>
    </row>
    <row r="77" spans="1:11" ht="330" x14ac:dyDescent="0.25">
      <c r="A77" t="str">
        <f>"Z1D253860A"</f>
        <v>Z1D253860A</v>
      </c>
      <c r="B77" t="str">
        <f t="shared" si="2"/>
        <v>06363391001</v>
      </c>
      <c r="C77" t="s">
        <v>15</v>
      </c>
      <c r="D77" t="s">
        <v>217</v>
      </c>
      <c r="E77" t="s">
        <v>17</v>
      </c>
      <c r="F77" s="1" t="s">
        <v>218</v>
      </c>
      <c r="G77" t="s">
        <v>216</v>
      </c>
      <c r="H77">
        <v>4353.28</v>
      </c>
      <c r="I77" s="2">
        <v>43382</v>
      </c>
      <c r="J77" s="2">
        <v>43465</v>
      </c>
      <c r="K77">
        <v>4353.28</v>
      </c>
    </row>
    <row r="78" spans="1:11" ht="180" x14ac:dyDescent="0.25">
      <c r="A78" t="str">
        <f>"ZE923A372E"</f>
        <v>ZE923A372E</v>
      </c>
      <c r="B78" t="str">
        <f t="shared" si="2"/>
        <v>06363391001</v>
      </c>
      <c r="C78" t="s">
        <v>15</v>
      </c>
      <c r="D78" t="s">
        <v>219</v>
      </c>
      <c r="E78" t="s">
        <v>17</v>
      </c>
      <c r="F78" s="1" t="s">
        <v>220</v>
      </c>
      <c r="G78" t="s">
        <v>221</v>
      </c>
      <c r="H78">
        <v>400</v>
      </c>
      <c r="I78" s="2">
        <v>43243</v>
      </c>
      <c r="J78" s="2">
        <v>43344</v>
      </c>
      <c r="K78">
        <v>400</v>
      </c>
    </row>
    <row r="79" spans="1:11" ht="90" x14ac:dyDescent="0.25">
      <c r="A79" t="str">
        <f>"Z4724F764C"</f>
        <v>Z4724F764C</v>
      </c>
      <c r="B79" t="str">
        <f t="shared" si="2"/>
        <v>06363391001</v>
      </c>
      <c r="C79" t="s">
        <v>15</v>
      </c>
      <c r="D79" t="s">
        <v>222</v>
      </c>
      <c r="E79" t="s">
        <v>17</v>
      </c>
      <c r="F79" s="1" t="s">
        <v>223</v>
      </c>
      <c r="G79" t="s">
        <v>224</v>
      </c>
      <c r="H79">
        <v>1616.52</v>
      </c>
      <c r="I79" s="2">
        <v>43363</v>
      </c>
      <c r="J79" s="2">
        <v>43392</v>
      </c>
      <c r="K79">
        <v>1616.52</v>
      </c>
    </row>
    <row r="80" spans="1:11" ht="135" x14ac:dyDescent="0.25">
      <c r="A80" t="str">
        <f>"7476325A8E"</f>
        <v>7476325A8E</v>
      </c>
      <c r="B80" t="str">
        <f t="shared" si="2"/>
        <v>06363391001</v>
      </c>
      <c r="C80" t="s">
        <v>15</v>
      </c>
      <c r="D80" t="s">
        <v>225</v>
      </c>
      <c r="E80" t="s">
        <v>36</v>
      </c>
      <c r="F80" s="1" t="s">
        <v>37</v>
      </c>
      <c r="G80" t="s">
        <v>38</v>
      </c>
      <c r="H80">
        <v>50426.879999999997</v>
      </c>
      <c r="I80" s="2">
        <v>43278</v>
      </c>
      <c r="J80" s="2">
        <v>44738</v>
      </c>
      <c r="K80">
        <v>6303.38</v>
      </c>
    </row>
    <row r="81" spans="1:11" ht="90" x14ac:dyDescent="0.25">
      <c r="A81" t="str">
        <f>"762990197B"</f>
        <v>762990197B</v>
      </c>
      <c r="B81" t="str">
        <f t="shared" si="2"/>
        <v>06363391001</v>
      </c>
      <c r="C81" t="s">
        <v>15</v>
      </c>
      <c r="D81" t="s">
        <v>226</v>
      </c>
      <c r="E81" t="s">
        <v>36</v>
      </c>
      <c r="F81" s="1" t="s">
        <v>227</v>
      </c>
      <c r="G81" t="s">
        <v>228</v>
      </c>
      <c r="H81">
        <v>0</v>
      </c>
      <c r="I81" s="2">
        <v>43435</v>
      </c>
      <c r="J81" s="2">
        <v>43799</v>
      </c>
      <c r="K81">
        <v>0</v>
      </c>
    </row>
    <row r="82" spans="1:11" ht="150" x14ac:dyDescent="0.25">
      <c r="A82" t="str">
        <f>"ZA125143D8"</f>
        <v>ZA125143D8</v>
      </c>
      <c r="B82" t="str">
        <f t="shared" si="2"/>
        <v>06363391001</v>
      </c>
      <c r="C82" t="s">
        <v>15</v>
      </c>
      <c r="D82" t="s">
        <v>229</v>
      </c>
      <c r="E82" t="s">
        <v>17</v>
      </c>
      <c r="F82" s="1" t="s">
        <v>230</v>
      </c>
      <c r="G82" t="s">
        <v>231</v>
      </c>
      <c r="H82">
        <v>330.2</v>
      </c>
      <c r="I82" s="2">
        <v>43370</v>
      </c>
      <c r="J82" s="2">
        <v>43465</v>
      </c>
      <c r="K82">
        <v>0</v>
      </c>
    </row>
    <row r="83" spans="1:11" ht="120" x14ac:dyDescent="0.25">
      <c r="A83" t="str">
        <f>"ZBE25721E5"</f>
        <v>ZBE25721E5</v>
      </c>
      <c r="B83" t="str">
        <f t="shared" si="2"/>
        <v>06363391001</v>
      </c>
      <c r="C83" t="s">
        <v>15</v>
      </c>
      <c r="D83" t="s">
        <v>232</v>
      </c>
      <c r="E83" t="s">
        <v>17</v>
      </c>
      <c r="F83" s="1" t="s">
        <v>233</v>
      </c>
      <c r="G83" t="s">
        <v>234</v>
      </c>
      <c r="H83">
        <v>4800</v>
      </c>
      <c r="I83" s="2">
        <v>43396</v>
      </c>
      <c r="J83" s="2">
        <v>43427</v>
      </c>
      <c r="K83">
        <v>0</v>
      </c>
    </row>
    <row r="84" spans="1:11" ht="135" x14ac:dyDescent="0.25">
      <c r="A84" t="str">
        <f>"Z1A255E424"</f>
        <v>Z1A255E424</v>
      </c>
      <c r="B84" t="str">
        <f t="shared" si="2"/>
        <v>06363391001</v>
      </c>
      <c r="C84" t="s">
        <v>15</v>
      </c>
      <c r="D84" t="s">
        <v>235</v>
      </c>
      <c r="E84" t="s">
        <v>17</v>
      </c>
      <c r="F84" s="1" t="s">
        <v>236</v>
      </c>
      <c r="G84" t="s">
        <v>237</v>
      </c>
      <c r="H84">
        <v>900</v>
      </c>
      <c r="I84" s="2">
        <v>43391</v>
      </c>
      <c r="J84" s="2">
        <v>43465</v>
      </c>
      <c r="K84">
        <v>822</v>
      </c>
    </row>
    <row r="85" spans="1:11" ht="409.5" x14ac:dyDescent="0.25">
      <c r="A85" t="str">
        <f>"Z9924BF6AE"</f>
        <v>Z9924BF6AE</v>
      </c>
      <c r="B85" t="str">
        <f t="shared" si="2"/>
        <v>06363391001</v>
      </c>
      <c r="C85" t="s">
        <v>15</v>
      </c>
      <c r="D85" t="s">
        <v>238</v>
      </c>
      <c r="E85" t="s">
        <v>17</v>
      </c>
      <c r="F85" s="1" t="s">
        <v>239</v>
      </c>
      <c r="G85" t="s">
        <v>128</v>
      </c>
      <c r="H85">
        <v>4315</v>
      </c>
      <c r="I85" s="2">
        <v>43435</v>
      </c>
      <c r="J85" s="2">
        <v>44165</v>
      </c>
      <c r="K85">
        <v>0</v>
      </c>
    </row>
    <row r="86" spans="1:11" ht="90" x14ac:dyDescent="0.25">
      <c r="A86" t="str">
        <f>"ZA6258AE66"</f>
        <v>ZA6258AE66</v>
      </c>
      <c r="B86" t="str">
        <f t="shared" si="2"/>
        <v>06363391001</v>
      </c>
      <c r="C86" t="s">
        <v>15</v>
      </c>
      <c r="D86" t="s">
        <v>240</v>
      </c>
      <c r="E86" t="s">
        <v>17</v>
      </c>
      <c r="F86" s="1" t="s">
        <v>68</v>
      </c>
      <c r="G86" t="s">
        <v>69</v>
      </c>
      <c r="H86">
        <v>3336</v>
      </c>
      <c r="I86" s="2">
        <v>43404</v>
      </c>
      <c r="J86" s="2">
        <v>43434</v>
      </c>
      <c r="K86">
        <v>3336</v>
      </c>
    </row>
    <row r="87" spans="1:11" ht="105" x14ac:dyDescent="0.25">
      <c r="A87" t="str">
        <f>"Z1F2581360"</f>
        <v>Z1F2581360</v>
      </c>
      <c r="B87" t="str">
        <f t="shared" si="2"/>
        <v>06363391001</v>
      </c>
      <c r="C87" t="s">
        <v>15</v>
      </c>
      <c r="D87" t="s">
        <v>241</v>
      </c>
      <c r="E87" t="s">
        <v>17</v>
      </c>
      <c r="F87" s="1" t="s">
        <v>141</v>
      </c>
      <c r="G87" t="s">
        <v>142</v>
      </c>
      <c r="H87">
        <v>280</v>
      </c>
      <c r="I87" s="2">
        <v>43409</v>
      </c>
      <c r="J87" s="2">
        <v>43420</v>
      </c>
      <c r="K87">
        <v>280</v>
      </c>
    </row>
    <row r="88" spans="1:11" ht="300" x14ac:dyDescent="0.25">
      <c r="A88" t="str">
        <f>"Z8B258140D"</f>
        <v>Z8B258140D</v>
      </c>
      <c r="B88" t="str">
        <f t="shared" si="2"/>
        <v>06363391001</v>
      </c>
      <c r="C88" t="s">
        <v>15</v>
      </c>
      <c r="D88" t="s">
        <v>242</v>
      </c>
      <c r="E88" t="s">
        <v>17</v>
      </c>
      <c r="F88" s="1" t="s">
        <v>243</v>
      </c>
      <c r="G88" t="s">
        <v>244</v>
      </c>
      <c r="H88">
        <v>1500</v>
      </c>
      <c r="I88" s="2">
        <v>43452</v>
      </c>
      <c r="J88" s="2">
        <v>43455</v>
      </c>
      <c r="K88">
        <v>1500</v>
      </c>
    </row>
    <row r="89" spans="1:11" ht="120" x14ac:dyDescent="0.25">
      <c r="A89" t="str">
        <f>"Z0925DD4F9"</f>
        <v>Z0925DD4F9</v>
      </c>
      <c r="B89" t="str">
        <f t="shared" si="2"/>
        <v>06363391001</v>
      </c>
      <c r="C89" t="s">
        <v>15</v>
      </c>
      <c r="D89" t="s">
        <v>245</v>
      </c>
      <c r="E89" t="s">
        <v>17</v>
      </c>
      <c r="F89" s="1" t="s">
        <v>246</v>
      </c>
      <c r="G89" t="s">
        <v>247</v>
      </c>
      <c r="H89">
        <v>980</v>
      </c>
      <c r="I89" s="2">
        <v>43432</v>
      </c>
      <c r="J89" s="2">
        <v>43432</v>
      </c>
      <c r="K89">
        <v>0</v>
      </c>
    </row>
    <row r="90" spans="1:11" ht="255" x14ac:dyDescent="0.25">
      <c r="A90" t="str">
        <f>"ZB826070C7"</f>
        <v>ZB826070C7</v>
      </c>
      <c r="B90" t="str">
        <f t="shared" si="2"/>
        <v>06363391001</v>
      </c>
      <c r="C90" t="s">
        <v>15</v>
      </c>
      <c r="D90" t="s">
        <v>248</v>
      </c>
      <c r="E90" t="s">
        <v>17</v>
      </c>
      <c r="F90" s="1" t="s">
        <v>249</v>
      </c>
      <c r="G90" t="s">
        <v>250</v>
      </c>
      <c r="H90">
        <v>1185</v>
      </c>
      <c r="I90" s="2">
        <v>43444</v>
      </c>
      <c r="J90" s="2">
        <v>43455</v>
      </c>
      <c r="K90">
        <v>0</v>
      </c>
    </row>
    <row r="91" spans="1:11" ht="375" x14ac:dyDescent="0.25">
      <c r="A91" t="str">
        <f>"Z2425BC4EA"</f>
        <v>Z2425BC4EA</v>
      </c>
      <c r="B91" t="str">
        <f t="shared" si="2"/>
        <v>06363391001</v>
      </c>
      <c r="C91" t="s">
        <v>15</v>
      </c>
      <c r="D91" t="s">
        <v>251</v>
      </c>
      <c r="E91" t="s">
        <v>17</v>
      </c>
      <c r="F91" s="1" t="s">
        <v>252</v>
      </c>
      <c r="G91" t="s">
        <v>85</v>
      </c>
      <c r="H91">
        <v>9250</v>
      </c>
      <c r="I91" s="2">
        <v>43428</v>
      </c>
      <c r="J91" s="2">
        <v>43434</v>
      </c>
      <c r="K91">
        <v>0</v>
      </c>
    </row>
    <row r="92" spans="1:11" ht="180" x14ac:dyDescent="0.25">
      <c r="A92" t="str">
        <f>"Z0325ED342"</f>
        <v>Z0325ED342</v>
      </c>
      <c r="B92" t="str">
        <f t="shared" si="2"/>
        <v>06363391001</v>
      </c>
      <c r="C92" t="s">
        <v>15</v>
      </c>
      <c r="D92" t="s">
        <v>253</v>
      </c>
      <c r="E92" t="s">
        <v>17</v>
      </c>
      <c r="F92" s="1" t="s">
        <v>254</v>
      </c>
      <c r="G92" t="s">
        <v>255</v>
      </c>
      <c r="H92">
        <v>7000</v>
      </c>
      <c r="I92" s="2">
        <v>43445</v>
      </c>
      <c r="J92" s="2">
        <v>44561</v>
      </c>
      <c r="K92">
        <v>0</v>
      </c>
    </row>
    <row r="93" spans="1:11" ht="165" x14ac:dyDescent="0.25">
      <c r="A93" t="str">
        <f>"ZFA26627C7"</f>
        <v>ZFA26627C7</v>
      </c>
      <c r="B93" t="str">
        <f t="shared" si="2"/>
        <v>06363391001</v>
      </c>
      <c r="C93" t="s">
        <v>15</v>
      </c>
      <c r="D93" t="s">
        <v>256</v>
      </c>
      <c r="E93" t="s">
        <v>17</v>
      </c>
      <c r="F93" s="1" t="s">
        <v>257</v>
      </c>
      <c r="G93" t="s">
        <v>53</v>
      </c>
      <c r="H93">
        <v>2899</v>
      </c>
      <c r="I93" s="2">
        <v>43452</v>
      </c>
      <c r="J93" s="2">
        <v>43465</v>
      </c>
      <c r="K93">
        <v>0</v>
      </c>
    </row>
    <row r="94" spans="1:11" ht="330" x14ac:dyDescent="0.25">
      <c r="A94" t="str">
        <f>"Z522621E2F"</f>
        <v>Z522621E2F</v>
      </c>
      <c r="B94" t="str">
        <f t="shared" si="2"/>
        <v>06363391001</v>
      </c>
      <c r="C94" t="s">
        <v>15</v>
      </c>
      <c r="D94" t="s">
        <v>258</v>
      </c>
      <c r="E94" t="s">
        <v>17</v>
      </c>
      <c r="F94" s="1" t="s">
        <v>259</v>
      </c>
      <c r="G94" t="s">
        <v>260</v>
      </c>
      <c r="H94">
        <v>4791</v>
      </c>
      <c r="I94" s="2">
        <v>43451</v>
      </c>
      <c r="J94" s="2">
        <v>43501</v>
      </c>
      <c r="K94">
        <v>0</v>
      </c>
    </row>
    <row r="95" spans="1:11" ht="409.5" x14ac:dyDescent="0.25">
      <c r="A95" t="str">
        <f>"ZB22607024"</f>
        <v>ZB22607024</v>
      </c>
      <c r="B95" t="str">
        <f t="shared" si="2"/>
        <v>06363391001</v>
      </c>
      <c r="C95" t="s">
        <v>15</v>
      </c>
      <c r="D95" t="s">
        <v>261</v>
      </c>
      <c r="E95" t="s">
        <v>17</v>
      </c>
      <c r="F95" s="1" t="s">
        <v>262</v>
      </c>
      <c r="G95" t="s">
        <v>263</v>
      </c>
      <c r="H95">
        <v>9530</v>
      </c>
      <c r="I95" s="2">
        <v>43444</v>
      </c>
      <c r="J95" s="2">
        <v>43474</v>
      </c>
      <c r="K95">
        <v>0</v>
      </c>
    </row>
    <row r="96" spans="1:11" ht="409.5" x14ac:dyDescent="0.25">
      <c r="A96" t="str">
        <f>"73325568A0"</f>
        <v>73325568A0</v>
      </c>
      <c r="B96" t="str">
        <f t="shared" si="2"/>
        <v>06363391001</v>
      </c>
      <c r="C96" t="s">
        <v>15</v>
      </c>
      <c r="D96" t="s">
        <v>264</v>
      </c>
      <c r="E96" t="s">
        <v>123</v>
      </c>
      <c r="F96" s="1" t="s">
        <v>265</v>
      </c>
      <c r="G96" t="s">
        <v>266</v>
      </c>
      <c r="H96">
        <v>91717</v>
      </c>
      <c r="I96" s="2">
        <v>43346</v>
      </c>
      <c r="J96" s="2">
        <v>43437</v>
      </c>
      <c r="K96">
        <v>91717</v>
      </c>
    </row>
    <row r="97" spans="1:11" ht="120" x14ac:dyDescent="0.25">
      <c r="A97" t="str">
        <f>"ZA025D4A3F"</f>
        <v>ZA025D4A3F</v>
      </c>
      <c r="B97" t="str">
        <f t="shared" si="2"/>
        <v>06363391001</v>
      </c>
      <c r="C97" t="s">
        <v>15</v>
      </c>
      <c r="D97" t="s">
        <v>267</v>
      </c>
      <c r="E97" t="s">
        <v>17</v>
      </c>
      <c r="F97" s="1" t="s">
        <v>268</v>
      </c>
      <c r="G97" t="s">
        <v>269</v>
      </c>
      <c r="H97">
        <v>6132.85</v>
      </c>
      <c r="I97" s="2">
        <v>43425</v>
      </c>
      <c r="J97" s="2">
        <v>43441</v>
      </c>
      <c r="K97">
        <v>0</v>
      </c>
    </row>
    <row r="98" spans="1:11" ht="75" x14ac:dyDescent="0.25">
      <c r="A98" t="str">
        <f>"Z9A266A9CC"</f>
        <v>Z9A266A9CC</v>
      </c>
      <c r="B98" t="str">
        <f t="shared" si="2"/>
        <v>06363391001</v>
      </c>
      <c r="C98" t="s">
        <v>15</v>
      </c>
      <c r="D98" t="s">
        <v>270</v>
      </c>
      <c r="E98" t="s">
        <v>17</v>
      </c>
      <c r="F98" s="1" t="s">
        <v>78</v>
      </c>
      <c r="G98" t="s">
        <v>79</v>
      </c>
      <c r="H98">
        <v>369</v>
      </c>
      <c r="I98" s="2">
        <v>43453</v>
      </c>
      <c r="J98" s="2">
        <v>43465</v>
      </c>
      <c r="K98">
        <v>369</v>
      </c>
    </row>
    <row r="99" spans="1:11" ht="90" x14ac:dyDescent="0.25">
      <c r="A99" t="str">
        <f>"ZC0262F61F"</f>
        <v>ZC0262F61F</v>
      </c>
      <c r="B99" t="str">
        <f t="shared" ref="B99:B110" si="3">"06363391001"</f>
        <v>06363391001</v>
      </c>
      <c r="C99" t="s">
        <v>15</v>
      </c>
      <c r="D99" t="s">
        <v>271</v>
      </c>
      <c r="E99" t="s">
        <v>17</v>
      </c>
      <c r="F99" s="1" t="s">
        <v>272</v>
      </c>
      <c r="G99" t="s">
        <v>44</v>
      </c>
      <c r="H99">
        <v>780</v>
      </c>
      <c r="I99" s="2">
        <v>43446</v>
      </c>
      <c r="J99" s="2">
        <v>43131</v>
      </c>
      <c r="K99">
        <v>0</v>
      </c>
    </row>
    <row r="100" spans="1:11" ht="409.5" x14ac:dyDescent="0.25">
      <c r="A100" t="str">
        <f>"Z1122E14AF"</f>
        <v>Z1122E14AF</v>
      </c>
      <c r="B100" t="str">
        <f t="shared" si="3"/>
        <v>06363391001</v>
      </c>
      <c r="C100" t="s">
        <v>15</v>
      </c>
      <c r="D100" t="s">
        <v>273</v>
      </c>
      <c r="E100" t="s">
        <v>123</v>
      </c>
      <c r="F100" s="1" t="s">
        <v>274</v>
      </c>
      <c r="G100" t="s">
        <v>125</v>
      </c>
      <c r="H100">
        <v>25070</v>
      </c>
      <c r="I100" s="2">
        <v>43235</v>
      </c>
      <c r="J100" s="2">
        <v>43274</v>
      </c>
      <c r="K100">
        <v>25070</v>
      </c>
    </row>
    <row r="101" spans="1:11" ht="165" x14ac:dyDescent="0.25">
      <c r="A101" t="str">
        <f>"Z5B2458A64"</f>
        <v>Z5B2458A64</v>
      </c>
      <c r="B101" t="str">
        <f t="shared" si="3"/>
        <v>06363391001</v>
      </c>
      <c r="C101" t="s">
        <v>15</v>
      </c>
      <c r="D101" t="s">
        <v>275</v>
      </c>
      <c r="E101" t="s">
        <v>17</v>
      </c>
      <c r="F101" s="1" t="s">
        <v>276</v>
      </c>
      <c r="G101" t="s">
        <v>250</v>
      </c>
      <c r="H101">
        <v>8000</v>
      </c>
      <c r="I101" s="2">
        <v>43344</v>
      </c>
      <c r="J101" s="2">
        <v>43404</v>
      </c>
      <c r="K101">
        <v>6730</v>
      </c>
    </row>
    <row r="102" spans="1:11" ht="270" x14ac:dyDescent="0.25">
      <c r="A102" t="str">
        <f>"Z6824E5FEA"</f>
        <v>Z6824E5FEA</v>
      </c>
      <c r="B102" t="str">
        <f t="shared" si="3"/>
        <v>06363391001</v>
      </c>
      <c r="C102" t="s">
        <v>15</v>
      </c>
      <c r="D102" t="s">
        <v>277</v>
      </c>
      <c r="E102" t="s">
        <v>17</v>
      </c>
      <c r="F102" s="1" t="s">
        <v>278</v>
      </c>
      <c r="G102" t="s">
        <v>279</v>
      </c>
      <c r="H102">
        <v>10239.49</v>
      </c>
      <c r="I102" s="2">
        <v>43363</v>
      </c>
      <c r="J102" s="2">
        <v>43434</v>
      </c>
      <c r="K102">
        <v>10239.49</v>
      </c>
    </row>
    <row r="103" spans="1:11" ht="75" x14ac:dyDescent="0.25">
      <c r="A103" t="str">
        <f>"ZA12323C16"</f>
        <v>ZA12323C16</v>
      </c>
      <c r="B103" t="str">
        <f t="shared" si="3"/>
        <v>06363391001</v>
      </c>
      <c r="C103" t="s">
        <v>15</v>
      </c>
      <c r="D103" t="s">
        <v>280</v>
      </c>
      <c r="E103" t="s">
        <v>17</v>
      </c>
      <c r="F103" s="1" t="s">
        <v>281</v>
      </c>
      <c r="G103" t="s">
        <v>282</v>
      </c>
      <c r="H103">
        <v>1250</v>
      </c>
      <c r="I103" s="2">
        <v>43446</v>
      </c>
      <c r="J103" s="2">
        <v>43476</v>
      </c>
      <c r="K103">
        <v>0</v>
      </c>
    </row>
    <row r="104" spans="1:11" ht="409.5" x14ac:dyDescent="0.25">
      <c r="A104" t="str">
        <f>"7319109FCD"</f>
        <v>7319109FCD</v>
      </c>
      <c r="B104" t="str">
        <f t="shared" si="3"/>
        <v>06363391001</v>
      </c>
      <c r="C104" t="s">
        <v>15</v>
      </c>
      <c r="D104" t="s">
        <v>283</v>
      </c>
      <c r="E104" t="s">
        <v>123</v>
      </c>
      <c r="F104" s="1" t="s">
        <v>284</v>
      </c>
      <c r="G104" t="s">
        <v>285</v>
      </c>
      <c r="H104">
        <v>71250</v>
      </c>
      <c r="I104" s="2">
        <v>43180</v>
      </c>
      <c r="J104" s="2">
        <v>43281</v>
      </c>
      <c r="K104">
        <v>68745.929999999993</v>
      </c>
    </row>
    <row r="105" spans="1:11" ht="90" x14ac:dyDescent="0.25">
      <c r="A105" t="str">
        <f>"7336948107"</f>
        <v>7336948107</v>
      </c>
      <c r="B105" t="str">
        <f t="shared" si="3"/>
        <v>06363391001</v>
      </c>
      <c r="C105" t="s">
        <v>15</v>
      </c>
      <c r="D105" t="s">
        <v>286</v>
      </c>
      <c r="E105" t="s">
        <v>36</v>
      </c>
      <c r="F105" s="1" t="s">
        <v>287</v>
      </c>
      <c r="G105" t="s">
        <v>288</v>
      </c>
      <c r="H105">
        <v>2984945.04</v>
      </c>
      <c r="I105" s="2">
        <v>43108</v>
      </c>
      <c r="J105" s="2">
        <v>44216</v>
      </c>
      <c r="K105">
        <v>705802.1</v>
      </c>
    </row>
    <row r="106" spans="1:11" ht="120" x14ac:dyDescent="0.25">
      <c r="A106" t="str">
        <f>"7575243846"</f>
        <v>7575243846</v>
      </c>
      <c r="B106" t="str">
        <f t="shared" si="3"/>
        <v>06363391001</v>
      </c>
      <c r="C106" t="s">
        <v>15</v>
      </c>
      <c r="D106" t="s">
        <v>289</v>
      </c>
      <c r="E106" t="s">
        <v>36</v>
      </c>
      <c r="F106" s="1" t="s">
        <v>290</v>
      </c>
      <c r="G106" t="s">
        <v>291</v>
      </c>
      <c r="H106">
        <v>53877.99</v>
      </c>
      <c r="I106" s="2">
        <v>43300</v>
      </c>
      <c r="J106" s="2">
        <v>43664</v>
      </c>
      <c r="K106">
        <v>16653.11</v>
      </c>
    </row>
    <row r="107" spans="1:11" ht="360" x14ac:dyDescent="0.25">
      <c r="A107" t="str">
        <f>"Z7C24C337F"</f>
        <v>Z7C24C337F</v>
      </c>
      <c r="B107" t="str">
        <f t="shared" si="3"/>
        <v>06363391001</v>
      </c>
      <c r="C107" t="s">
        <v>15</v>
      </c>
      <c r="D107" t="s">
        <v>292</v>
      </c>
      <c r="E107" t="s">
        <v>17</v>
      </c>
      <c r="F107" s="1" t="s">
        <v>293</v>
      </c>
      <c r="G107" t="s">
        <v>294</v>
      </c>
      <c r="H107">
        <v>3110</v>
      </c>
      <c r="I107" s="2">
        <v>43363</v>
      </c>
      <c r="J107" s="2">
        <v>43404</v>
      </c>
      <c r="K107">
        <v>3110</v>
      </c>
    </row>
    <row r="108" spans="1:11" ht="120" x14ac:dyDescent="0.25">
      <c r="A108" t="str">
        <f>"Z8A241055C"</f>
        <v>Z8A241055C</v>
      </c>
      <c r="B108" t="str">
        <f t="shared" si="3"/>
        <v>06363391001</v>
      </c>
      <c r="C108" t="s">
        <v>15</v>
      </c>
      <c r="D108" t="s">
        <v>295</v>
      </c>
      <c r="E108" t="s">
        <v>17</v>
      </c>
      <c r="F108" s="1" t="s">
        <v>33</v>
      </c>
      <c r="G108" t="s">
        <v>34</v>
      </c>
      <c r="H108">
        <v>10010</v>
      </c>
      <c r="I108" s="2">
        <v>43272</v>
      </c>
      <c r="J108" s="2">
        <v>43281</v>
      </c>
      <c r="K108">
        <v>10010</v>
      </c>
    </row>
    <row r="109" spans="1:11" ht="90" x14ac:dyDescent="0.25">
      <c r="A109" t="str">
        <f>"ZCA2647638"</f>
        <v>ZCA2647638</v>
      </c>
      <c r="B109" t="str">
        <f t="shared" si="3"/>
        <v>06363391001</v>
      </c>
      <c r="C109" t="s">
        <v>15</v>
      </c>
      <c r="D109" t="s">
        <v>296</v>
      </c>
      <c r="E109" t="s">
        <v>17</v>
      </c>
      <c r="F109" s="1" t="s">
        <v>297</v>
      </c>
      <c r="G109" t="s">
        <v>298</v>
      </c>
      <c r="H109">
        <v>2900</v>
      </c>
      <c r="I109" s="2">
        <v>43444</v>
      </c>
      <c r="J109" s="2">
        <v>43505</v>
      </c>
      <c r="K109">
        <v>0</v>
      </c>
    </row>
    <row r="110" spans="1:11" ht="90" x14ac:dyDescent="0.25">
      <c r="A110" t="str">
        <f>"Z3F265A013"</f>
        <v>Z3F265A013</v>
      </c>
      <c r="B110" t="str">
        <f t="shared" si="3"/>
        <v>06363391001</v>
      </c>
      <c r="C110" t="s">
        <v>15</v>
      </c>
      <c r="D110" t="s">
        <v>299</v>
      </c>
      <c r="E110" t="s">
        <v>17</v>
      </c>
      <c r="F110" s="1" t="s">
        <v>300</v>
      </c>
      <c r="G110" t="s">
        <v>301</v>
      </c>
      <c r="H110">
        <v>377.5</v>
      </c>
      <c r="I110" s="2">
        <v>43452</v>
      </c>
      <c r="J110" s="2">
        <v>43465</v>
      </c>
      <c r="K110">
        <v>377.5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liguria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2019-01-29T14:50:19Z</dcterms:created>
  <dcterms:modified xsi:type="dcterms:W3CDTF">2019-01-29T15:14:07Z</dcterms:modified>
</cp:coreProperties>
</file>