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lombardia" sheetId="1" r:id="rId1"/>
  </sheets>
  <calcPr calcId="145621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</calcChain>
</file>

<file path=xl/sharedStrings.xml><?xml version="1.0" encoding="utf-8"?>
<sst xmlns="http://schemas.openxmlformats.org/spreadsheetml/2006/main" count="1020" uniqueCount="535">
  <si>
    <t>Agenzia delle Entrate</t>
  </si>
  <si>
    <t>CF 06363391001</t>
  </si>
  <si>
    <t>Contratti di forniture, beni e servizi</t>
  </si>
  <si>
    <t>Anno 2018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</si>
  <si>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</si>
  <si>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</si>
  <si>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</si>
  <si>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</si>
  <si>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</si>
  <si>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</si>
  <si>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</si>
  <si>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</si>
  <si>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</si>
  <si>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</si>
  <si>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</si>
  <si>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Lombardia</t>
  </si>
  <si>
    <t>Fornitura testo tributario TASSAZIONE DELLE SUCCESSIONI E DONAZIONI anno 2017</t>
  </si>
  <si>
    <t>23-AFFIDAMENTO IN ECONOMIA - AFFIDAMENTO DIRETTO</t>
  </si>
  <si>
    <t xml:space="preserve">LIBRERIA LA TRIBUNA SNC DI S. CONSOLI E C. ENDRIZZI (CF: 08455620966)
</t>
  </si>
  <si>
    <t>LIBRERIA LA TRIBUNA SNC DI S. CONSOLI E C. ENDRIZZI (CF: 08455620966)</t>
  </si>
  <si>
    <t xml:space="preserve">D.P. Sondrio - Salita schenardi - Fornitura gasolio per riscaldamento </t>
  </si>
  <si>
    <t>26-AFFIDAMENTO DIRETTO IN ADESIONE AD ACCORDO QUADRO/CONVENZIONE</t>
  </si>
  <si>
    <t xml:space="preserve">EUROPAM S.P.A. (CF: 03076310105)
</t>
  </si>
  <si>
    <t>EUROPAM S.P.A. (CF: 03076310105)</t>
  </si>
  <si>
    <t xml:space="preserve">Estrapolazioni immagini dell'impianto di sorveglianza prezzo la Direzione provinciale di Brescia per conto della Questura di brescia </t>
  </si>
  <si>
    <t xml:space="preserve">PMG Sistemi di sicurezza S.r.l. Soc. Unipersonale (CF: 03270980174)
</t>
  </si>
  <si>
    <t>PMG Sistemi di sicurezza S.r.l. Soc. Unipersonale (CF: 03270980174)</t>
  </si>
  <si>
    <t>Riparazione corrimano scala in muratura presso la Direzione provinciale di Brescia</t>
  </si>
  <si>
    <t xml:space="preserve">GHIDELLI DANIELE (CF: GHDDNL75P13D150B)
</t>
  </si>
  <si>
    <t>GHIDELLI DANIELE (CF: GHDDNL75P13D150B)</t>
  </si>
  <si>
    <t>Sostituzione drive ascensore presso l'Ufficio territoriale di Codogno</t>
  </si>
  <si>
    <t xml:space="preserve">ANGELO ROSSI ASCENSORI SRL (CF: 01164740191)
SCHINDLER SPA (CF: 00842990152)
TECHNE S.P.A. (CF: 03066160163)
TOSCA ASCENSORI S.R.L. (CF: 12710590154)
</t>
  </si>
  <si>
    <t>ANGELO ROSSI ASCENSORI SRL (CF: 01164740191)</t>
  </si>
  <si>
    <t>Installazione vetri di sicurezza su porte interne presso la Direzione provinciale di Pavia - Ufficio provinciale - Territorio</t>
  </si>
  <si>
    <t xml:space="preserve">CALISTI IMPRESA (CF: 00186450185)
CLASTIGRAFICA DI POGGI PAOLO (CF: PGGPLA73A24I968Z)
EDICASA di Nalio Stefano (CF: NLISFN59D17G388H)
SICOVIS VETRI SNC DI MONTANARI MATTEO &amp; RUSTIONI PIETRO (CF: 02235550189)
Vetreria Saino Daniele (CF: SNADNL66E24L872N)
</t>
  </si>
  <si>
    <t>Vetreria Saino Daniele (CF: SNADNL66E24L872N)</t>
  </si>
  <si>
    <t>Riparazione impianto antintrusione UT Gorgonzola</t>
  </si>
  <si>
    <t xml:space="preserve">NUOVA RELE' SNC DI TORRIANI GIORGIO &amp; C. (CF: 03124580154)
</t>
  </si>
  <si>
    <t>NUOVA RELE' SNC DI TORRIANI GIORGIO &amp; C. (CF: 03124580154)</t>
  </si>
  <si>
    <t>Sostituzione porta Automatica presso l'UT di Treviglio</t>
  </si>
  <si>
    <t xml:space="preserve">GIS SRL (CF: 02226850168)
TECHNE S.P.A. (CF: 03066160163)
</t>
  </si>
  <si>
    <t>TECHNE S.P.A. (CF: 03066160163)</t>
  </si>
  <si>
    <t>Istallazione di orologi temporizzatori e citofoni presso la DP Bergamo</t>
  </si>
  <si>
    <t xml:space="preserve">MICROWATT SRL (CF: 03789780164)
</t>
  </si>
  <si>
    <t>MICROWATT SRL (CF: 03789780164)</t>
  </si>
  <si>
    <t>Sostituzione refrigeratore impianto sala videoconferenze DRL</t>
  </si>
  <si>
    <t xml:space="preserve">REYS SPA (CF: 02639000963)
SANITERMICA APRICHES SRL (CF: 00582470142)
SIRAM S.p.A. (CF: 08786190150)
TECHNE S.P.A. (CF: 03066160163)
TECVA SRL (CF: 10345940158)
THERMO OVEST SRL (CF: 00876850629)
</t>
  </si>
  <si>
    <t>SANITERMICA APRICHES SRL (CF: 00582470142)</t>
  </si>
  <si>
    <t>DP Sondrio (Salita Schenardi) - Fornitura gasolio per riscaldameno</t>
  </si>
  <si>
    <t>Potatura albero presso la Direzione provinciale di Mantova â€“ Ufficio provinciale - Territorio</t>
  </si>
  <si>
    <t xml:space="preserve">AREA VERDE DI BERNARDELLI MARCO E C. SAAS (CF: 01984470201)
Cooperativa P. G. Frassati (CF: 01587940204)
LUPI REMO (CF: LPURME54P25E089N)
MAGIC VERDE DI MACCARI GINO (CF: MCCGNI53M31H883H)
MAINI LUCIANO (CF: MNALCN58M09L826M)
VERDEACQUA DI FRANCESCO BONINSEGNA  (CF: BNNFNC70S12E897O)
</t>
  </si>
  <si>
    <t>MAINI LUCIANO (CF: MNALCN58M09L826M)</t>
  </si>
  <si>
    <t>SOSTITUZIONE VETRO STANZA CENTRALINO DP MANTOVA</t>
  </si>
  <si>
    <t xml:space="preserve">PREDARI VETRI SPA (CF: 01901770204)
</t>
  </si>
  <si>
    <t>PREDARI VETRI SPA (CF: 01901770204)</t>
  </si>
  <si>
    <t>Riparazione e programmazione sbarra accesso parcheggio DP Lecco</t>
  </si>
  <si>
    <t xml:space="preserve">ELETTROTECNICA VALSECCHI &amp; C. SRL (CF: 01650430133)
</t>
  </si>
  <si>
    <t>ELETTROTECNICA VALSECCHI &amp; C. SRL (CF: 01650430133)</t>
  </si>
  <si>
    <t>DP BS - vigilanza dal 1-02-2018 al 31-01-2020 - rdo 1831746</t>
  </si>
  <si>
    <t>22-PROCEDURA NEGOZIATA DERIVANTE DA AVVISI CON CUI SI INDICE LA GARA</t>
  </si>
  <si>
    <t xml:space="preserve">AXITEA SPA (CF: 00818630188)
Ethica Consorzio Cooperativo Sociale (CF: 02231380201)
G4 VIGILANZA S.P.A. (CF: 03677260980)
La Centrale srl (CF: 11268000152)
Newpol srl (CF: 03410480960)
</t>
  </si>
  <si>
    <t>G4 VIGILANZA S.P.A. (CF: 03677260980)</t>
  </si>
  <si>
    <t>istallazione di due videocitofoni con unitÃ  esterna e due satelliti interni</t>
  </si>
  <si>
    <t xml:space="preserve">GA MULTISYSTEM (CF: 02198920189)
</t>
  </si>
  <si>
    <t>GA MULTISYSTEM (CF: 02198920189)</t>
  </si>
  <si>
    <t>Iscrizione a corso anti incendio per aggiornamento professionale</t>
  </si>
  <si>
    <t xml:space="preserve">Fondazione dell'ordine degli ingegneri di Milano (CF: 12590900150)
</t>
  </si>
  <si>
    <t>Fondazione dell'ordine degli ingegneri di Milano (CF: 12590900150)</t>
  </si>
  <si>
    <t>Cablaggio postazioni di lavoro presso sportello di assistenza fiscale a Orzinuovi</t>
  </si>
  <si>
    <t xml:space="preserve">BMC EDIL IMPIANTI SRL (CF: 03769850169)
I.E.M. ELETTRA DI MAGRI ROBERTO E TRIVELLA ANGELO S.N.C.  (CF: 01823680986)
S.I.E.B. SRL (CF: 03152560177)
</t>
  </si>
  <si>
    <t>S.I.E.B. SRL (CF: 03152560177)</t>
  </si>
  <si>
    <t>Riparazione archivi compattati presso la Direzione provinciale di Sondrio â€“ Ufficio provinciale - Territorio</t>
  </si>
  <si>
    <t xml:space="preserve">EDA SYSTEM (CF: 10735840018)
</t>
  </si>
  <si>
    <t>EDA SYSTEM (CF: 10735840018)</t>
  </si>
  <si>
    <t>Manutenzione porte automatiche presso la DP di Varese</t>
  </si>
  <si>
    <t xml:space="preserve">BS IMPIANTI SNC DI BATTISTELLO G. E SINGIA P. (CF: 03313480174)
</t>
  </si>
  <si>
    <t>BS IMPIANTI SNC DI BATTISTELLO G. E SINGIA P. (CF: 03313480174)</t>
  </si>
  <si>
    <t>Messa in sicurezza piastrelle del pavimento</t>
  </si>
  <si>
    <t xml:space="preserve">Edil Gega (CF: 02344850181)
Impresa edile di ristrutturazione Accorti (CF: 02653490181)
Impresa edile Gioe Pietro (CF: gioptr65l23l872z)
</t>
  </si>
  <si>
    <t>Impresa edile Gioe Pietro (CF: gioptr65l23l872z)</t>
  </si>
  <si>
    <t>Fornitura ed istallazione di 4 monitor per la sala videoconferenze della Direzione Regionale della Lombardia</t>
  </si>
  <si>
    <t xml:space="preserve">COMETA S.P.A. (CF: 04843140825)
EVARCHI (CF: 12973250157)
FASTCON (CF: 02179910183)
PELLINI SRL (CF: 07510570158)
TECNOESSE SRL (CF: 07020320151)
TUTTUFFICIOPIU' SRL (CF: 10238660152)
</t>
  </si>
  <si>
    <t>TUTTUFFICIOPIU' SRL (CF: 10238660152)</t>
  </si>
  <si>
    <t>D.P. Sondrio (Salita Schenardi) - Fornitura gasolio per riscaldamento</t>
  </si>
  <si>
    <t>SERVIZIO DI MANUTENZIONE DEGLI IMPIANTI ANTINCENDIO PER GLI UFFICI DELLA LOMBARDIA</t>
  </si>
  <si>
    <t xml:space="preserve">GEGI (CF: 06163961219)
</t>
  </si>
  <si>
    <t>GEGI (CF: 06163961219)</t>
  </si>
  <si>
    <t>Vigilanza presso la DP di Bergamo</t>
  </si>
  <si>
    <t xml:space="preserve">C.I.V.I.S. CENTRO ITALIANO VIGILANZA INTERNA E STRADALE (CF: 04060080159)
Ethica Consorzio Cooperativo Sociale (CF: 02231380201)
G4 VIGILANZA S.P.A. (CF: 03677260980)
IVRI SERVIZI FIDUCIARI (CF: 07080410967)
SORVEGLIANZA ITALIANA S.P.A. (CF: 00871000162)
</t>
  </si>
  <si>
    <t>SORVEGLIANZA ITALIANA S.P.A. (CF: 00871000162)</t>
  </si>
  <si>
    <t>Sistemazione della pavimentazione dell'area cortilizia dell'ufficio territoriale di Saronno (VA)</t>
  </si>
  <si>
    <t xml:space="preserve">Artigiana Extra Srl (CF: 03426120121)
Edilpardo di Pardo Alex (CF: 03465280125)
G &amp; D costrzioni (CF: 03463070122)
Gargano Costruzioni snc di Merla Bruno e Merla Michele (CF: 02398300125)
Impresa Barbieri srl (CF: 03464630122)
Impresa Gabri Giuseppe srl (CF: 01162160129)
Redal S.r.l. (CF: 00414890129)
</t>
  </si>
  <si>
    <t>Redal S.r.l. (CF: 00414890129)</t>
  </si>
  <si>
    <t>Riparazione sistema antipanico presso ufficio territoriale di Bergamo (BG)</t>
  </si>
  <si>
    <t xml:space="preserve">PLANTRONIC DI PUTELLI GUIDO FRANCESCO SNC (CF: 04538010150)
</t>
  </si>
  <si>
    <t>PLANTRONIC DI PUTELLI GUIDO FRANCESCO SNC (CF: 04538010150)</t>
  </si>
  <si>
    <t>CONTRATTO APERTO PER LA FORNITURA ANNUALE DI MATERIALE DI CANCELLERIA</t>
  </si>
  <si>
    <t xml:space="preserve">AMA GROUP SRL (CF: 03472570104)
GLOBAL SUPPLIES SRL (CF: 10003460960)
OLDANI SRL (CF: 01628990168)
TUTTOFFICIO DI GELMI LUISA (CF: GLMLSU70B59L175F)
WICON ITALIA SRL (CF: 08155160966)
</t>
  </si>
  <si>
    <t>GLOBAL SUPPLIES SRL (CF: 10003460960)</t>
  </si>
  <si>
    <t>ACQUISTO CONTENITORI PER RACCOLTA DIFFERENZIATA - UFFICI DI LECCO E MERATE</t>
  </si>
  <si>
    <t xml:space="preserve">SACCHI E SECCHI DI ZOCCATELLI SILVIA (CF: ZCCSLV75A64E507P)
</t>
  </si>
  <si>
    <t>SACCHI E SECCHI DI ZOCCATELLI SILVIA (CF: ZCCSLV75A64E507P)</t>
  </si>
  <si>
    <t>ORDINE PER UN SERVIZIO DI REVISIONE STRUMENTAZIONI TOPOGRAFICHE PER GLI UFFICI DELL'AGENZIA DELLE ENTRATE DI VARESE-TERRITORIO E MILANO-TERRITORIO</t>
  </si>
  <si>
    <t xml:space="preserve">GEOGLOBEX di Casiraghi Alessio (CF: CSRLSF74T17F704N)
Leica Geosystems SpA (CF: 12090330155)
STONEX SRL (CF: 06830030968)
TEOREMA S.R.L. TOPCENTER (CF: 08379270153)
</t>
  </si>
  <si>
    <t>TEOREMA S.R.L. TOPCENTER (CF: 08379270153)</t>
  </si>
  <si>
    <t>Tinteggiatura di due stanze presso l'Ufficio territoriale di Bergamo (BG)</t>
  </si>
  <si>
    <t xml:space="preserve">CA.LU. TINTEGGIATURE snc (CF: 03792340162)
LOMBARD COLOR SRL (CF: 03093930166)
Piano Francesco Tinteggiature e decorazioni (CF: pnifnc59b02e349v)
</t>
  </si>
  <si>
    <t>Piano Francesco Tinteggiature e decorazioni (CF: pnifnc59b02e349v)</t>
  </si>
  <si>
    <t>Servizio di apertura e chiusura cancelli presso il Palazzo degli Uffici Finanziari di Varese</t>
  </si>
  <si>
    <t xml:space="preserve">Corpo di vigilanza cittÃ  di Varese e Provincia spa (CF: 00595070129)
</t>
  </si>
  <si>
    <t>Corpo di vigilanza cittÃ  di Varese e Provincia spa (CF: 00595070129)</t>
  </si>
  <si>
    <t>FORNITURA TRIENNALE DI BUONI PASTO ELETTRONICI IN CONVENZIONE CONSIP</t>
  </si>
  <si>
    <t xml:space="preserve">EDENRED ITALIA srl (CF: 01014660417)
</t>
  </si>
  <si>
    <t>EDENRED ITALIA srl (CF: 01014660417)</t>
  </si>
  <si>
    <t>Smantellamento servizio igienico presso DP Bergamo</t>
  </si>
  <si>
    <t xml:space="preserve">Edil Pietro  (CF: 01837550167)
EsseCi (CF: 01875070284)
Maestri edili Italiani (CF: 03390860165)
TECHNE S.P.A. (CF: 03066160163)
</t>
  </si>
  <si>
    <t>SERVIZIO DI CONSEGNA A DOMICILIO DELLA CORRISPONDENZA PER GLI UFFICI DELL'AGENZIA DELLE ENTRATE DELLA LOMBARDIA 2018-2019</t>
  </si>
  <si>
    <t xml:space="preserve">POSTE ITALIANE SPA (CF: 97103880585)
</t>
  </si>
  <si>
    <t>POSTE ITALIANE SPA (CF: 97103880585)</t>
  </si>
  <si>
    <t>RIPARAZIONE TELECAMERA VIDEOSORVEGLIANZA DP LECCO</t>
  </si>
  <si>
    <t xml:space="preserve">LLA SISTEMI DI SICUREZZA SRL (CF: 02700680131)
</t>
  </si>
  <si>
    <t>LLA SISTEMI DI SICUREZZA SRL (CF: 02700680131)</t>
  </si>
  <si>
    <t>Lavoro di manodopera specializzata su due poltrone ospiti della Lombardia</t>
  </si>
  <si>
    <t xml:space="preserve">INTEROFFICE SRL (CF: 03615770587)
</t>
  </si>
  <si>
    <t>INTEROFFICE SRL (CF: 03615770587)</t>
  </si>
  <si>
    <t>Restauro Cassettiera</t>
  </si>
  <si>
    <t xml:space="preserve">CESARE CAVALLERONI SNC DI COSTANTE E FRANCESCO CAVALLERONI (CF: 00236330155)
TOFFANELLI ANDREA (CF: TFFNDR70H13F205E)
VECCHI TEMPI SNC DI CAGNOLA L. E VIGORITO F. (CF: 03515090961)
</t>
  </si>
  <si>
    <t>TOFFANELLI ANDREA (CF: TFFNDR70H13F205E)</t>
  </si>
  <si>
    <t>Aspirazione acqua e idrocarburi presso la DP di Bergamo</t>
  </si>
  <si>
    <t xml:space="preserve">CAPPELLETT SERVIZI AMBIENTALI SRL (CF: 08473510157)
</t>
  </si>
  <si>
    <t>CAPPELLETT SERVIZI AMBIENTALI SRL (CF: 08473510157)</t>
  </si>
  <si>
    <t>ACQUISTO DI MATERIALE INFORMATICO</t>
  </si>
  <si>
    <t xml:space="preserve">Brambati (CF: 08267180159)
DUBINI S.R.L. (CF: 06262520155)
ICO COMPUTER MARKET SRL  (CF: 12193050155)
LA TECNICA SPA (CF: 00597900166)
</t>
  </si>
  <si>
    <t>Brambati (CF: 08267180159)</t>
  </si>
  <si>
    <t>FORN. E INSTALL. DI URNE, BACHECHE , ESPOSITORI FORMATO A3 ed A4</t>
  </si>
  <si>
    <t xml:space="preserve">AHSI (CF: 02481080964)
Brambati (CF: 08267180159)
LVA SRL (CF: 11297360155)
MOBILBERG SRL (CF: 00209230168)
RAVASI SRL (CF: 02052860968)
REMIDA (CF: 05009450965)
STARLAB (CF: 13023610150)
SYNERGIE (CF: 04198730964)
</t>
  </si>
  <si>
    <t>RIPARAZIONE IMPIANTO ANTINTRUSIONE UT DESIO</t>
  </si>
  <si>
    <t xml:space="preserve">SALA GROUP SAS DI SALA M. &amp; C. (CF: 06676130963)
</t>
  </si>
  <si>
    <t>SALA GROUP SAS DI SALA M. &amp; C. (CF: 06676130963)</t>
  </si>
  <si>
    <t>FORNITURA ANNUALE DI GAS NATURALE IN CONVENZIONE CONSIP</t>
  </si>
  <si>
    <t xml:space="preserve">SOENERGY SRL (CF: 01565370382)
</t>
  </si>
  <si>
    <t>SOENERGY SRL (CF: 01565370382)</t>
  </si>
  <si>
    <t>FORNITURA ANNUALE IN CONVENZIONE CONSIP DI ENERGIA ELETTRICA PER GLI UFFICI AVENTI SEDE NELLA PROVINCIA DI MILANO E NELLA PROVINCIA DI LODI</t>
  </si>
  <si>
    <t xml:space="preserve">Iren Mercato S.p.A. (CF: 01178580997)
</t>
  </si>
  <si>
    <t>Iren Mercato S.p.A. (CF: 01178580997)</t>
  </si>
  <si>
    <t xml:space="preserve">FORNITURA ANNUALE DI ENERGIA ELETTRICA IN CONVENZIONE CONSIP PER GLI UFFICI DI COMPETENZA DELLA DIREZIONE REGIONALE DELLA LOMBARDIA AD ESCLUSIONE DI QUELLI AVENTI SEDE NELLA PROVINCIA DI MILANO E NELLA PROVINCIA DI LODI </t>
  </si>
  <si>
    <t xml:space="preserve">A.F. PETROLI S.P.A. (CF: 03645040282)
</t>
  </si>
  <si>
    <t>A.F. PETROLI S.P.A. (CF: 03645040282)</t>
  </si>
  <si>
    <t>FORNITURA DI CARTELLINE IN CARTONCINO PER L'UFFICIO GRANDI CONTRIBUENTI</t>
  </si>
  <si>
    <t xml:space="preserve">OLIVARES SRL SOCIETA' UNIPERSONALE (CF: 12642610153)
</t>
  </si>
  <si>
    <t>OLIVARES SRL SOCIETA' UNIPERSONALE (CF: 12642610153)</t>
  </si>
  <si>
    <t>Fornitura testo 'CODICE TRIBUTARIO 2018 - il fisco' D.R. LOMBARDIA</t>
  </si>
  <si>
    <t>Fornitura di quotidiani per gli anni 2018 - 2019 per la DR Lombardia</t>
  </si>
  <si>
    <t xml:space="preserve">LA ROSA GIUSEPPE EDICOLA (CF: LRSGPP72H19F205I)
</t>
  </si>
  <si>
    <t>LA ROSA GIUSEPPE EDICOLA (CF: LRSGPP72H19F205I)</t>
  </si>
  <si>
    <t>SPURGO SCARICHI E PULIZIA FOSSE E TOMBINI PRESSO L'UT DI DESIO</t>
  </si>
  <si>
    <t xml:space="preserve">E.D.R. SERVICE SRL (CF: 04202320968)
</t>
  </si>
  <si>
    <t>E.D.R. SERVICE SRL (CF: 04202320968)</t>
  </si>
  <si>
    <t>RIPARAZIONE CANCELLO AUTOMATIZZATO DP LECCO</t>
  </si>
  <si>
    <t xml:space="preserve">C.M.C. DI COLOMBO &amp; C. SRL (CF: 01204690133)
E.L.S.A. Automatismi snc (CF: 02749730137)
IMPRESA DEVI IMPIANTI SRL (CF: 02692000124)
</t>
  </si>
  <si>
    <t>C.M.C. DI COLOMBO &amp; C. SRL (CF: 01204690133)</t>
  </si>
  <si>
    <t>SISTEMAZIONE FONDO CARRABILE PARCHEGGIO UPT MANTOVA</t>
  </si>
  <si>
    <t xml:space="preserve">BRUNONI COSTRUZIONI SRL (CF: 02211510207)
MILIOLI COSTRUZIONI EDILI (CF: MLLPRN48R11H883G)
MORBIO COSTRUZIONI SRL (CF: 00617550207)
</t>
  </si>
  <si>
    <t>MILIOLI COSTRUZIONI EDILI (CF: MLLPRN48R11H883G)</t>
  </si>
  <si>
    <t xml:space="preserve">Sostituzione della cella di ricevimento e partenza â€œTrafoâ€ della cabina elettrica presente su tetto dellâ€™immobile di Via Verri </t>
  </si>
  <si>
    <t xml:space="preserve">IMPRESA DEVI IMPIANTI SRL (CF: 02692000124)
</t>
  </si>
  <si>
    <t>IMPRESA DEVI IMPIANTI SRL (CF: 02692000124)</t>
  </si>
  <si>
    <t>RIPARAZIONE ANTINTRUSIONE DP LODI</t>
  </si>
  <si>
    <t xml:space="preserve">SI.BI.CI. IMPIANTI SRL (CF: 02925430965)
</t>
  </si>
  <si>
    <t>SI.BI.CI. IMPIANTI SRL (CF: 02925430965)</t>
  </si>
  <si>
    <t>RIPARAZIONE IMPIANTO VIDEOSORVEGLIANZA UT CANTU</t>
  </si>
  <si>
    <t xml:space="preserve">ELETTRA SYSTEM S.LLI SCOLA (CF: 01952410130)
</t>
  </si>
  <si>
    <t>ELETTRA SYSTEM S.LLI SCOLA (CF: 01952410130)</t>
  </si>
  <si>
    <t>MANUTENZIONE LETTORE APRIPORTA DRL VIA TARCHETTI</t>
  </si>
  <si>
    <t xml:space="preserve">MICRONTEL S.p.A. (CF: 05095330014)
</t>
  </si>
  <si>
    <t>MICRONTEL S.p.A. (CF: 05095330014)</t>
  </si>
  <si>
    <t>Sostituzione tapparella presso la Dirzione provinciale di Sondrio</t>
  </si>
  <si>
    <t xml:space="preserve">CENTROEDILE CHIURO SRL (CF: 00887420149)
DETTO FATTO DI TAMBARO SALVATORE (CF: TMBSVT65R24I829G)
TECHNE S.P.A. (CF: 03066160163)
</t>
  </si>
  <si>
    <t>DETTO FATTO DI TAMBARO SALVATORE (CF: TMBSVT65R24I829G)</t>
  </si>
  <si>
    <t>Abb. rivista "Bollettino di Legislazione Tecnica" anno 2018_D.R. LOMBARDIA</t>
  </si>
  <si>
    <t xml:space="preserve">Legislazione Tecnica S.r.l. (CF: 05383391009)
</t>
  </si>
  <si>
    <t>Legislazione Tecnica S.r.l. (CF: 05383391009)</t>
  </si>
  <si>
    <t>RIPARAZIONE VIDEOCAMERA VIDEOSORVEGLIANZA SPORTELLO MENAGGIO</t>
  </si>
  <si>
    <t xml:space="preserve">D.T.S. ELETTRONICA SRL (CF: 02534480138)
</t>
  </si>
  <si>
    <t>D.T.S. ELETTRONICA SRL (CF: 02534480138)</t>
  </si>
  <si>
    <t>SPURGO FOSSE BIOLOGICHE PRESSO UT SUZZARA</t>
  </si>
  <si>
    <t xml:space="preserve">Ecology System srl (CF: 01998920209)
</t>
  </si>
  <si>
    <t>Ecology System srl (CF: 01998920209)</t>
  </si>
  <si>
    <t>Affidamento del servizio di manutenzione degli impianti elevatori degli uffici dellâ€™Agenzia delle Entrate della Lombardia</t>
  </si>
  <si>
    <t xml:space="preserve">KONE SPA (CF: 05069070158)
OTIS SERVIZI SRL (CF: 01729590032)
SCHINDLER SPA (CF: 00842990152)
</t>
  </si>
  <si>
    <t>KONE SPA (CF: 05069070158)</t>
  </si>
  <si>
    <t>SERVIZIO DI CORRIERE FRA GLI UFFICI DI COMPETENZA DELLE DIREZIONI PROVINCIALI DI MILANO, BERGAMO E BRESCIA</t>
  </si>
  <si>
    <t xml:space="preserve">SDA Express courier Spa (CF: 02335990541)
</t>
  </si>
  <si>
    <t>SDA Express courier Spa (CF: 02335990541)</t>
  </si>
  <si>
    <t>Spurgo di blocco di scarico, di tombino e di perdita presso la DP di Varese</t>
  </si>
  <si>
    <t xml:space="preserve">Ecospurghi Sas (CF: 01555430121)
LA PULISCARICO SAS DI DI BRIGIDA MASSIMO &amp; C. (CF: 03140750120)
LA VARESINA SPURGHI (CF: 02422700134)
</t>
  </si>
  <si>
    <t>LA VARESINA SPURGHI (CF: 02422700134)</t>
  </si>
  <si>
    <t>Noleggio n. 3 fotocopiatori Ufficio di Sondrio-P.zzale Lambertenghi,3 -ordine n.4177051</t>
  </si>
  <si>
    <t xml:space="preserve">SHARP ELECTRONICS ITALIA S.P.A. (CF: 09275090158)
</t>
  </si>
  <si>
    <t>SHARP ELECTRONICS ITALIA S.P.A. (CF: 09275090158)</t>
  </si>
  <si>
    <t>SERVIZIO ANNUALE DI MANUTENZIONE DELLE ATTREZZATURE D'UFFICIO DI PROPRIETA'</t>
  </si>
  <si>
    <t xml:space="preserve">ACS SERVICE SRL (CF: 06619320010)
ASSITEC (CF: 01692030180)
INKSTORE SOLUZIONI (CF: 02218570139)
LECO ITALY S.R.L. (CF: 10123960154)
LUMIT (CF: 06745090966)
</t>
  </si>
  <si>
    <t>ACS SERVICE SRL (CF: 06619320010)</t>
  </si>
  <si>
    <t>RIPARAZIONE IMPIANTO ANTINTRUSIONE PRESSO UT MILANO 3</t>
  </si>
  <si>
    <t>Regolazione apertura porta presso SPI di Varese</t>
  </si>
  <si>
    <t xml:space="preserve">Cotini S.r.l. (CF: 02889770158)
Guardian Angels srl (CF: 01374540035)
</t>
  </si>
  <si>
    <t>Cotini S.r.l. (CF: 02889770158)</t>
  </si>
  <si>
    <t>NOLEGGIO N. 6 MULTIFUNZIONE MONOCROMATICI IN CONVENZIONE CONSIP</t>
  </si>
  <si>
    <t xml:space="preserve">KYOCERA DOCUMENT SOLUTION ITALIA SPA (CF: 01788080156)
</t>
  </si>
  <si>
    <t>KYOCERA DOCUMENT SOLUTION ITALIA SPA (CF: 01788080156)</t>
  </si>
  <si>
    <t>SPURGO SCARICHI PRESSO L'UPT DI COMO</t>
  </si>
  <si>
    <t xml:space="preserve">TAJANA SERVICE SAS (CF: 03366520132)
</t>
  </si>
  <si>
    <t>TAJANA SERVICE SAS (CF: 03366520132)</t>
  </si>
  <si>
    <t>ORDINE GENERATORI DI CALORE PER L'UFFICIO TERRITORIALE DI DESIO - AGENZIA DELLE ENTRATE</t>
  </si>
  <si>
    <t xml:space="preserve">INO srl (CF: 03781390160)
</t>
  </si>
  <si>
    <t>INO srl (CF: 03781390160)</t>
  </si>
  <si>
    <t>Servizio di conduzione e manutenzione degli impianti termoidraulici, di condizionamento ed idrico-sanitari presso gli uffici dellâ€™Agenzia delle Entrate della Lombardia</t>
  </si>
  <si>
    <t>04-PROCEDURA NEGOZIATA SENZA PREVIA PUBBLICAZIONE DEL BANDO</t>
  </si>
  <si>
    <t xml:space="preserve">IMPRESA DEVI IMPIANTI SRL (CF: 02692000124)
MULTIMANUTENZIONE S.r.l. (CF: 10786530153)
PANTA distribuzione (CF: 00596350189)
R.V.M.IMPIANTI SRL (CF: 01928000171)
SIRAM S.p.A. (CF: 08786190150)
</t>
  </si>
  <si>
    <t>SIRAM S.p.A. (CF: 08786190150)</t>
  </si>
  <si>
    <t>Fornitura di scaffali per archivio per lâ€™Agenzia delle Entrate â€“ Ufficio Provinciale di Milano - Territorio</t>
  </si>
  <si>
    <t xml:space="preserve">CENTRUFFICIO LORETO S.P.A.  (CF: 08312370151)
DM ITALIA S.R.L. (CF: 07826180965)
OFFICE DISTRIBUTION (CF: 05873390966)
</t>
  </si>
  <si>
    <t>CENTRUFFICIO LORETO S.P.A.  (CF: 08312370151)</t>
  </si>
  <si>
    <t>Spostamento di un condizionatore dual split presso lâ€™Ufficio territoriale di Gavirate</t>
  </si>
  <si>
    <t xml:space="preserve">ARRIGHINI GIUSEPPE &amp; C. SNC DI ARRIGHINI GIANLUCA &amp; ROLFI R. (CF: 00355400177)
</t>
  </si>
  <si>
    <t>ARRIGHINI GIUSEPPE &amp; C. SNC DI ARRIGHINI GIANLUCA &amp; ROLFI R. (CF: 00355400177)</t>
  </si>
  <si>
    <t>Manutenzione porta automatica presso UT di Bergamo 1</t>
  </si>
  <si>
    <t xml:space="preserve">BETTINELLI LORENZO SRL (CF: 03709420164)
GIS SRL (CF: 02226850168)
MICROWATT SRL (CF: 03789780164)
</t>
  </si>
  <si>
    <t>SISTEMAZIONE PAVIMENTO ESTERNO UT LEGNANO</t>
  </si>
  <si>
    <t xml:space="preserve">SVG SRL (CF: 13478820155)
</t>
  </si>
  <si>
    <t>SVG SRL (CF: 13478820155)</t>
  </si>
  <si>
    <t>MESSA IN SICUREZZA CABINA ELETTRICA DP II MILANO</t>
  </si>
  <si>
    <t xml:space="preserve">UNARETI (CF: 12883450152)
</t>
  </si>
  <si>
    <t>UNARETI (CF: 12883450152)</t>
  </si>
  <si>
    <t>FORNITURA N. 500 BADGE PER DISPOSITI APRIPORTA</t>
  </si>
  <si>
    <t>MESSA IN SICUREZZA ALBERO E MURETTO DEL CORTILE PRESSO L'UTP DI SONDRIO</t>
  </si>
  <si>
    <t xml:space="preserve">AZIENDA AGRICOLA CATTANEO S.R.L. (CF: 02245100165)
CENTROEDILE CHIURO SRL (CF: 00887420149)
COLOMBO GIARDINI S.R.L. (CF: 02959360138)
DETTO FATTO DI TAMBARO SALVATORE (CF: TMBSVT65R24I829G)
FERRARI GIANLUIGI (CF: FRRGLG51H16F562A)
IDEALVERDE SAS DI NEGRI FAUSTO E EDOARDO (CF: 02600550160)
IL QUADRIFOGLIO DI BOLDINI DAVIDE (CF: BLDDVD75R25A010E)
MARCHINI PIANTE SRL A SOCIO UNICO (CF: 01986140125)
STAZZONELLI FRANCO &amp; C. SNC (CF: 00059130146)
</t>
  </si>
  <si>
    <t>STAZZONELLI FRANCO &amp; C. SNC (CF: 00059130146)</t>
  </si>
  <si>
    <t>CONTROLLO IMPIANTO ANTINTRUSIONE UT GARDONE VT</t>
  </si>
  <si>
    <t xml:space="preserve">SIMA SRL (CF: 03482440173)
</t>
  </si>
  <si>
    <t>SIMA SRL (CF: 03482440173)</t>
  </si>
  <si>
    <t>Assistenza Muraria presso l'Ufficio Territoriale di Mortara</t>
  </si>
  <si>
    <t xml:space="preserve">ZEL PLAST (CF: 01020030183)
</t>
  </si>
  <si>
    <t>ZEL PLAST (CF: 01020030183)</t>
  </si>
  <si>
    <t>Fornitura di Alimentatori Lamba NV-175 per la Direzione Regionale della Lombardia</t>
  </si>
  <si>
    <t xml:space="preserve">TUTTUFFICIOPIU' SRL (CF: 10238660152)
</t>
  </si>
  <si>
    <t>Riparazione del sistema anti-intrusione presso l'UT di Vigevano (PV)</t>
  </si>
  <si>
    <t xml:space="preserve">FOCUS SAS (CF: 03072600962)
</t>
  </si>
  <si>
    <t>FOCUS SAS (CF: 03072600962)</t>
  </si>
  <si>
    <t>Pubblicazione estratto di avviso ricerca immobiliare per alcuni Uffici nei Comuni di CantÃ¹, Casalmaggiore, Como, Mantova, Milano per DR Lombardia</t>
  </si>
  <si>
    <t xml:space="preserve">A. MANZONI &amp; C. S.p.a. (CF: 04705810150)
RCS Mediagroup S.p.A. (CF: 12086540155)
</t>
  </si>
  <si>
    <t>RCS Mediagroup S.p.A. (CF: 12086540155)</t>
  </si>
  <si>
    <t>FORNITURA DI APPENDIABITI DP VARESE  E UPT MILANO</t>
  </si>
  <si>
    <t xml:space="preserve">flex office srl (CF: 06854871214)
</t>
  </si>
  <si>
    <t>flex office srl (CF: 06854871214)</t>
  </si>
  <si>
    <t>RIPARAZIONE IMPIANTO ANTINTRUSIONE UT MERATE</t>
  </si>
  <si>
    <t xml:space="preserve">GUNNEBO ITALIA SPA (CF: 03141940159)
</t>
  </si>
  <si>
    <t>GUNNEBO ITALIA SPA (CF: 03141940159)</t>
  </si>
  <si>
    <t>SOSTITUZIONE VETRATA PORTA INGRESSO UT MORBEGNO</t>
  </si>
  <si>
    <t xml:space="preserve">VETRO G. SRL (CF: 00070420146)
</t>
  </si>
  <si>
    <t>VETRO G. SRL (CF: 00070420146)</t>
  </si>
  <si>
    <t>LETTERA CONTRATTO PER PULIZIA STRAORDINARIA DEL SOTTOTETTO DELLA DIREZIONE PROVINCIALE DI MONZA E DELLA BRIANZA - AGENZIA DELLE ENTRATE</t>
  </si>
  <si>
    <t xml:space="preserve">B.&amp; B. SERVICE SOCIETA' COOPERATIVA (CF: 01494430463)
IMPRESA ITALIA SNC DI FLAMINIO ANTONIO &amp; C (CF: 02346920966)
Impresa Pulizia Pulitecnica (CF: 00936750967)
M.C.G. Magni Cleaning Group (CF: 07972350966)
</t>
  </si>
  <si>
    <t>IMPRESA ITALIA SNC DI FLAMINIO ANTONIO &amp; C (CF: 02346920966)</t>
  </si>
  <si>
    <t>FORNITURA E INSTALLAZIONE N. 3 CONDIZIONATORI DI TIPO SPLIT PRESSO LA SEDE DELLA DRL</t>
  </si>
  <si>
    <t xml:space="preserve">DAIKIN AIR CONDIZIONING ITALY SPA (CF: 03667970283)
R.V.M. IMPIANTI SRL (CF: 00665380986)
SANITERMICA APRICHES SRL (CF: 00582470142)
SIRAM S.p.A. (CF: 08786190150)
TECHNE S.P.A. (CF: 03066160163)
</t>
  </si>
  <si>
    <t>Modifica combinatore telefonico e sostituzione batterie presso DP Pavia</t>
  </si>
  <si>
    <t xml:space="preserve">G.A. MULTISYSTEM DI GHEZZI ALESSANDRO (CF: GHZLSN78C23B201W)
</t>
  </si>
  <si>
    <t>G.A. MULTISYSTEM DI GHEZZI ALESSANDRO (CF: GHZLSN78C23B201W)</t>
  </si>
  <si>
    <t>SERVIZIO DI MANUTENZIONE DELLE AREE VERDI E DELLE AREE SCOPERTE</t>
  </si>
  <si>
    <t xml:space="preserve">AZIENDA AGRICOLA CATTANEO S.R.L. (CF: 02245100165)
FERRARI VIVAI SRL (CF: 02181020989)
HW STYLE SRL (CF: 01900880160)
SERVICE &amp; SERVICES SRL (CF: 03118660962)
SPHERA SERVICE SRL (CF: 09692580963)
</t>
  </si>
  <si>
    <t>SERVICE &amp; SERVICES SRL (CF: 03118660962)</t>
  </si>
  <si>
    <t>Noleggio di climatizzatori a colonna</t>
  </si>
  <si>
    <t xml:space="preserve">CANALI GIOVANNI SRL (CF: 01694560200)
</t>
  </si>
  <si>
    <t>CANALI GIOVANNI SRL (CF: 01694560200)</t>
  </si>
  <si>
    <t>MANUTENZIONI EDILI PER INFILTRAZIONI UFFICI VARI</t>
  </si>
  <si>
    <t xml:space="preserve">IMPRESA PEDACE SRL (CF: 10343530969)
</t>
  </si>
  <si>
    <t>IMPRESA PEDACE SRL (CF: 10343530969)</t>
  </si>
  <si>
    <t>CONTROLLO IMPIANTO ANTINTRUSIONE UT CANTU</t>
  </si>
  <si>
    <t xml:space="preserve">SICOM SNC DI CATTANEO &amp; C.  (CF: 00786490136)
</t>
  </si>
  <si>
    <t>SICOM SNC DI CATTANEO &amp; C.  (CF: 00786490136)</t>
  </si>
  <si>
    <t>RIPARAZIONE VIDEOCAMERA VIA MOSCOVA MILANO</t>
  </si>
  <si>
    <t xml:space="preserve">F.G.S. S.r.l. (CF: 01557310164)
</t>
  </si>
  <si>
    <t>F.G.S. S.r.l. (CF: 01557310164)</t>
  </si>
  <si>
    <t>RISARCIMENTO DANNI PER CORTO CIRCUITO IMPIANTI ELETTRICI DP II MILANO</t>
  </si>
  <si>
    <t>DP CR - vigilanza 01.02.2018/31.12.2019 - rdo 1831770</t>
  </si>
  <si>
    <t xml:space="preserve">AXITEA SPA (CF: 00818630188)
Ethica Consorzio Cooperativo Sociale (CF: 02231380201)
La Centrale srl (CF: 11268000152)
LA FOLGORE SRL (CF: 11651880152)
Newpol srl (CF: 03410480960)
</t>
  </si>
  <si>
    <t>Ethica Consorzio Cooperativo Sociale (CF: 02231380201)</t>
  </si>
  <si>
    <t>Vigilanza presso UPT Como</t>
  </si>
  <si>
    <t xml:space="preserve">CIVIS SPA (CF: 80039930153)
CONSORZIO PRODEST MILANO (CF: 12584570159)
Ethica Consorzio Cooperativo Sociale (CF: 02231380201)
G4 VIGILANZA S.P.A. (CF: 03677260980)
SICURITALIA SERVIZI FIDUCIARI SOC. COOP. (CF: 02950480133)
</t>
  </si>
  <si>
    <t>CIVIS SPA (CF: 80039930153)</t>
  </si>
  <si>
    <t>Manutenzione fabbricato presso UT di Bergamo 1</t>
  </si>
  <si>
    <t xml:space="preserve">EDILTOMPLAST SRL (CF: 01634810160)
Impresa Costruzioni Geometra Ghidelli Srl (CF: 02920740160)
Impresa edile Gusmini Luigi (CF: 00152500161)
SP Costruzioni (CF: 02346170166)
</t>
  </si>
  <si>
    <t>Impresa Costruzioni Geometra Ghidelli Srl (CF: 02920740160)</t>
  </si>
  <si>
    <t>Manutenzione impianto idrico sanitario presso l'Ufficio Territoriale di Vigevano (PV)</t>
  </si>
  <si>
    <t xml:space="preserve">RIMOLA SRL (CF: 01577320185)
</t>
  </si>
  <si>
    <t>RIMOLA SRL (CF: 01577320185)</t>
  </si>
  <si>
    <t>Riparazione soffitto presso UT Vigevano</t>
  </si>
  <si>
    <t xml:space="preserve">CALISTI IMPRESA (CF: 00186450185)
EDIL R.C.M. (CF: 02521310181)
EDIL61 S.r.l. (CF: 02665410185)
</t>
  </si>
  <si>
    <t>CALISTI IMPRESA (CF: 00186450185)</t>
  </si>
  <si>
    <t>FORNITURA CLIMATIZZATORI</t>
  </si>
  <si>
    <t xml:space="preserve">ELETTRODOMEX SRL (CF: 12940070159)
SANTI ISTICA E ARREDO BAGNO (CF: 00694310137)
VERGOTTINI SRL (CF: 00732360144)
</t>
  </si>
  <si>
    <t>VERGOTTINI SRL (CF: 00732360144)</t>
  </si>
  <si>
    <t>"AGENDA DEL GIORNALISTA 2018" - D.R. LOMBARDIA Area STAFF</t>
  </si>
  <si>
    <t xml:space="preserve">Centro di documentazione giornalistica Srl (CF: 03670431000)
</t>
  </si>
  <si>
    <t>Centro di documentazione giornalistica Srl (CF: 03670431000)</t>
  </si>
  <si>
    <t>Acquisto di sedute a norma da ufficio per la DR Lombardia</t>
  </si>
  <si>
    <t xml:space="preserve">ARDECO GROUP SRL (CF: 11646441003)
INTEROFFICE SRL (CF: 03615770587)
NOVEDICIOTTO S.R.L. SEMPLIFICATA (CF: 03416631202)
OTTO SRL (CF: 02196790303)
</t>
  </si>
  <si>
    <t>CONTRATTO APERTO PER LA FORNITURA DI MATERIALE DI CONSUMO PER STAMPANTI, FAX, FOTOCOPIATORI E MULTIFUNZIONE</t>
  </si>
  <si>
    <t xml:space="preserve">ATTILIO NEGRI S.R.L. (CF: 07739450158)
BARBE' SRL (CF: 00169720182)
KYOCERA DOCUMENT SOLUTION ITALIA SPA (CF: 01788080156)
RICOH ITALIA SRL (CF: 00748490158)
TUTTUFFICIOPIU' SRL (CF: 10238660152)
</t>
  </si>
  <si>
    <t xml:space="preserve">FORNITURA DI MATERIALE DI CONSUMO PER LA STAMPA E LA PERSONALIZZAZIONE DI BADGE </t>
  </si>
  <si>
    <t>FORNITURA ANNUALE DI CARTA IN RISME PER STAMPA E COPIE</t>
  </si>
  <si>
    <t xml:space="preserve">Valsecchi Cancelleria Srl  (CF: 09521810961)
</t>
  </si>
  <si>
    <t>Valsecchi Cancelleria Srl  (CF: 09521810961)</t>
  </si>
  <si>
    <t>RIPARAZIONE IMPIANTO ANTINTRUSIONE UT CASALMAGGIORE</t>
  </si>
  <si>
    <t xml:space="preserve">DASTEL GROUP SRL (CF: 05339070962)
</t>
  </si>
  <si>
    <t>DASTEL GROUP SRL (CF: 05339070962)</t>
  </si>
  <si>
    <t>Tinteggiatura seminterrato presso UT Voghera</t>
  </si>
  <si>
    <t xml:space="preserve">FLORIANI ANTONIO  (CF: FLRNTN53T07C735Y)
</t>
  </si>
  <si>
    <t>FLORIANI ANTONIO  (CF: FLRNTN53T07C735Y)</t>
  </si>
  <si>
    <t>Riparazione impianto antintrusione presso UT Milano 3</t>
  </si>
  <si>
    <t>Intervento in muratura per perdita di acqua presso la DP di Bergamo</t>
  </si>
  <si>
    <t xml:space="preserve">Impresa Costruzioni Geometra Ghidelli Srl (CF: 02920740160)
</t>
  </si>
  <si>
    <t xml:space="preserve">UPT Mantova - Noleggio di n. 4 fotocopiatori </t>
  </si>
  <si>
    <t xml:space="preserve">Fornitura e installazione di condizionatori tipo split </t>
  </si>
  <si>
    <t xml:space="preserve">ARRIGHINI GIUSEPPE &amp; C. SNC DI ARRIGHINI GIANLUCA &amp; ROLFI R. (CF: 00355400177)
CLIMAGEL SRL (CF: 08048000155)
F.C. IMPIANTI ELETTRICI DI FRANCHI PIERINO &amp; C. SNC (CF: 03311260172)
R.V.M.IMPIANTI SRL (CF: 01928000171)
RICAM SRL (CF: 01432510137)
</t>
  </si>
  <si>
    <t>SOSTITUZIONE CAVO VGA SALA VIDEOCONFERENZE DP II MILANO</t>
  </si>
  <si>
    <t xml:space="preserve">E.B.G. SRL (CF: 09417340966)
OMNIASET SRL (CF: 04114760962)
SIRIO IMPIANTI SRL (CF: 11178660152)
</t>
  </si>
  <si>
    <t>E.B.G. SRL (CF: 09417340966)</t>
  </si>
  <si>
    <t>RIPARAZIONE IMPIANTO ANTINTRUSIONE DP I MILANO</t>
  </si>
  <si>
    <t>LETTERA CONTRATTO PER DISMISSIONE BENI MOBILI NON INFORMATICI - AGENZIA ENTRATE - DP BERGAMO</t>
  </si>
  <si>
    <t xml:space="preserve">APRICA SPA (CF: 00802250175)
</t>
  </si>
  <si>
    <t>APRICA SPA (CF: 00802250175)</t>
  </si>
  <si>
    <t>MANUTENZIONE IMPIANTO ANTINTRUSIONE UPT COMO</t>
  </si>
  <si>
    <t xml:space="preserve">ELCO S.R.L. (CF: 00415740133)
</t>
  </si>
  <si>
    <t>ELCO S.R.L. (CF: 00415740133)</t>
  </si>
  <si>
    <t>Testo "La nuova Corte dei Conti: responsabilitÃ , pensioni, controlli" GiuffrÃ¨ 2018 - D.R. Lombardia</t>
  </si>
  <si>
    <t>Regolazione apertura porta presso la dp Varese</t>
  </si>
  <si>
    <t xml:space="preserve">C.E.I. 2 (CF: 02018480125)
</t>
  </si>
  <si>
    <t>C.E.I. 2 (CF: 02018480125)</t>
  </si>
  <si>
    <t>PREDISPOSIZIONE PER INSTALLAZIONE SISTEMA APRIPORTA PRESSO UT MILANO 4</t>
  </si>
  <si>
    <t xml:space="preserve">D.N.A. SICUREZZA SRL (CF: 03264850961)
</t>
  </si>
  <si>
    <t>D.N.A. SICUREZZA SRL (CF: 03264850961)</t>
  </si>
  <si>
    <t>UPT Lodi-Noleggio n.1 fotocopiatore multifunzione</t>
  </si>
  <si>
    <t>FORNITURA DI TONER IN CONVENZIONE CONSIP PER STAMPANTI HP OFFICEJET PRO X 451 DW</t>
  </si>
  <si>
    <t xml:space="preserve">ITALWARE  SRL  (CF: 08619670584)
</t>
  </si>
  <si>
    <t>ITALWARE  SRL  (CF: 08619670584)</t>
  </si>
  <si>
    <t>Fornitura energia elettrica Bergamo-Largo Belotti Pod IT001E04190433</t>
  </si>
  <si>
    <t>FORNITURA DI N. 2 DISPLAY PER IMPIANTI ELIMINACODE</t>
  </si>
  <si>
    <t xml:space="preserve">SIGMA S.P.A. (CF: 01590580443)
</t>
  </si>
  <si>
    <t>SIGMA S.P.A. (CF: 01590580443)</t>
  </si>
  <si>
    <t>FORNITURA COMPONENTI IMPIANTO ELIMINACODE PER L'UFFICIO PROVINCIALE DI BRESCIA - TERRITORIO</t>
  </si>
  <si>
    <t>UPT Brescia - Fornitura di un fotocopiatore multifunzione</t>
  </si>
  <si>
    <t>UPT Milano - Noleggio di n. 9 fotocopiatori multifunzione a colori</t>
  </si>
  <si>
    <t>FORNITURA COMPONENTE IMPIANTO ELIMINACODE PER UFFICIO TERRITORIALE DI VOGHERA</t>
  </si>
  <si>
    <t>Servizio di intervento per la gestione dellâ€™allarme antintrusione presso la Direzione Provinciale di Brescia</t>
  </si>
  <si>
    <t xml:space="preserve">G4 VIGILANZA S.P.A. (CF: 03677260980)
</t>
  </si>
  <si>
    <t>Lettera contratto per rimozione graffiti dai muri esterni della DP di Bergamo - Agenzia Entrate</t>
  </si>
  <si>
    <t xml:space="preserve">B.&amp; B. SERVICE SOCIETA' COOPERATIVA (CF: 01494430463)
BG SERVICE (CF: 03172410163)
DOCTOR WALL (CF: 08524340968)
M.P.M. SPA (CF: 02510050160)
PARACAS GROUP SR. (CF: 06441120968)
</t>
  </si>
  <si>
    <t>PARACAS GROUP SR. (CF: 06441120968)</t>
  </si>
  <si>
    <t>Fornitura testo "La PubblicitÃ  Immobiliare ei servizi Ipotecari - Norme, Procedimenti e Servizi" ed. GiuffrÃ¨_D.R. LOMBARDIA</t>
  </si>
  <si>
    <t>RIPARAZIONE DI MULTIFUNZIONE IN CONVENZIONE CONSIP PER EVENTO DOLOSO</t>
  </si>
  <si>
    <t xml:space="preserve">OLIVETTI SPA (CF: 02298700010)
</t>
  </si>
  <si>
    <t>OLIVETTI SPA (CF: 02298700010)</t>
  </si>
  <si>
    <t>FORNITURA DI TONER IN CONVENZIONE CONSIP PER STAMPANTI LEXMARK MS 610</t>
  </si>
  <si>
    <t xml:space="preserve">INFORDATA (CF: 00929440592)
</t>
  </si>
  <si>
    <t>INFORDATA (CF: 00929440592)</t>
  </si>
  <si>
    <t>Istallazione punto luce presso DP Varese</t>
  </si>
  <si>
    <t xml:space="preserve">SOCIETA' F.LLI MARTINI IMPIANTI ELETTRICI VARESE SRL (CF: 00157990128)
</t>
  </si>
  <si>
    <t>SOCIETA' F.LLI MARTINI IMPIANTI ELETTRICI VARESE SRL (CF: 00157990128)</t>
  </si>
  <si>
    <t>Affidamento accordo quadro minuto mantenimento</t>
  </si>
  <si>
    <t xml:space="preserve">GEGI (CF: 06163961219)
IMPRESA DEVI IMPIANTI SRL (CF: 02692000124)
MULTIMANUTENZIONE S.r.l. (CF: 10786530153)
R.V.M. IMPIANTI SRL (CF: 00665380986)
</t>
  </si>
  <si>
    <t>Fornitura di termometri digitali per ambiente presso DP Monza</t>
  </si>
  <si>
    <t xml:space="preserve">PIMADE S.R.L (CF: 03020010801)
PRO-CURA S.A.S. DI ALFIERI TOMMASO E C. (CF: 02520590049)
VWR INTERNATIONAL S.R.L. (CF: 12864800151)
</t>
  </si>
  <si>
    <t>PRO-CURA S.A.S. DI ALFIERI TOMMASO E C. (CF: 02520590049)</t>
  </si>
  <si>
    <t>FORNITURA DI ROTOLI DI CARTA PER IMPIANTI ELIMINACODE</t>
  </si>
  <si>
    <t>fornitura di 60 rotoli di nastro adesivo giallo/nero per gli uffici dell'Agenzia delle Entrate della Lombardia</t>
  </si>
  <si>
    <t xml:space="preserve">DITEK SRLU (CF: 05833690489)
DUESSE SAS (CF: 02225440227)
FENIX ANTINCENDIO SRL  (CF: 08140961213)
FERRAMENTA CECCOTTI S.A.S. (CF: 01004840490)
MANUTAN ITALIA S.P.A. (CF: 02097170969)
</t>
  </si>
  <si>
    <t>MANUTAN ITALIA S.P.A. (CF: 02097170969)</t>
  </si>
  <si>
    <t>CONTRATTO APERTO PER IL SERVIZIO DI RESTAURO DEI VOLUMI  DEGLI ATTI DI PUBBLICITA' IMMOBILIARE - LOTTO 2</t>
  </si>
  <si>
    <t xml:space="preserve">GTM SRL (CF: 01857860983)
ICAR (CF: 01155340357)
LITOGRAF (CF: 01980550014)
LITOPAT SPA (CF: 00684010234)
ViganÃ² Edoardo &amp; Figli snc (CF: 01557000138)
</t>
  </si>
  <si>
    <t>ViganÃ² Edoardo &amp; Figli snc (CF: 01557000138)</t>
  </si>
  <si>
    <t>UU.PP Lombardia - Fornitura n. 21 millesimi anno 2019</t>
  </si>
  <si>
    <t xml:space="preserve">Istituto Poligrafico e Zecca dello Stato  (CF: 00399810589)
</t>
  </si>
  <si>
    <t>Istituto Poligrafico e Zecca dello Stato  (CF: 00399810589)</t>
  </si>
  <si>
    <t>Fornitura di due rastrelliere portabiciclette per la DR Lombardia</t>
  </si>
  <si>
    <t xml:space="preserve">CITYSI SRL (CF: 07112690727)
KAISER+KRAFT SRL (CF: 01627250135)
Manutan Italia Spa (CF: 09816660154)
</t>
  </si>
  <si>
    <t>Manutan Italia Spa (CF: 09816660154)</t>
  </si>
  <si>
    <t>D.P. Sondrio (Salita Schenardi) - Fornitura gasolio da riscaldamento</t>
  </si>
  <si>
    <t xml:space="preserve">ENI FUEL S.P.A. (CF: 02701740108)
</t>
  </si>
  <si>
    <t>ENI FUEL S.P.A. (CF: 02701740108)</t>
  </si>
  <si>
    <t>Fornitura di sedie da conferenza e da ufficio a norma per la Direzione regionale della Lombardia dellâ€™Agenzia delle Entrate</t>
  </si>
  <si>
    <t xml:space="preserve">CREMONAUFFICIO S.R.L. (CF: 00857550198)
NOVEDICIOTTO S.R.L. SEMPLIFICATA (CF: 03416631202)
OTTO SRL (CF: 02196790303)
</t>
  </si>
  <si>
    <t>NOVEDICIOTTO S.R.L. SEMPLIFICATA (CF: 03416631202)</t>
  </si>
  <si>
    <t>ORDINE PER SERVIZIO DI RACCOLTA, TRASPORTO E SMALTIMENTO BENI MOBILI NON INFORMATICI UFFICIO DI VOGHERA DELL'AGENZIA DELLE ENTRATE</t>
  </si>
  <si>
    <t xml:space="preserve">ASM VOGHERA SPA (CF: 01991100189)
</t>
  </si>
  <si>
    <t>ASM VOGHERA SPA (CF: 01991100189)</t>
  </si>
  <si>
    <t>Manutenzione impianto elevatore l/3602-K0-7 matricola 11312 presso DR lombardia</t>
  </si>
  <si>
    <t xml:space="preserve">Maspero Elevatori S.p.A. (CF: 03423180136)
</t>
  </si>
  <si>
    <t>Maspero Elevatori S.p.A. (CF: 03423180136)</t>
  </si>
  <si>
    <t>FORNITURA DI TONER PER STAMPANTI KYOCERA ECOSYS P 7040 CDN</t>
  </si>
  <si>
    <t>CONTRATTO APERTO PER IL SERVIZIO DI RESTAURO DEI VOLUMI DEGLI ATTI DI PUBBLICITA' IMMOBILIARE - LOTTO 1</t>
  </si>
  <si>
    <t xml:space="preserve">GRAFICHE COLA SRL (CF: 01463400133)
GRAFICHE FUTURA SRL (CF: 01331910222)
GRAFICHE G SRL (CF: 03778410369)
GRAFICHE MDM (CF: 02038690406)
ViganÃ² Edoardo &amp; Figli snc (CF: 01557000138)
</t>
  </si>
  <si>
    <t>CONTRATTO APERTO PER L'ESECUZIONE DEL SERVIZIO DI RESTAURO VOLUMI ATTI DI PUBBLICITA' IMMOBILIARE - LOTTO 3</t>
  </si>
  <si>
    <t xml:space="preserve">ASTRO FORNITURE (CF: BRLMRA78D11L750E)
LEGATORIA ANONIMA DI PAOLO CASTIGLIONI (CF: CSTPLA82M09H294Q)
LEGATORIA DORIGATTI SNC (CF: 00225950229)
LEGATORIA NINO LANFRANCHI DI ZANETTI NICOLA &amp; C. S.N.C. (CF: 02372940276)
LEGATORIA ROSSETTO ROSA DI MAZZUCCATO RICCARDO &amp; C. S.N.C. (CF: 02003980287)
</t>
  </si>
  <si>
    <t>ASTRO FORNITURE (CF: BRLMRA78D11L750E)</t>
  </si>
  <si>
    <t>SOSTITUZIONE GRUPPO FRIGO UT MILANO 6</t>
  </si>
  <si>
    <t xml:space="preserve">A.B.P. Nocivelli Spa (CF: 00303020176)
BOFFETTI S.P.A. (CF: 03738870165)
CANALI GIOVANNI SRL (CF: 01694560200)
DE LAMA SPA (CF: 00166040188)
ELETECNO ST S.P.A. (CF: 02119140131)
ENRICO COLOMBO S.P.A. (CF: 02052830029)
FATO LOGISTIC EQUIPMENTS SPA  (CF: 03140770615)
MIECI S.P.A. (CF: 12374760150)
SIMET SOCIETA' IMPIANTI MECCANICI ELETTRICI TECNOLOGICI SPA  (CF: 02619790724)
SUARDI SPA (CF: 03231070164)
</t>
  </si>
  <si>
    <t>RIPARAZIONE CANCELLO AUTOMATIZZATO UT GORGONZOLA</t>
  </si>
  <si>
    <t xml:space="preserve">Balconi srl (CF: 12944070155)
C.M.G. SNC DI CONFETTI OMAR E C.  (CF: 08577780151)
Elettrobit di Bari Alessandro (CF: 12488670154)
</t>
  </si>
  <si>
    <t>C.M.G. SNC DI CONFETTI OMAR E C.  (CF: 08577780151)</t>
  </si>
  <si>
    <t>CARTA DI CREDITO</t>
  </si>
  <si>
    <t xml:space="preserve">NEXI PAYMENTS S.P.A. (giÃ  CARTASI SPA) (CF: 04107060966)
</t>
  </si>
  <si>
    <t>NEXI PAYMENTS S.P.A. (giÃ  CARTASI SPA) (CF: 04107060966)</t>
  </si>
  <si>
    <t>Fornitura e installazione di tende</t>
  </si>
  <si>
    <t xml:space="preserve">ELPACK SPA (CF: 04305080154)
EREDI DI CARLO CASIRAGHI S.A.S. (CF: 04057560965)
F3 SRL (CF: 04131360960)
PORTEND SNC DI BRIVIO UGO, ROBERTO &amp; C. (CF: 03798630152)
ZANTE S.R.L. (CF: 09530070151)
</t>
  </si>
  <si>
    <t>PORTEND SNC DI BRIVIO UGO, ROBERTO &amp; C. (CF: 03798630152)</t>
  </si>
  <si>
    <t>ADEGUAMENTO RETE DATI E IMPIANTO ELETTRICO PRESSO NUOVA SEDE UT VOGHERA</t>
  </si>
  <si>
    <t xml:space="preserve">F.G. Tecnology srl (CF: 08690030963)
</t>
  </si>
  <si>
    <t>F.G. Tecnology srl (CF: 08690030963)</t>
  </si>
  <si>
    <t>RIPARAZIONE ARCHIVI COMPATTATI UPT SONDRIO</t>
  </si>
  <si>
    <t xml:space="preserve">moving box srl (CF: 07456480966)
</t>
  </si>
  <si>
    <t>moving box srl (CF: 07456480966)</t>
  </si>
  <si>
    <t>MANUTENZIONE E VERIFICA IMPIANTO VIDEOSORVEGLIANZA UPT MILANO</t>
  </si>
  <si>
    <t xml:space="preserve">F.G.S. S.r.l. (CF: 01557310164)
PL SISTEMI DI SICUREZZA SNC (CF: 05555490969)
</t>
  </si>
  <si>
    <t>MANUTENZIONE IMPIANTO ANTINTRUSIONE DP BRESCIA E RIPARAZIONE VIDEOCAMERA UT BRESCIA 2</t>
  </si>
  <si>
    <t xml:space="preserve">LAIS SRL (CF: 00998260178)
</t>
  </si>
  <si>
    <t>LAIS SRL (CF: 00998260178)</t>
  </si>
  <si>
    <t>RIPARAZIONE SBARRA PASSO CARRAIO VIA MOSCOVA</t>
  </si>
  <si>
    <t xml:space="preserve">C.M.G. SNC DI CONFETTI OMAR E C.  (CF: 08577780151)
</t>
  </si>
  <si>
    <t>RIPARAZIONE VIDEOREGISTRATORE IMPIANTO VIDEOSORVEGLIANZA UT MAGENTA</t>
  </si>
  <si>
    <t xml:space="preserve">CLIMALARM DI CARRIERE ANNIBALE (CF: CRRNBL65R22F205I)
</t>
  </si>
  <si>
    <t>CLIMALARM DI CARRIERE ANNIBALE (CF: CRRNBL65R22F205I)</t>
  </si>
  <si>
    <t>MANUTENZIONE IMPIANTO ANTINTRUSIONE UT CHIARI</t>
  </si>
  <si>
    <t>MANUTENZIONE IMPIANTO ANTINTRUSIONE UT VIMERCATE</t>
  </si>
  <si>
    <t>Fornitura di pareti modulari Bergamo Largo Belotti</t>
  </si>
  <si>
    <t xml:space="preserve">IVM SPA (CF: 00855100152)
MASTRUZZI (CF: 01870590203)
MOBILBERG SRL (CF: 00209230168)
RIVA ARREDAMENTI SPA (CF: 00284310174)
</t>
  </si>
  <si>
    <t>RIVA ARREDAMENTI SPA (CF: 00284310174)</t>
  </si>
  <si>
    <t>Lavori di nuova pavimentazione per la sala riunioni "Alemanno" al primo piano della Direzione Regionale della Lombardia dell'Agenzia delle Entrate</t>
  </si>
  <si>
    <t xml:space="preserve">BATTAGLIA IMPIANTI SRL (CF: 08010140153)
COEDIL COSTRUZIONI GENERALI S.P.A. (CF: 09676500961)
COSTRUZIONI GENERALI S.R.L. (CF: 02490150790)
EDILVAGO S.R.L. (CF: 00796140150)
IMPRESA EDILE A. BERETTA SPA (CF: 08200970153)
IMPRESA GUERINI E C. SRL (CF: 00936150150)
M.G. COSTRUZIONI EDILI SRL (CF: 04484270964)
</t>
  </si>
  <si>
    <t>BATTAGLIA IMPIANTI SRL (CF: 08010140153)</t>
  </si>
  <si>
    <t>LETTERA CONTRATTO PER PULIZIA STRAORDINARIA DEL SOTTOTETTO DELL'UFFICIO TERRITORIALE DI VOGHERA - AGENZIA DELLE ENTRATE</t>
  </si>
  <si>
    <t xml:space="preserve">B.&amp; B. SERVICE SOCIETA' COOPERATIVA (CF: 01494430463)
ECO CLEAN di Roberta Lauria (CF: LRARRT89C63M109P)
LA NUOVA RINASCENTE scrl (CF: 00825300189)
NATURAL CLEAN (CF: 02520390184)
</t>
  </si>
  <si>
    <t>B.&amp; B. SERVICE SOCIETA' COOPERATIVA (CF: 01494430463)</t>
  </si>
  <si>
    <t>Lavori di realizzazione nuovi punti rete e altro presso la Direzione provinciale di Bergamo Largo Belotti, 3</t>
  </si>
  <si>
    <t xml:space="preserve">BETTINELLI LORENZO SRL (CF: 03709420164)
CLIVATI IMPIANTI ELETTRICI SRL (CF: 02729730164)
FERRI IMPIANTI SNC DI MARCO E PAOLO FERRI (CF: 02958340164)
TECHNE S.P.A. (CF: 03066160163)
</t>
  </si>
  <si>
    <t>FORNITURA E POSA IN OPERA PELLICOLA OPACIZZANTE VETRATA INGRESSO UT MORBEGNO</t>
  </si>
  <si>
    <t xml:space="preserve">MONDO ADESIVO SAS (CF: 00885900142)
</t>
  </si>
  <si>
    <t>MONDO ADESIVO SAS (CF: 00885900142)</t>
  </si>
  <si>
    <t>MANUTENZIONE IMPIANTO ANTINTRUSIONE UT DESIO</t>
  </si>
  <si>
    <t>Fornitura di scale a castello per gli Uffici dellâ€™Agenzia delle Entrate della Lombardia</t>
  </si>
  <si>
    <t xml:space="preserve">BERGONZI SNC (CF: 00933810194)
DELTA COLOR SRL (CF: 02160260986)
FERRAMENTA VALSERIANA SRL (CF: 03003380163)
GAESCO SRL (CF: 07398390968)
RCC IMPIANTI SRL (CF: 02239290204)
</t>
  </si>
  <si>
    <t>GAESCO SRL (CF: 07398390968)</t>
  </si>
  <si>
    <t>FORNITURA VENTILATORI PER GLI UFFICI DELLA DRL</t>
  </si>
  <si>
    <t xml:space="preserve">EUROTECNO SRL (CF: 04585871009)
</t>
  </si>
  <si>
    <t>EUROTECNO SRL (CF: 04585871009)</t>
  </si>
  <si>
    <t>NUOVO IMPIANTO ANTINTRUSIONE UT VOGHERA + SPOSTAMENTO IMPIANTO TVCC</t>
  </si>
  <si>
    <t xml:space="preserve">ARTEMIDE ANTIFURTI SRL (CF: 00521030189)
EMIFER SRL (CF: 02037560188)
G.A. MULTISYSTEM DI GHEZZI ALESSANDRO (CF: GHZLSN78C23B201W)
K 2 ELETTRONICA  SRL (CF: 00824820187)
SBF DI MASSIMILIANO SACCHI (CF: 02518050188)
</t>
  </si>
  <si>
    <t>VERIFICA STRAORDINARIA DI UN ASCENSORE PRESSO DP BERGAMO</t>
  </si>
  <si>
    <t xml:space="preserve">ICIM S.p.A. (CF: 12908230159)
</t>
  </si>
  <si>
    <t>ICIM S.p.A. (CF: 12908230159)</t>
  </si>
  <si>
    <t>MANUTENZIONE IMPIANTO ANTINTRUSIONE DP COMO</t>
  </si>
  <si>
    <t>FORNITURA E INSTALLAZIONE N. 2 CONDIZIONATORI DI TIPO SPLIT PRESSO UT DI GAVIRATE</t>
  </si>
  <si>
    <t xml:space="preserve">ASSISTAIR SNC DI CICCHETTI R. E C. (CF: 03305190138)
CARLOMAGNO GROUP SRL (CF: 10150570967)
CESCHINI TERMOIDRAULICA DI CESCHINI LUIGI (CF: CSCLGU56E24E591J)
E.M.A. CEREDA (CF: 02942020153)
G.D. DEI F.LLI SCOPPETTA (CF: 02792500122)
ITAL.CO.EL. SRL (CF: 02571550967)
MERIDIONALE IMPIANTI (CF: 00853070878)
RICAM SRL (CF: 01432510137)
SANTI M. IMPIANTISTICA E ARREDO BAGNO (CF: SNTMRA53R23E753V)
WALDEM CONTAINER SHELTER (CF: 07389390969)
</t>
  </si>
  <si>
    <t>SANTI M. IMPIANTISTICA E ARREDO BAGNO (CF: SNTMRA53R23E753V)</t>
  </si>
  <si>
    <t>Realizzazione impianti elettrici al servizio dei nuovi condizionatori a nolo presso UT Stradella e UT Milano 6</t>
  </si>
  <si>
    <t>Trattamento ignifugo per sedie da conferenza e da ufficio per la Direzione regionale della Lombardia dellâ€™Agenzia delle Entrate</t>
  </si>
  <si>
    <t xml:space="preserve">NOVEDICIOTTO S.R.L. SEMPLIFICATA (CF: 03416631202)
</t>
  </si>
  <si>
    <t>Reimpianto filare abbattuto presso la Dp di Varese e riparazione impianto irrigazione UT Milano 6</t>
  </si>
  <si>
    <t xml:space="preserve">GEMINI SRL (CF: 07182270152)
HW STYLE SRL (CF: 01900880160)
SERVICE &amp; SERVICES SRL (CF: 03118660962)
SPHERA SERVICE SRL (CF: 09692580963)
</t>
  </si>
  <si>
    <t>FORNITURA DI MEGAFONI, TORCE, AVVISATORI ACUSTICI E GILET PER ADDETTO EMERGENZE</t>
  </si>
  <si>
    <t xml:space="preserve">BRIGHT IMAGE SRL (CF: 06285510969)
CIELO S.R.L. (CF: 09428390968)
F3 SRL (CF: 04131360960)
FLOATEX SRL (CF: 00715590170)
LTF (CF: 01276740162)
</t>
  </si>
  <si>
    <t>F3 SRL (CF: 04131360960)</t>
  </si>
  <si>
    <t>FORNITURA DI PEDANE POGGIAPIEDI PER GLI UFFICI DELLâ€™AGENZIA DELLE ENTRATE DELLA LOMBARDIA</t>
  </si>
  <si>
    <t xml:space="preserve">BERGONZI SNC (CF: 00933810194)
DM ITALIA S.R.L. (CF: 07826180965)
GECAL  (CF: 08551090155)
INFOBIT SNC DI NAMIA B. E MAMOLI T. (CF: 12435450155)
MEDIATECH SRL (CF: 03164980173)
</t>
  </si>
  <si>
    <t>GECAL  (CF: 08551090155)</t>
  </si>
  <si>
    <t>Tinteggiatura Locali presso DP Bergamo</t>
  </si>
  <si>
    <t xml:space="preserve">ARNABOLDI GEOM. CARLO (CF: RNBMRA55D08F205E)
ARTEDIL SRL (CF: 06864490963)
CO.RI.MA S.R.L. (CF: 04469671210)
CREA.MI SRL (CF: 08287360963)
GEOM. MAGNATI RENATO SRL (CF: 03354410163)
MIGLIORATI GIAN LUCA (CF: MGLGLC74A21C800I)
SICEBERGAMO S.r.l. (CF: 03505780167)
</t>
  </si>
  <si>
    <t>MIGLIORATI GIAN LUCA (CF: MGLGLC74A21C800I)</t>
  </si>
  <si>
    <t>RIPARAZIONE IMPIANTO VIDEOSORVEGLIANZA UT BRESCIA 2 E ESTRAPOLAZIONE IMMAGINI IMPIANTO VIDEOSORVEGLIANZA DP BRESCIA</t>
  </si>
  <si>
    <t>MANUTENZIONE EDILE VANO ASCENSORE PER INFILTRAZIONI ACQUE METEORICHE PRESSO UPT DI MANTOVA</t>
  </si>
  <si>
    <t xml:space="preserve">BRUNONI COSTRUZIONI SRL (CF: 02211510207)
COESA SOC. COOP. (CF: 02302100207)
GEMMA IMPRESA EDILE SNC (CF: 02020170201)
IMPRESA DOSSI GEOM. CLAUDIO DI DOSSI RICCARDO (CF: DSSRCR57T18E897X)
IMPRESA EDILE MALAGO GEOM. STEFANO (CF: MLGSFN76B09E897Z)
TABAI GEOM. ANDREA (CF: TBANDR73D11E349N)
</t>
  </si>
  <si>
    <t>BRUNONI COSTRUZIONI SRL (CF: 02211510207)</t>
  </si>
  <si>
    <t>Servizio di apertura e chiusura cancelli presso la Direzione Provinciale di Varese dellâ€™Agenzia delle Entrate</t>
  </si>
  <si>
    <t xml:space="preserve">COOPERATIVA ARCHIVISTICA E BIBLIOTECARIA (CF: 04494490156)
ETICA (CF: 05213290967)
JOBBING SOC. COOP. (CF: 11229180150)
LA FOLGORE SRL (CF: 11651880152)
MONDIALPOL BERGAMO (CF: 00770700169)
</t>
  </si>
  <si>
    <t>Affidamento del servizio del servizio di facchinaggio, trasporto e trasloco a ridotto impatto ambientale per le sedi degli Uffici della Direzione regionale della Lombardia dellâ€™Agenzia delle Entrate</t>
  </si>
  <si>
    <t xml:space="preserve">CASAFORTE TRASLOCHI SRL (CF: 00211350129)
GEMINI SRL (CF: 07182270152)
GRUPPO VALENTE S.R.L. (CF: 13231220156)
SCADA LOGISTICA (CF: 01366270195)
TERRACCIANO SERVICE SPA (CF: 06072381210)
</t>
  </si>
  <si>
    <t>Noleggio Climatizzatori a Colonna</t>
  </si>
  <si>
    <t xml:space="preserve">A.B.M. SYSTEMS S.R.L.  (CF: 04256510167)
ACQUATICA SPA (CF: 02664460165)
ALVA SRL (CF: 01429760125)
MANUTAN ITALIA S.P.A. (CF: 02097170969)
SAUBER SRL (CF: 01681630206)
</t>
  </si>
  <si>
    <t>Affidamento del servizio di smaltimento e/o recupero rifiuti ingombranti presso varie sedi dell'Agenzia delle Entrate della Lombardia</t>
  </si>
  <si>
    <t xml:space="preserve">ANECO SRL (CF: 05522320968)
BENACO SERVIZI (CF: 01807940224)
CAMPOVERDE (CF: 08056320156)
CLERICI TRASPORTI SRL (CF: 01356320125)
SANITARIA SERVIZI AMBIENTALI (CF: 03186680983)
</t>
  </si>
  <si>
    <t>Fornitura e istallazione di 2 condizionatori di tipo split per lâ€™Ufficio territoriale di Gavirate</t>
  </si>
  <si>
    <t xml:space="preserve">ALVA SRL (CF: 01429760125)
ELETRIC PIÃ™ SRL (CF: 02305610020)
FOGLIANI SPA (CF: 01317910121)
GROTTO MARCO (CF: 03122610128)
ICIL (CF: 01823590128)
</t>
  </si>
  <si>
    <t>Servizio annuale corriere Bergamo, Brescia e Milano</t>
  </si>
  <si>
    <t xml:space="preserve">soluzione srl (CF: 03139650984)
tiscali italia (CF: 02508100928)
top mail (CF: 06700181214)
valori di casa srl (CF: 03974040879)
zerodistanze di ciro cuciniello (CF: 01659570194)
</t>
  </si>
  <si>
    <t xml:space="preserve">Lavori di pitturazione, verniciatura di pareti interne ed esterne, comprese le parti metalliche, previo risanamento delle murature presso l'UT di Magenta </t>
  </si>
  <si>
    <t xml:space="preserve">A.M. ANTINCENDIO S.R.L. (CF: 09814090966)
AEREM ITALIA SRL (CF: 03870750167)
DDF SERVICES S.R.L. (CF: 03327190793)
DOMODRY SRL (CF: 06463530961)
EDIL-BOARIO DI GANDELLI &amp; ORSINI SNC (CF: 01653860161)
IMPRESA GIULIO MORETTO SAS (CF: 02899540963)
ISAN GROUP S.R.L. (CF: 08959600969)
LEONARDO SOLUTIONS SRL (CF: 04783570965)
MANUTENZIONI GENERALI SRL (CF: 01510550187)
MARABELLI ENGINEERING S.R.L. (CF: 02258740188)
MQ QUARTARELLA SRL (CF: 05593160962)
PASINETTI SEVERINO (CF: PSNSRN61H01G159P)
PT SYSTEM (CF: 06992270964)
RUSSO ALBERTO (CF: RSSLRT50S22H981O)
Societa coperativa sociale Borgo di Chiaravalle (CF: 06036950969)
</t>
  </si>
  <si>
    <t>Societa coperativa sociale Borgo di Chiaravalle (CF: 06036950969)</t>
  </si>
  <si>
    <t>CONTRATTO APERTO PER L'AFFIDAMENTO DEL SERVIZIO ANNUALE DI MANUTENZIONE DEGLI IMPIANTI ELETTRICI PRESSO GLI UFFICI DELLA LOMBARDIA DELL'AGENZIA DELLE ENTRATE</t>
  </si>
  <si>
    <t xml:space="preserve">C.T.I. SRL (CF: 01646750180)
IMPRESA DEVI IMPIANTI SRL (CF: 02692000124)
LENA IMPIANTI SRL (CF: 03380830988)
SIEL S.P.A (CF: 07163510154)
SIRAM S.p.A. (CF: 08786190150)
</t>
  </si>
  <si>
    <t xml:space="preserve">Realizzazione 6 punti rete presso uffici quarto piano UPT Milano </t>
  </si>
  <si>
    <t>Fornitura di carta naturale e riciclata per copie e stampe per gli Uffici dellâ€™Agenzia delle Entrate della Lombardia</t>
  </si>
  <si>
    <t xml:space="preserve">Ugo Tesi srl (CF: 00272980103)
</t>
  </si>
  <si>
    <t>Ugo Tesi srl (CF: 00272980103)</t>
  </si>
  <si>
    <t>MANUTENZIONE EDILIZIA PER SOSTITUZIONE CHIUSINI IN CEMENTO E PRESA ARIA VANO ASCENSORE PRESSO LA DP DI BRESCIA</t>
  </si>
  <si>
    <t xml:space="preserve">KARMAN-SERVICE SRL (CF: 02104190984)
</t>
  </si>
  <si>
    <t>KARMAN-SERVICE SRL (CF: 02104190984)</t>
  </si>
  <si>
    <t>Riparazione impianto anti-intrusione presso UT Clusone</t>
  </si>
  <si>
    <t>RIPARAZIONE IMPIANTO VIDEOSORVEGLIANZA UT MILANO 3</t>
  </si>
  <si>
    <t xml:space="preserve">LF IMPIANTI SRL (CF: 07963220152)
</t>
  </si>
  <si>
    <t>LF IMPIANTI SRL (CF: 07963220152)</t>
  </si>
  <si>
    <t>Fornitura di 34 condizionatori portatili per gli Uffici dell''Agenzia delle entrate della Lombardia</t>
  </si>
  <si>
    <t xml:space="preserve">A.B.M. SYSTEMS S.R.L.  (CF: 04256510167)
ACQUATICA SPA (CF: 02664460165)
AD IMPIANTI DI AIRAGHI DARIO (CF: RGHDRA71C28H264J)
ALVA SRL (CF: 01429760125)
ARTIS ELETTRONICA (CF: 01799970189)
B. M. B. S. r. l. UNIPERSONALE (CF: 02132280187)
C.I.T.S. SRL (CF: 00514910173)
DE LORENZO SPA (CF: 00862680154)
ELETTRODOMEX SRL (CF: 12940070159)
F.C. IMPIANTI ELETTRICI DI FRANCHI PIERINO &amp; C. SNC (CF: 03311260172)
SANTI M. IMPIANTISTICA E ARREDO BAGNO (CF: SNTMRA53R23E753V)
VISINONI IVAN GIOVANNI SRL (CF: 02232870168)
VNETWORK S.R.L. (CF: 02462620184)
WALDEM CONTAINER SHELTER (CF: 07389390969)
</t>
  </si>
  <si>
    <t>F.C. IMPIANTI ELETTRICI DI FRANCHI PIERINO &amp; C. SNC (CF: 03311260172)</t>
  </si>
  <si>
    <t>PUBBLICAZIONE BANDO PER RICERCA IMMOBILIARE NOVEMBRE 2018</t>
  </si>
  <si>
    <t>A. MANZONI &amp; C. S.p.a. (CF: 04705810150)</t>
  </si>
  <si>
    <t>POSA IN OPERA TAVOLO DIRETTORE REGIONALE AGGIUNTO</t>
  </si>
  <si>
    <t xml:space="preserve">BOTTANI PIERANGELO (CF: BTTPNG63D19F205O)
TAMBURINI VETRI SAS (CF: 11098370155)
TIFFANY DI CARIA ANACLETO (CF: CRANLT70B24D198O)
</t>
  </si>
  <si>
    <t>BOTTANI PIERANGELO (CF: BTTPNG63D19F205O)</t>
  </si>
  <si>
    <t>Fornitura di n. 20 armadi a norma per la Direzione provinciale di Bergamo</t>
  </si>
  <si>
    <t xml:space="preserve">CORRIDI S.R.L. (CF: 00402140586)
</t>
  </si>
  <si>
    <t>CORRIDI S.R.L. (CF: 00402140586)</t>
  </si>
  <si>
    <t>Fornitura di sedute per operativi e visitatori a norma per gli Uffici dell'Agenzia delle Entrate della Lombardia</t>
  </si>
  <si>
    <t xml:space="preserve">Casati Mobili dsati Fabio (CF: 01384280150)
Galli Mobili Snc di GallF. e Filippo (CF: 06524480966)
Geprom Design Srl (CF: 03434760983)
IVM SPA (CF: 00855100152)
MASCAGNI SPA (CF: 00207220260)
Mobili di Corno Rag. Federico e C. (CF: 03367130154)
Mobilificio Fattorini Srl (CF: 02821780166)
Ostilio Mobili SpA (CF: 03478720174)
Pellegatta Francesco di Pellegatta Giovanni &amp; c. Snc (CF: 02134330121)
PLASTI FOR MOBIL (CF: 01040690156)
SOLIVARI SRL (CF: 00948540166)
TACCONI &amp; DESIGN SRL (CF: 02015810126)
</t>
  </si>
  <si>
    <t>PLASTI FOR MOBIL (CF: 01040690156)</t>
  </si>
  <si>
    <t>Fornitura di Arredi a norma (scrivanie, cassettiere, sedute) per gli Uffici dell'Agenzia delle Entrate della Lombardia</t>
  </si>
  <si>
    <t xml:space="preserve">ARREDINDUSTRIA E LORY S.R.L. (CF: 01940010133)
ARREDOFFICE SRL UNIPERSONALE (CF: 03861440984)
CASATI MOBILI D'UFFICIO DI CASATI FABIO CORRADO (CF: 00711190967)
CENTRUFFICIO LORETO S.P.A.  (CF: 08312370151)
CRG SRL (CF: 11312370155)
DM ITALIA S.R.L. (CF: 07826180965)
FGM GIAMBELLINI SRL (CF: 00714990967)
HABITAT ITALIANA SRL (CF: 02862070170)
INTERNATIONAL OFFICE CONCEPT S.P.A (CF: 02228330961)
IVM SPA (CF: 00855100152)
MANERBA SPA (CF: 01935200285)
MOBILBERG SRL (CF: 00209230168)
Mobili di Corno Rag. Federico e C. (CF: 03367130154)
Ostilio Mobili SpA (CF: 03478720174)
RIVA ARREDAMENTI SPA (CF: 00284310174)
SMARTOFFICE SRL (CF: 06483910961)
SPAZIO UFFICIO SRL (CF: 01422750198)
UFFICIO ITALIA 2000 S.R.L. (CF: 03523210163)
VAGHI SRL (CF: 00679880153)
VALDUFFICIO SRL (CF: 04621470964)
</t>
  </si>
  <si>
    <t>VAGHI SRL (CF: 00679880153)</t>
  </si>
  <si>
    <t>TINTEGGIATURA MURA ESTERNE - DIREZIONE PROVINCIALE DI SONDRIO - AGENZIA DELLE ENTRATE</t>
  </si>
  <si>
    <t xml:space="preserve">B.&amp; B. SERVICE SOCIETA' COOPERATIVA (CF: 01494430463)
BELOTTI SERVIZI DI BOSCACCI RICCARDO - ALBOSAGGIA (CF: BSCRCR66L13I829P)
MD COLOR di Dell'Agostino Matteo (CF: DLLMTT91B26I829A)
</t>
  </si>
  <si>
    <t>MD COLOR di Dell'Agostino Matteo (CF: DLLMTT91B26I829A)</t>
  </si>
  <si>
    <t>RIPULITURA E TINTEGGIATURA MURA ESTERNE - AGENZIA DELLE ENTRATE DP MONZA E BRIANZA</t>
  </si>
  <si>
    <t xml:space="preserve">B.&amp; B. SERVICE SOCIETA' COOPERATIVA (CF: 01494430463)
DICSOL SNC (CF: 08010880154)
NOVA SPURGHI SAS DI MAIOLO ANTONIO &amp; C. (CF: 03691910966)
</t>
  </si>
  <si>
    <t>NOVA SPURGHI SAS DI MAIOLO ANTONIO &amp; C. (CF: 03691910966)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</si>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</sst>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4"/>
  <sheetViews>
    <sheetView tabSelected="1" workbookViewId="0">
      <selection activeCell="E1" sqref="E1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534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"ZCC229D0D7"</f>
        <v>ZCC229D0D7</v>
      </c>
      <c r="B3" t="str">
        <f t="shared" ref="B3:B66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127.5</v>
      </c>
      <c r="I3" s="2">
        <v>43165</v>
      </c>
      <c r="J3" s="2">
        <v>43174</v>
      </c>
      <c r="K3">
        <v>127.5</v>
      </c>
    </row>
    <row r="4" spans="1:11" x14ac:dyDescent="0.25">
      <c r="A4" t="str">
        <f>"Z442199A23"</f>
        <v>Z442199A23</v>
      </c>
      <c r="B4" t="str">
        <f t="shared" si="0"/>
        <v>06363391001</v>
      </c>
      <c r="C4" t="s">
        <v>15</v>
      </c>
      <c r="D4" t="s">
        <v>20</v>
      </c>
      <c r="E4" t="s">
        <v>21</v>
      </c>
      <c r="F4" s="1" t="s">
        <v>22</v>
      </c>
      <c r="G4" t="s">
        <v>23</v>
      </c>
      <c r="H4">
        <v>4599.54</v>
      </c>
      <c r="I4" s="2">
        <v>43105</v>
      </c>
      <c r="J4" s="2">
        <v>43108</v>
      </c>
      <c r="K4">
        <v>4599.54</v>
      </c>
    </row>
    <row r="5" spans="1:11" x14ac:dyDescent="0.25">
      <c r="A5" t="str">
        <f>"Z2721E707F"</f>
        <v>Z2721E707F</v>
      </c>
      <c r="B5" t="str">
        <f t="shared" si="0"/>
        <v>06363391001</v>
      </c>
      <c r="C5" t="s">
        <v>15</v>
      </c>
      <c r="D5" t="s">
        <v>24</v>
      </c>
      <c r="E5" t="s">
        <v>17</v>
      </c>
      <c r="F5" s="1" t="s">
        <v>25</v>
      </c>
      <c r="G5" t="s">
        <v>26</v>
      </c>
      <c r="H5">
        <v>99</v>
      </c>
      <c r="I5" s="2">
        <v>43108</v>
      </c>
      <c r="J5" s="2">
        <v>43108</v>
      </c>
      <c r="K5">
        <v>99</v>
      </c>
    </row>
    <row r="6" spans="1:11" x14ac:dyDescent="0.25">
      <c r="A6" t="str">
        <f>"ZD521B581D"</f>
        <v>ZD521B581D</v>
      </c>
      <c r="B6" t="str">
        <f t="shared" si="0"/>
        <v>06363391001</v>
      </c>
      <c r="C6" t="s">
        <v>15</v>
      </c>
      <c r="D6" t="s">
        <v>27</v>
      </c>
      <c r="E6" t="s">
        <v>17</v>
      </c>
      <c r="F6" s="1" t="s">
        <v>28</v>
      </c>
      <c r="G6" t="s">
        <v>29</v>
      </c>
      <c r="H6">
        <v>138</v>
      </c>
      <c r="I6" s="2">
        <v>43118</v>
      </c>
      <c r="J6" s="2">
        <v>43119</v>
      </c>
      <c r="K6">
        <v>138</v>
      </c>
    </row>
    <row r="7" spans="1:11" x14ac:dyDescent="0.25">
      <c r="A7" t="str">
        <f>"Z5821E74E1"</f>
        <v>Z5821E74E1</v>
      </c>
      <c r="B7" t="str">
        <f t="shared" si="0"/>
        <v>06363391001</v>
      </c>
      <c r="C7" t="s">
        <v>15</v>
      </c>
      <c r="D7" t="s">
        <v>30</v>
      </c>
      <c r="E7" t="s">
        <v>17</v>
      </c>
      <c r="F7" s="1" t="s">
        <v>31</v>
      </c>
      <c r="G7" t="s">
        <v>32</v>
      </c>
      <c r="H7">
        <v>4750</v>
      </c>
      <c r="I7" s="2">
        <v>43131</v>
      </c>
      <c r="J7" s="2">
        <v>43133</v>
      </c>
      <c r="K7">
        <v>4570</v>
      </c>
    </row>
    <row r="8" spans="1:11" x14ac:dyDescent="0.25">
      <c r="A8" t="str">
        <f>"Z1721E77F3"</f>
        <v>Z1721E77F3</v>
      </c>
      <c r="B8" t="str">
        <f t="shared" si="0"/>
        <v>06363391001</v>
      </c>
      <c r="C8" t="s">
        <v>15</v>
      </c>
      <c r="D8" t="s">
        <v>33</v>
      </c>
      <c r="E8" t="s">
        <v>17</v>
      </c>
      <c r="F8" s="1" t="s">
        <v>34</v>
      </c>
      <c r="G8" t="s">
        <v>35</v>
      </c>
      <c r="H8">
        <v>4900</v>
      </c>
      <c r="I8" s="2">
        <v>43136</v>
      </c>
      <c r="J8" s="2">
        <v>43140</v>
      </c>
      <c r="K8">
        <v>4900</v>
      </c>
    </row>
    <row r="9" spans="1:11" x14ac:dyDescent="0.25">
      <c r="A9" t="str">
        <f>"ZAE21DEA48"</f>
        <v>ZAE21DEA48</v>
      </c>
      <c r="B9" t="str">
        <f t="shared" si="0"/>
        <v>06363391001</v>
      </c>
      <c r="C9" t="s">
        <v>15</v>
      </c>
      <c r="D9" t="s">
        <v>36</v>
      </c>
      <c r="E9" t="s">
        <v>17</v>
      </c>
      <c r="F9" s="1" t="s">
        <v>37</v>
      </c>
      <c r="G9" t="s">
        <v>38</v>
      </c>
      <c r="H9">
        <v>390</v>
      </c>
      <c r="I9" s="2">
        <v>43129</v>
      </c>
      <c r="J9" s="2">
        <v>43129</v>
      </c>
      <c r="K9">
        <v>390</v>
      </c>
    </row>
    <row r="10" spans="1:11" x14ac:dyDescent="0.25">
      <c r="A10" t="str">
        <f>"Z3321BC17B"</f>
        <v>Z3321BC17B</v>
      </c>
      <c r="B10" t="str">
        <f t="shared" si="0"/>
        <v>06363391001</v>
      </c>
      <c r="C10" t="s">
        <v>15</v>
      </c>
      <c r="D10" t="s">
        <v>39</v>
      </c>
      <c r="E10" t="s">
        <v>17</v>
      </c>
      <c r="F10" s="1" t="s">
        <v>40</v>
      </c>
      <c r="G10" t="s">
        <v>41</v>
      </c>
      <c r="H10">
        <v>2405</v>
      </c>
      <c r="I10" s="2">
        <v>43123</v>
      </c>
      <c r="J10" s="2">
        <v>43123</v>
      </c>
      <c r="K10">
        <v>2405</v>
      </c>
    </row>
    <row r="11" spans="1:11" x14ac:dyDescent="0.25">
      <c r="A11" t="str">
        <f>"ZEA219DA7D"</f>
        <v>ZEA219DA7D</v>
      </c>
      <c r="B11" t="str">
        <f t="shared" si="0"/>
        <v>06363391001</v>
      </c>
      <c r="C11" t="s">
        <v>15</v>
      </c>
      <c r="D11" t="s">
        <v>42</v>
      </c>
      <c r="E11" t="s">
        <v>17</v>
      </c>
      <c r="F11" s="1" t="s">
        <v>43</v>
      </c>
      <c r="G11" t="s">
        <v>44</v>
      </c>
      <c r="H11">
        <v>2280</v>
      </c>
      <c r="I11" s="2">
        <v>43122</v>
      </c>
      <c r="J11" s="2">
        <v>43123</v>
      </c>
      <c r="K11">
        <v>2280</v>
      </c>
    </row>
    <row r="12" spans="1:11" x14ac:dyDescent="0.25">
      <c r="A12" t="str">
        <f>"ZF82243D5F"</f>
        <v>ZF82243D5F</v>
      </c>
      <c r="B12" t="str">
        <f t="shared" si="0"/>
        <v>06363391001</v>
      </c>
      <c r="C12" t="s">
        <v>15</v>
      </c>
      <c r="D12" t="s">
        <v>45</v>
      </c>
      <c r="E12" t="s">
        <v>17</v>
      </c>
      <c r="F12" s="1" t="s">
        <v>46</v>
      </c>
      <c r="G12" t="s">
        <v>47</v>
      </c>
      <c r="H12">
        <v>10937</v>
      </c>
      <c r="I12" s="2">
        <v>43146</v>
      </c>
      <c r="K12">
        <v>10937</v>
      </c>
    </row>
    <row r="13" spans="1:11" x14ac:dyDescent="0.25">
      <c r="A13" t="str">
        <f>"ZF8220CFDA"</f>
        <v>ZF8220CFDA</v>
      </c>
      <c r="B13" t="str">
        <f t="shared" si="0"/>
        <v>06363391001</v>
      </c>
      <c r="C13" t="s">
        <v>15</v>
      </c>
      <c r="D13" t="s">
        <v>48</v>
      </c>
      <c r="E13" t="s">
        <v>21</v>
      </c>
      <c r="F13" s="1" t="s">
        <v>22</v>
      </c>
      <c r="G13" t="s">
        <v>23</v>
      </c>
      <c r="H13">
        <v>5000</v>
      </c>
      <c r="I13" s="2">
        <v>43138</v>
      </c>
      <c r="J13" s="2">
        <v>43138</v>
      </c>
      <c r="K13">
        <v>4528.7</v>
      </c>
    </row>
    <row r="14" spans="1:11" ht="409.5" x14ac:dyDescent="0.25">
      <c r="A14" t="str">
        <f>"ZEE2264E17"</f>
        <v>ZEE2264E17</v>
      </c>
      <c r="B14" t="str">
        <f t="shared" si="0"/>
        <v>06363391001</v>
      </c>
      <c r="C14" t="s">
        <v>15</v>
      </c>
      <c r="D14" t="s">
        <v>49</v>
      </c>
      <c r="E14" t="s">
        <v>17</v>
      </c>
      <c r="F14" s="1" t="s">
        <v>50</v>
      </c>
      <c r="G14" t="s">
        <v>51</v>
      </c>
      <c r="H14">
        <v>600</v>
      </c>
      <c r="I14" s="2">
        <v>43153</v>
      </c>
      <c r="J14" s="2">
        <v>43153</v>
      </c>
      <c r="K14">
        <v>600</v>
      </c>
    </row>
    <row r="15" spans="1:11" x14ac:dyDescent="0.25">
      <c r="A15" t="str">
        <f>"Z72226BEC2"</f>
        <v>Z72226BEC2</v>
      </c>
      <c r="B15" t="str">
        <f t="shared" si="0"/>
        <v>06363391001</v>
      </c>
      <c r="C15" t="s">
        <v>15</v>
      </c>
      <c r="D15" t="s">
        <v>52</v>
      </c>
      <c r="E15" t="s">
        <v>17</v>
      </c>
      <c r="F15" s="1" t="s">
        <v>53</v>
      </c>
      <c r="G15" t="s">
        <v>54</v>
      </c>
      <c r="H15">
        <v>416.52</v>
      </c>
      <c r="I15" s="2">
        <v>43153</v>
      </c>
      <c r="K15">
        <v>416.52</v>
      </c>
    </row>
    <row r="16" spans="1:11" x14ac:dyDescent="0.25">
      <c r="A16" t="str">
        <f>"Z762294BD9"</f>
        <v>Z762294BD9</v>
      </c>
      <c r="B16" t="str">
        <f t="shared" si="0"/>
        <v>06363391001</v>
      </c>
      <c r="C16" t="s">
        <v>15</v>
      </c>
      <c r="D16" t="s">
        <v>55</v>
      </c>
      <c r="E16" t="s">
        <v>17</v>
      </c>
      <c r="F16" s="1" t="s">
        <v>56</v>
      </c>
      <c r="G16" t="s">
        <v>57</v>
      </c>
      <c r="H16">
        <v>895</v>
      </c>
      <c r="I16" s="2">
        <v>43164</v>
      </c>
      <c r="K16">
        <v>895</v>
      </c>
    </row>
    <row r="17" spans="1:11" x14ac:dyDescent="0.25">
      <c r="A17" t="str">
        <f>"ZB02175E38"</f>
        <v>ZB02175E38</v>
      </c>
      <c r="B17" t="str">
        <f t="shared" si="0"/>
        <v>06363391001</v>
      </c>
      <c r="C17" t="s">
        <v>15</v>
      </c>
      <c r="D17" t="s">
        <v>58</v>
      </c>
      <c r="E17" t="s">
        <v>59</v>
      </c>
      <c r="F17" s="1" t="s">
        <v>60</v>
      </c>
      <c r="G17" t="s">
        <v>61</v>
      </c>
      <c r="H17">
        <v>6670</v>
      </c>
      <c r="I17" s="2">
        <v>43132</v>
      </c>
      <c r="J17" s="2">
        <v>43861</v>
      </c>
      <c r="K17">
        <v>3057.23</v>
      </c>
    </row>
    <row r="18" spans="1:11" ht="105" x14ac:dyDescent="0.25">
      <c r="A18" t="str">
        <f>"ZCC2155C28"</f>
        <v>ZCC2155C28</v>
      </c>
      <c r="B18" t="str">
        <f t="shared" si="0"/>
        <v>06363391001</v>
      </c>
      <c r="C18" t="s">
        <v>15</v>
      </c>
      <c r="D18" t="s">
        <v>62</v>
      </c>
      <c r="E18" t="s">
        <v>17</v>
      </c>
      <c r="F18" s="1" t="s">
        <v>63</v>
      </c>
      <c r="G18" t="s">
        <v>64</v>
      </c>
      <c r="H18">
        <v>2510</v>
      </c>
      <c r="I18" s="2">
        <v>43122</v>
      </c>
      <c r="J18" s="2">
        <v>43123</v>
      </c>
      <c r="K18">
        <v>2509.8000000000002</v>
      </c>
    </row>
    <row r="19" spans="1:11" x14ac:dyDescent="0.25">
      <c r="A19" t="str">
        <f>"Z0F220C213"</f>
        <v>Z0F220C213</v>
      </c>
      <c r="B19" t="str">
        <f t="shared" si="0"/>
        <v>06363391001</v>
      </c>
      <c r="C19" t="s">
        <v>15</v>
      </c>
      <c r="D19" t="s">
        <v>65</v>
      </c>
      <c r="E19" t="s">
        <v>17</v>
      </c>
      <c r="F19" s="1" t="s">
        <v>66</v>
      </c>
      <c r="G19" t="s">
        <v>67</v>
      </c>
      <c r="H19">
        <v>1200</v>
      </c>
      <c r="I19" s="2">
        <v>43137</v>
      </c>
      <c r="J19" s="2">
        <v>43137</v>
      </c>
      <c r="K19">
        <v>1200</v>
      </c>
    </row>
    <row r="20" spans="1:11" x14ac:dyDescent="0.25">
      <c r="A20" t="str">
        <f>"ZCE21E7840"</f>
        <v>ZCE21E7840</v>
      </c>
      <c r="B20" t="str">
        <f t="shared" si="0"/>
        <v>06363391001</v>
      </c>
      <c r="C20" t="s">
        <v>15</v>
      </c>
      <c r="D20" t="s">
        <v>68</v>
      </c>
      <c r="E20" t="s">
        <v>17</v>
      </c>
      <c r="F20" s="1" t="s">
        <v>69</v>
      </c>
      <c r="G20" t="s">
        <v>70</v>
      </c>
      <c r="H20">
        <v>900</v>
      </c>
      <c r="I20" s="2">
        <v>43132</v>
      </c>
      <c r="J20" s="2">
        <v>43133</v>
      </c>
      <c r="K20">
        <v>900</v>
      </c>
    </row>
    <row r="21" spans="1:11" ht="90" x14ac:dyDescent="0.25">
      <c r="A21" t="str">
        <f>"ZA32171710"</f>
        <v>ZA32171710</v>
      </c>
      <c r="B21" t="str">
        <f t="shared" si="0"/>
        <v>06363391001</v>
      </c>
      <c r="C21" t="s">
        <v>15</v>
      </c>
      <c r="D21" t="s">
        <v>71</v>
      </c>
      <c r="E21" t="s">
        <v>17</v>
      </c>
      <c r="F21" s="1" t="s">
        <v>72</v>
      </c>
      <c r="G21" t="s">
        <v>73</v>
      </c>
      <c r="H21">
        <v>4500</v>
      </c>
      <c r="I21" s="2">
        <v>43136</v>
      </c>
      <c r="J21" s="2">
        <v>43140</v>
      </c>
      <c r="K21">
        <v>4500</v>
      </c>
    </row>
    <row r="22" spans="1:11" x14ac:dyDescent="0.25">
      <c r="A22" t="str">
        <f>"Z7E217288B"</f>
        <v>Z7E217288B</v>
      </c>
      <c r="B22" t="str">
        <f t="shared" si="0"/>
        <v>06363391001</v>
      </c>
      <c r="C22" t="s">
        <v>15</v>
      </c>
      <c r="D22" t="s">
        <v>74</v>
      </c>
      <c r="E22" t="s">
        <v>17</v>
      </c>
      <c r="F22" s="1" t="s">
        <v>75</v>
      </c>
      <c r="G22" t="s">
        <v>76</v>
      </c>
      <c r="H22">
        <v>275</v>
      </c>
      <c r="I22" s="2">
        <v>43116</v>
      </c>
      <c r="J22" s="2">
        <v>43116</v>
      </c>
      <c r="K22">
        <v>275</v>
      </c>
    </row>
    <row r="23" spans="1:11" x14ac:dyDescent="0.25">
      <c r="A23" t="str">
        <f>"ZD921CC9D9"</f>
        <v>ZD921CC9D9</v>
      </c>
      <c r="B23" t="str">
        <f t="shared" si="0"/>
        <v>06363391001</v>
      </c>
      <c r="C23" t="s">
        <v>15</v>
      </c>
      <c r="D23" t="s">
        <v>77</v>
      </c>
      <c r="E23" t="s">
        <v>17</v>
      </c>
      <c r="F23" s="1" t="s">
        <v>78</v>
      </c>
      <c r="G23" t="s">
        <v>79</v>
      </c>
      <c r="H23">
        <v>1000</v>
      </c>
      <c r="I23" s="2">
        <v>43161</v>
      </c>
      <c r="J23" s="2">
        <v>43164</v>
      </c>
      <c r="K23">
        <v>1000</v>
      </c>
    </row>
    <row r="24" spans="1:11" x14ac:dyDescent="0.25">
      <c r="A24" t="str">
        <f>"Z29215FB2E"</f>
        <v>Z29215FB2E</v>
      </c>
      <c r="B24" t="str">
        <f t="shared" si="0"/>
        <v>06363391001</v>
      </c>
      <c r="C24" t="s">
        <v>15</v>
      </c>
      <c r="D24" t="s">
        <v>80</v>
      </c>
      <c r="E24" t="s">
        <v>59</v>
      </c>
      <c r="F24" s="1" t="s">
        <v>81</v>
      </c>
      <c r="G24" t="s">
        <v>82</v>
      </c>
      <c r="H24">
        <v>2380</v>
      </c>
      <c r="I24" s="2">
        <v>43137</v>
      </c>
      <c r="J24" s="2">
        <v>43137</v>
      </c>
      <c r="K24">
        <v>2380</v>
      </c>
    </row>
    <row r="25" spans="1:11" x14ac:dyDescent="0.25">
      <c r="A25" t="str">
        <f>"ZC62298F7E"</f>
        <v>ZC62298F7E</v>
      </c>
      <c r="B25" t="str">
        <f t="shared" si="0"/>
        <v>06363391001</v>
      </c>
      <c r="C25" t="s">
        <v>15</v>
      </c>
      <c r="D25" t="s">
        <v>83</v>
      </c>
      <c r="E25" t="s">
        <v>21</v>
      </c>
      <c r="F25" s="1" t="s">
        <v>22</v>
      </c>
      <c r="G25" t="s">
        <v>23</v>
      </c>
      <c r="H25">
        <v>5000</v>
      </c>
      <c r="I25" s="2">
        <v>43164</v>
      </c>
      <c r="J25" s="2">
        <v>43166</v>
      </c>
      <c r="K25">
        <v>4447.74</v>
      </c>
    </row>
    <row r="26" spans="1:11" x14ac:dyDescent="0.25">
      <c r="A26" t="str">
        <f>"7078980F15"</f>
        <v>7078980F15</v>
      </c>
      <c r="B26" t="str">
        <f t="shared" si="0"/>
        <v>06363391001</v>
      </c>
      <c r="C26" t="s">
        <v>15</v>
      </c>
      <c r="D26" t="s">
        <v>84</v>
      </c>
      <c r="E26" t="s">
        <v>59</v>
      </c>
      <c r="F26" s="1" t="s">
        <v>85</v>
      </c>
      <c r="G26" t="s">
        <v>86</v>
      </c>
      <c r="H26">
        <v>119461.78</v>
      </c>
      <c r="I26" s="2">
        <v>43132</v>
      </c>
      <c r="K26">
        <v>64285.07</v>
      </c>
    </row>
    <row r="27" spans="1:11" x14ac:dyDescent="0.25">
      <c r="A27" t="str">
        <f>"Z8D2175E97"</f>
        <v>Z8D2175E97</v>
      </c>
      <c r="B27" t="str">
        <f t="shared" si="0"/>
        <v>06363391001</v>
      </c>
      <c r="C27" t="s">
        <v>15</v>
      </c>
      <c r="D27" t="s">
        <v>87</v>
      </c>
      <c r="E27" t="s">
        <v>59</v>
      </c>
      <c r="F27" s="1" t="s">
        <v>88</v>
      </c>
      <c r="G27" t="s">
        <v>89</v>
      </c>
      <c r="H27">
        <v>3390</v>
      </c>
      <c r="I27" s="2">
        <v>43132</v>
      </c>
      <c r="J27" s="2">
        <v>43861</v>
      </c>
      <c r="K27">
        <v>1553.75</v>
      </c>
    </row>
    <row r="28" spans="1:11" x14ac:dyDescent="0.25">
      <c r="A28" t="str">
        <f>"Z5A22797D6"</f>
        <v>Z5A22797D6</v>
      </c>
      <c r="B28" t="str">
        <f t="shared" si="0"/>
        <v>06363391001</v>
      </c>
      <c r="C28" t="s">
        <v>15</v>
      </c>
      <c r="D28" t="s">
        <v>90</v>
      </c>
      <c r="E28" t="s">
        <v>17</v>
      </c>
      <c r="F28" s="1" t="s">
        <v>91</v>
      </c>
      <c r="G28" t="s">
        <v>92</v>
      </c>
      <c r="H28">
        <v>4700</v>
      </c>
      <c r="I28" s="2">
        <v>43171</v>
      </c>
      <c r="K28">
        <v>4700</v>
      </c>
    </row>
    <row r="29" spans="1:11" x14ac:dyDescent="0.25">
      <c r="A29" t="str">
        <f>"Z09229BCA3"</f>
        <v>Z09229BCA3</v>
      </c>
      <c r="B29" t="str">
        <f t="shared" si="0"/>
        <v>06363391001</v>
      </c>
      <c r="C29" t="s">
        <v>15</v>
      </c>
      <c r="D29" t="s">
        <v>93</v>
      </c>
      <c r="E29" t="s">
        <v>17</v>
      </c>
      <c r="F29" s="1" t="s">
        <v>94</v>
      </c>
      <c r="G29" t="s">
        <v>95</v>
      </c>
      <c r="H29">
        <v>390.82</v>
      </c>
      <c r="I29" s="2">
        <v>43139</v>
      </c>
      <c r="J29" s="2">
        <v>43139</v>
      </c>
      <c r="K29">
        <v>390.82</v>
      </c>
    </row>
    <row r="30" spans="1:11" x14ac:dyDescent="0.25">
      <c r="A30" t="str">
        <f>"7327219466"</f>
        <v>7327219466</v>
      </c>
      <c r="B30" t="str">
        <f t="shared" si="0"/>
        <v>06363391001</v>
      </c>
      <c r="C30" t="s">
        <v>15</v>
      </c>
      <c r="D30" t="s">
        <v>96</v>
      </c>
      <c r="E30" t="s">
        <v>59</v>
      </c>
      <c r="F30" s="1" t="s">
        <v>97</v>
      </c>
      <c r="G30" t="s">
        <v>98</v>
      </c>
      <c r="H30">
        <v>205000</v>
      </c>
      <c r="I30" s="2">
        <v>43179</v>
      </c>
      <c r="J30" s="2">
        <v>43536</v>
      </c>
      <c r="K30">
        <v>145427.93</v>
      </c>
    </row>
    <row r="31" spans="1:11" x14ac:dyDescent="0.25">
      <c r="A31" t="str">
        <f>"Z2321D746B"</f>
        <v>Z2321D746B</v>
      </c>
      <c r="B31" t="str">
        <f t="shared" si="0"/>
        <v>06363391001</v>
      </c>
      <c r="C31" t="s">
        <v>15</v>
      </c>
      <c r="D31" t="s">
        <v>99</v>
      </c>
      <c r="E31" t="s">
        <v>17</v>
      </c>
      <c r="F31" s="1" t="s">
        <v>100</v>
      </c>
      <c r="G31" t="s">
        <v>101</v>
      </c>
      <c r="H31">
        <v>950</v>
      </c>
      <c r="I31" s="2">
        <v>43133</v>
      </c>
      <c r="J31" s="2">
        <v>43133</v>
      </c>
      <c r="K31">
        <v>819.6</v>
      </c>
    </row>
    <row r="32" spans="1:11" x14ac:dyDescent="0.25">
      <c r="A32" t="str">
        <f>"Z6B21D7437"</f>
        <v>Z6B21D7437</v>
      </c>
      <c r="B32" t="str">
        <f t="shared" si="0"/>
        <v>06363391001</v>
      </c>
      <c r="C32" t="s">
        <v>15</v>
      </c>
      <c r="D32" t="s">
        <v>102</v>
      </c>
      <c r="E32" t="s">
        <v>17</v>
      </c>
      <c r="F32" s="1" t="s">
        <v>103</v>
      </c>
      <c r="G32" t="s">
        <v>104</v>
      </c>
      <c r="H32">
        <v>4190</v>
      </c>
      <c r="I32" s="2">
        <v>43144</v>
      </c>
      <c r="J32" s="2">
        <v>43144</v>
      </c>
      <c r="K32">
        <v>4190</v>
      </c>
    </row>
    <row r="33" spans="1:11" x14ac:dyDescent="0.25">
      <c r="A33" t="str">
        <f>"ZD522797A7"</f>
        <v>ZD522797A7</v>
      </c>
      <c r="B33" t="str">
        <f t="shared" si="0"/>
        <v>06363391001</v>
      </c>
      <c r="C33" t="s">
        <v>15</v>
      </c>
      <c r="D33" t="s">
        <v>105</v>
      </c>
      <c r="E33" t="s">
        <v>17</v>
      </c>
      <c r="F33" s="1" t="s">
        <v>106</v>
      </c>
      <c r="G33" t="s">
        <v>107</v>
      </c>
      <c r="H33">
        <v>1000</v>
      </c>
      <c r="I33" s="2">
        <v>43173</v>
      </c>
      <c r="J33" s="2">
        <v>43174</v>
      </c>
      <c r="K33">
        <v>1000</v>
      </c>
    </row>
    <row r="34" spans="1:11" ht="135" x14ac:dyDescent="0.25">
      <c r="A34" t="str">
        <f>"Z6E2269480"</f>
        <v>Z6E2269480</v>
      </c>
      <c r="B34" t="str">
        <f t="shared" si="0"/>
        <v>06363391001</v>
      </c>
      <c r="C34" t="s">
        <v>15</v>
      </c>
      <c r="D34" t="s">
        <v>108</v>
      </c>
      <c r="E34" t="s">
        <v>17</v>
      </c>
      <c r="F34" s="1" t="s">
        <v>109</v>
      </c>
      <c r="G34" t="s">
        <v>110</v>
      </c>
      <c r="H34">
        <v>9108</v>
      </c>
      <c r="I34" s="2">
        <v>43160</v>
      </c>
      <c r="J34" s="2">
        <v>43861</v>
      </c>
      <c r="K34">
        <v>2772</v>
      </c>
    </row>
    <row r="35" spans="1:11" x14ac:dyDescent="0.25">
      <c r="A35" t="str">
        <f>"7367598E31"</f>
        <v>7367598E31</v>
      </c>
      <c r="B35" t="str">
        <f t="shared" si="0"/>
        <v>06363391001</v>
      </c>
      <c r="C35" t="s">
        <v>15</v>
      </c>
      <c r="D35" t="s">
        <v>111</v>
      </c>
      <c r="E35" t="s">
        <v>21</v>
      </c>
      <c r="F35" s="1" t="s">
        <v>112</v>
      </c>
      <c r="G35" t="s">
        <v>113</v>
      </c>
      <c r="H35">
        <v>13999728.6</v>
      </c>
      <c r="I35" s="2">
        <v>43146</v>
      </c>
      <c r="J35" s="2">
        <v>44242</v>
      </c>
      <c r="K35">
        <v>3881083.91</v>
      </c>
    </row>
    <row r="36" spans="1:11" x14ac:dyDescent="0.25">
      <c r="A36" t="str">
        <f>"ZB62075C7F"</f>
        <v>ZB62075C7F</v>
      </c>
      <c r="B36" t="str">
        <f t="shared" si="0"/>
        <v>06363391001</v>
      </c>
      <c r="C36" t="s">
        <v>15</v>
      </c>
      <c r="D36" t="s">
        <v>114</v>
      </c>
      <c r="E36" t="s">
        <v>17</v>
      </c>
      <c r="F36" s="1" t="s">
        <v>115</v>
      </c>
      <c r="G36" t="s">
        <v>41</v>
      </c>
      <c r="H36">
        <v>490</v>
      </c>
      <c r="I36" s="2">
        <v>43189</v>
      </c>
      <c r="J36" s="2">
        <v>43189</v>
      </c>
      <c r="K36">
        <v>490</v>
      </c>
    </row>
    <row r="37" spans="1:11" x14ac:dyDescent="0.25">
      <c r="A37" t="str">
        <f>"Z6522B160C"</f>
        <v>Z6522B160C</v>
      </c>
      <c r="B37" t="str">
        <f t="shared" si="0"/>
        <v>06363391001</v>
      </c>
      <c r="C37" t="s">
        <v>15</v>
      </c>
      <c r="D37" t="s">
        <v>116</v>
      </c>
      <c r="E37" t="s">
        <v>17</v>
      </c>
      <c r="F37" s="1" t="s">
        <v>117</v>
      </c>
      <c r="G37" t="s">
        <v>118</v>
      </c>
      <c r="H37">
        <v>39500</v>
      </c>
      <c r="I37" s="2">
        <v>43180</v>
      </c>
      <c r="J37" s="2">
        <v>43830</v>
      </c>
      <c r="K37">
        <v>10740</v>
      </c>
    </row>
    <row r="38" spans="1:11" ht="135" x14ac:dyDescent="0.25">
      <c r="A38" t="str">
        <f>"ZB2226BF57"</f>
        <v>ZB2226BF57</v>
      </c>
      <c r="B38" t="str">
        <f t="shared" si="0"/>
        <v>06363391001</v>
      </c>
      <c r="C38" t="s">
        <v>15</v>
      </c>
      <c r="D38" t="s">
        <v>119</v>
      </c>
      <c r="E38" t="s">
        <v>17</v>
      </c>
      <c r="F38" s="1" t="s">
        <v>120</v>
      </c>
      <c r="G38" t="s">
        <v>121</v>
      </c>
      <c r="H38">
        <v>65</v>
      </c>
      <c r="I38" s="2">
        <v>43187</v>
      </c>
      <c r="J38" s="2">
        <v>43187</v>
      </c>
      <c r="K38">
        <v>65</v>
      </c>
    </row>
    <row r="39" spans="1:11" ht="90" x14ac:dyDescent="0.25">
      <c r="A39" t="str">
        <f>"ZB1228DA54"</f>
        <v>ZB1228DA54</v>
      </c>
      <c r="B39" t="str">
        <f t="shared" si="0"/>
        <v>06363391001</v>
      </c>
      <c r="C39" t="s">
        <v>15</v>
      </c>
      <c r="D39" t="s">
        <v>122</v>
      </c>
      <c r="E39" t="s">
        <v>17</v>
      </c>
      <c r="F39" s="1" t="s">
        <v>123</v>
      </c>
      <c r="G39" t="s">
        <v>124</v>
      </c>
      <c r="H39">
        <v>150</v>
      </c>
      <c r="I39" s="2">
        <v>43179</v>
      </c>
      <c r="J39" s="2">
        <v>43179</v>
      </c>
      <c r="K39">
        <v>150</v>
      </c>
    </row>
    <row r="40" spans="1:11" ht="409.5" x14ac:dyDescent="0.25">
      <c r="A40" t="str">
        <f>"Z7822B8028"</f>
        <v>Z7822B8028</v>
      </c>
      <c r="B40" t="str">
        <f t="shared" si="0"/>
        <v>06363391001</v>
      </c>
      <c r="C40" t="s">
        <v>15</v>
      </c>
      <c r="D40" t="s">
        <v>125</v>
      </c>
      <c r="E40" t="s">
        <v>17</v>
      </c>
      <c r="F40" s="1" t="s">
        <v>126</v>
      </c>
      <c r="G40" t="s">
        <v>127</v>
      </c>
      <c r="H40">
        <v>850</v>
      </c>
      <c r="I40" s="2">
        <v>43173</v>
      </c>
      <c r="K40">
        <v>850</v>
      </c>
    </row>
    <row r="41" spans="1:11" ht="135" x14ac:dyDescent="0.25">
      <c r="A41" t="str">
        <f>"Z3B21F9FF3"</f>
        <v>Z3B21F9FF3</v>
      </c>
      <c r="B41" t="str">
        <f t="shared" si="0"/>
        <v>06363391001</v>
      </c>
      <c r="C41" t="s">
        <v>15</v>
      </c>
      <c r="D41" t="s">
        <v>128</v>
      </c>
      <c r="E41" t="s">
        <v>17</v>
      </c>
      <c r="F41" s="1" t="s">
        <v>129</v>
      </c>
      <c r="G41" t="s">
        <v>130</v>
      </c>
      <c r="H41">
        <v>7135.5</v>
      </c>
      <c r="I41" s="2">
        <v>43125</v>
      </c>
      <c r="J41" s="2">
        <v>43125</v>
      </c>
      <c r="K41">
        <v>7135.5</v>
      </c>
    </row>
    <row r="42" spans="1:11" ht="330" x14ac:dyDescent="0.25">
      <c r="A42" t="str">
        <f>"Z6B21BCF98"</f>
        <v>Z6B21BCF98</v>
      </c>
      <c r="B42" t="str">
        <f t="shared" si="0"/>
        <v>06363391001</v>
      </c>
      <c r="C42" t="s">
        <v>15</v>
      </c>
      <c r="D42" t="s">
        <v>131</v>
      </c>
      <c r="E42" t="s">
        <v>17</v>
      </c>
      <c r="F42" s="1" t="s">
        <v>132</v>
      </c>
      <c r="G42" t="s">
        <v>133</v>
      </c>
      <c r="H42">
        <v>1501.84</v>
      </c>
      <c r="I42" s="2">
        <v>43115</v>
      </c>
      <c r="J42" s="2">
        <v>43157</v>
      </c>
      <c r="K42">
        <v>1501.83</v>
      </c>
    </row>
    <row r="43" spans="1:11" ht="409.5" x14ac:dyDescent="0.25">
      <c r="A43" t="str">
        <f>"ZFA2249045"</f>
        <v>ZFA2249045</v>
      </c>
      <c r="B43" t="str">
        <f t="shared" si="0"/>
        <v>06363391001</v>
      </c>
      <c r="C43" t="s">
        <v>15</v>
      </c>
      <c r="D43" t="s">
        <v>134</v>
      </c>
      <c r="E43" t="s">
        <v>59</v>
      </c>
      <c r="F43" s="1" t="s">
        <v>135</v>
      </c>
      <c r="G43" t="s">
        <v>133</v>
      </c>
      <c r="H43">
        <v>15027</v>
      </c>
      <c r="I43" s="2">
        <v>43194</v>
      </c>
      <c r="J43" s="2">
        <v>43251</v>
      </c>
      <c r="K43">
        <v>15027</v>
      </c>
    </row>
    <row r="44" spans="1:11" ht="120" x14ac:dyDescent="0.25">
      <c r="A44" t="str">
        <f>"Z6722FB312"</f>
        <v>Z6722FB312</v>
      </c>
      <c r="B44" t="str">
        <f t="shared" si="0"/>
        <v>06363391001</v>
      </c>
      <c r="C44" t="s">
        <v>15</v>
      </c>
      <c r="D44" t="s">
        <v>136</v>
      </c>
      <c r="E44" t="s">
        <v>17</v>
      </c>
      <c r="F44" s="1" t="s">
        <v>137</v>
      </c>
      <c r="G44" t="s">
        <v>138</v>
      </c>
      <c r="H44">
        <v>830</v>
      </c>
      <c r="I44" s="2">
        <v>43194</v>
      </c>
      <c r="J44" s="2">
        <v>43201</v>
      </c>
      <c r="K44">
        <v>830</v>
      </c>
    </row>
    <row r="45" spans="1:11" ht="90" x14ac:dyDescent="0.25">
      <c r="A45" t="str">
        <f>"7415438505"</f>
        <v>7415438505</v>
      </c>
      <c r="B45" t="str">
        <f t="shared" si="0"/>
        <v>06363391001</v>
      </c>
      <c r="C45" t="s">
        <v>15</v>
      </c>
      <c r="D45" t="s">
        <v>139</v>
      </c>
      <c r="E45" t="s">
        <v>21</v>
      </c>
      <c r="F45" s="1" t="s">
        <v>140</v>
      </c>
      <c r="G45" t="s">
        <v>141</v>
      </c>
      <c r="H45">
        <v>1424631</v>
      </c>
      <c r="I45" s="2">
        <v>43191</v>
      </c>
      <c r="J45" s="2">
        <v>43555</v>
      </c>
      <c r="K45">
        <v>136073.94</v>
      </c>
    </row>
    <row r="46" spans="1:11" ht="105" x14ac:dyDescent="0.25">
      <c r="A46" t="str">
        <f>"739952378B"</f>
        <v>739952378B</v>
      </c>
      <c r="B46" t="str">
        <f t="shared" si="0"/>
        <v>06363391001</v>
      </c>
      <c r="C46" t="s">
        <v>15</v>
      </c>
      <c r="D46" t="s">
        <v>142</v>
      </c>
      <c r="E46" t="s">
        <v>21</v>
      </c>
      <c r="F46" s="1" t="s">
        <v>143</v>
      </c>
      <c r="G46" t="s">
        <v>144</v>
      </c>
      <c r="H46">
        <v>781564</v>
      </c>
      <c r="I46" s="2">
        <v>43191</v>
      </c>
      <c r="J46" s="2">
        <v>43555</v>
      </c>
      <c r="K46">
        <v>616104.02</v>
      </c>
    </row>
    <row r="47" spans="1:11" ht="105" x14ac:dyDescent="0.25">
      <c r="A47" t="str">
        <f>"739959749D"</f>
        <v>739959749D</v>
      </c>
      <c r="B47" t="str">
        <f t="shared" si="0"/>
        <v>06363391001</v>
      </c>
      <c r="C47" t="s">
        <v>15</v>
      </c>
      <c r="D47" t="s">
        <v>145</v>
      </c>
      <c r="E47" t="s">
        <v>21</v>
      </c>
      <c r="F47" s="1" t="s">
        <v>143</v>
      </c>
      <c r="G47" t="s">
        <v>144</v>
      </c>
      <c r="H47">
        <v>1222550</v>
      </c>
      <c r="I47" s="2">
        <v>43191</v>
      </c>
      <c r="J47" s="2">
        <v>43555</v>
      </c>
      <c r="K47">
        <v>560752.56999999995</v>
      </c>
    </row>
    <row r="48" spans="1:11" ht="105" x14ac:dyDescent="0.25">
      <c r="A48" t="str">
        <f>"ZB32321BAE"</f>
        <v>ZB32321BAE</v>
      </c>
      <c r="B48" t="str">
        <f t="shared" si="0"/>
        <v>06363391001</v>
      </c>
      <c r="C48" t="s">
        <v>15</v>
      </c>
      <c r="D48" t="s">
        <v>83</v>
      </c>
      <c r="E48" t="s">
        <v>17</v>
      </c>
      <c r="F48" s="1" t="s">
        <v>146</v>
      </c>
      <c r="G48" t="s">
        <v>147</v>
      </c>
      <c r="H48">
        <v>6150</v>
      </c>
      <c r="I48" s="2">
        <v>43201</v>
      </c>
      <c r="J48" s="2">
        <v>43207</v>
      </c>
      <c r="K48">
        <v>6150</v>
      </c>
    </row>
    <row r="49" spans="1:11" ht="135" x14ac:dyDescent="0.25">
      <c r="A49" t="str">
        <f>"Z3422E802A"</f>
        <v>Z3422E802A</v>
      </c>
      <c r="B49" t="str">
        <f t="shared" si="0"/>
        <v>06363391001</v>
      </c>
      <c r="C49" t="s">
        <v>15</v>
      </c>
      <c r="D49" t="s">
        <v>148</v>
      </c>
      <c r="E49" t="s">
        <v>17</v>
      </c>
      <c r="F49" s="1" t="s">
        <v>149</v>
      </c>
      <c r="G49" t="s">
        <v>150</v>
      </c>
      <c r="H49">
        <v>2900</v>
      </c>
      <c r="I49" s="2">
        <v>43178</v>
      </c>
      <c r="K49">
        <v>2899.71</v>
      </c>
    </row>
    <row r="50" spans="1:11" ht="165" x14ac:dyDescent="0.25">
      <c r="A50" t="str">
        <f>"ZF72333BA3"</f>
        <v>ZF72333BA3</v>
      </c>
      <c r="B50" t="str">
        <f t="shared" si="0"/>
        <v>06363391001</v>
      </c>
      <c r="C50" t="s">
        <v>15</v>
      </c>
      <c r="D50" t="s">
        <v>151</v>
      </c>
      <c r="E50" t="s">
        <v>17</v>
      </c>
      <c r="F50" s="1" t="s">
        <v>18</v>
      </c>
      <c r="G50" t="s">
        <v>19</v>
      </c>
      <c r="H50">
        <v>65</v>
      </c>
      <c r="I50" s="2">
        <v>43217</v>
      </c>
      <c r="J50" s="2">
        <v>43217</v>
      </c>
      <c r="K50">
        <v>65</v>
      </c>
    </row>
    <row r="51" spans="1:11" ht="135" x14ac:dyDescent="0.25">
      <c r="A51" t="str">
        <f>"ZDA229D1AC"</f>
        <v>ZDA229D1AC</v>
      </c>
      <c r="B51" t="str">
        <f t="shared" si="0"/>
        <v>06363391001</v>
      </c>
      <c r="C51" t="s">
        <v>15</v>
      </c>
      <c r="D51" t="s">
        <v>152</v>
      </c>
      <c r="E51" t="s">
        <v>17</v>
      </c>
      <c r="F51" s="1" t="s">
        <v>153</v>
      </c>
      <c r="G51" t="s">
        <v>154</v>
      </c>
      <c r="H51">
        <v>3000</v>
      </c>
      <c r="I51" s="2">
        <v>43214</v>
      </c>
      <c r="J51" s="2">
        <v>43830</v>
      </c>
      <c r="K51">
        <v>1456</v>
      </c>
    </row>
    <row r="52" spans="1:11" ht="90" x14ac:dyDescent="0.25">
      <c r="A52" t="str">
        <f>"Z7123172E6"</f>
        <v>Z7123172E6</v>
      </c>
      <c r="B52" t="str">
        <f t="shared" si="0"/>
        <v>06363391001</v>
      </c>
      <c r="C52" t="s">
        <v>15</v>
      </c>
      <c r="D52" t="s">
        <v>155</v>
      </c>
      <c r="E52" t="s">
        <v>17</v>
      </c>
      <c r="F52" s="1" t="s">
        <v>156</v>
      </c>
      <c r="G52" t="s">
        <v>157</v>
      </c>
      <c r="H52">
        <v>5882.4</v>
      </c>
      <c r="I52" s="2">
        <v>43199</v>
      </c>
      <c r="J52" s="2">
        <v>43203</v>
      </c>
      <c r="K52">
        <v>5882.4</v>
      </c>
    </row>
    <row r="53" spans="1:11" ht="285" x14ac:dyDescent="0.25">
      <c r="A53" t="str">
        <f>"Z8222E217E"</f>
        <v>Z8222E217E</v>
      </c>
      <c r="B53" t="str">
        <f t="shared" si="0"/>
        <v>06363391001</v>
      </c>
      <c r="C53" t="s">
        <v>15</v>
      </c>
      <c r="D53" t="s">
        <v>158</v>
      </c>
      <c r="E53" t="s">
        <v>17</v>
      </c>
      <c r="F53" s="1" t="s">
        <v>159</v>
      </c>
      <c r="G53" t="s">
        <v>160</v>
      </c>
      <c r="H53">
        <v>260</v>
      </c>
      <c r="I53" s="2">
        <v>43213</v>
      </c>
      <c r="K53">
        <v>260</v>
      </c>
    </row>
    <row r="54" spans="1:11" ht="315" x14ac:dyDescent="0.25">
      <c r="A54" t="str">
        <f>"Z012340ECE"</f>
        <v>Z012340ECE</v>
      </c>
      <c r="B54" t="str">
        <f t="shared" si="0"/>
        <v>06363391001</v>
      </c>
      <c r="C54" t="s">
        <v>15</v>
      </c>
      <c r="D54" t="s">
        <v>161</v>
      </c>
      <c r="E54" t="s">
        <v>17</v>
      </c>
      <c r="F54" s="1" t="s">
        <v>162</v>
      </c>
      <c r="G54" t="s">
        <v>163</v>
      </c>
      <c r="H54">
        <v>1393.45</v>
      </c>
      <c r="I54" s="2">
        <v>43213</v>
      </c>
      <c r="K54">
        <v>1393.44</v>
      </c>
    </row>
    <row r="55" spans="1:11" ht="105" x14ac:dyDescent="0.25">
      <c r="A55" t="str">
        <f>"Z2B2306ED6"</f>
        <v>Z2B2306ED6</v>
      </c>
      <c r="B55" t="str">
        <f t="shared" si="0"/>
        <v>06363391001</v>
      </c>
      <c r="C55" t="s">
        <v>15</v>
      </c>
      <c r="D55" t="s">
        <v>164</v>
      </c>
      <c r="E55" t="s">
        <v>17</v>
      </c>
      <c r="F55" s="1" t="s">
        <v>165</v>
      </c>
      <c r="G55" t="s">
        <v>166</v>
      </c>
      <c r="H55">
        <v>30798.76</v>
      </c>
      <c r="I55" s="2">
        <v>43194</v>
      </c>
      <c r="K55">
        <v>30798.76</v>
      </c>
    </row>
    <row r="56" spans="1:11" ht="90" x14ac:dyDescent="0.25">
      <c r="A56" t="str">
        <f>"Z9E22F91DA"</f>
        <v>Z9E22F91DA</v>
      </c>
      <c r="B56" t="str">
        <f t="shared" si="0"/>
        <v>06363391001</v>
      </c>
      <c r="C56" t="s">
        <v>15</v>
      </c>
      <c r="D56" t="s">
        <v>167</v>
      </c>
      <c r="E56" t="s">
        <v>17</v>
      </c>
      <c r="F56" s="1" t="s">
        <v>168</v>
      </c>
      <c r="G56" t="s">
        <v>169</v>
      </c>
      <c r="H56">
        <v>90</v>
      </c>
      <c r="I56" s="2">
        <v>43188</v>
      </c>
      <c r="J56" s="2">
        <v>43188</v>
      </c>
      <c r="K56">
        <v>90</v>
      </c>
    </row>
    <row r="57" spans="1:11" ht="120" x14ac:dyDescent="0.25">
      <c r="A57" t="str">
        <f>"Z1D22ED235"</f>
        <v>Z1D22ED235</v>
      </c>
      <c r="B57" t="str">
        <f t="shared" si="0"/>
        <v>06363391001</v>
      </c>
      <c r="C57" t="s">
        <v>15</v>
      </c>
      <c r="D57" t="s">
        <v>170</v>
      </c>
      <c r="E57" t="s">
        <v>17</v>
      </c>
      <c r="F57" s="1" t="s">
        <v>171</v>
      </c>
      <c r="G57" t="s">
        <v>172</v>
      </c>
      <c r="H57">
        <v>396.5</v>
      </c>
      <c r="I57" s="2">
        <v>43194</v>
      </c>
      <c r="J57" s="2">
        <v>43194</v>
      </c>
      <c r="K57">
        <v>396.5</v>
      </c>
    </row>
    <row r="58" spans="1:11" ht="105" x14ac:dyDescent="0.25">
      <c r="A58" t="str">
        <f>"Z93224D97F"</f>
        <v>Z93224D97F</v>
      </c>
      <c r="B58" t="str">
        <f t="shared" si="0"/>
        <v>06363391001</v>
      </c>
      <c r="C58" t="s">
        <v>15</v>
      </c>
      <c r="D58" t="s">
        <v>173</v>
      </c>
      <c r="E58" t="s">
        <v>17</v>
      </c>
      <c r="F58" s="1" t="s">
        <v>174</v>
      </c>
      <c r="G58" t="s">
        <v>175</v>
      </c>
      <c r="H58">
        <v>230</v>
      </c>
      <c r="I58" s="2">
        <v>43154</v>
      </c>
      <c r="J58" s="2">
        <v>43154</v>
      </c>
      <c r="K58">
        <v>230</v>
      </c>
    </row>
    <row r="59" spans="1:11" ht="315" x14ac:dyDescent="0.25">
      <c r="A59" t="str">
        <f>"Z8322F2E69"</f>
        <v>Z8322F2E69</v>
      </c>
      <c r="B59" t="str">
        <f t="shared" si="0"/>
        <v>06363391001</v>
      </c>
      <c r="C59" t="s">
        <v>15</v>
      </c>
      <c r="D59" t="s">
        <v>176</v>
      </c>
      <c r="E59" t="s">
        <v>17</v>
      </c>
      <c r="F59" s="1" t="s">
        <v>177</v>
      </c>
      <c r="G59" t="s">
        <v>178</v>
      </c>
      <c r="H59">
        <v>358.5</v>
      </c>
      <c r="I59" s="2">
        <v>43193</v>
      </c>
      <c r="J59" s="2">
        <v>43193</v>
      </c>
      <c r="K59">
        <v>358.5</v>
      </c>
    </row>
    <row r="60" spans="1:11" ht="105" x14ac:dyDescent="0.25">
      <c r="A60" t="str">
        <f>"Z7722D6B1A"</f>
        <v>Z7722D6B1A</v>
      </c>
      <c r="B60" t="str">
        <f t="shared" si="0"/>
        <v>06363391001</v>
      </c>
      <c r="C60" t="s">
        <v>15</v>
      </c>
      <c r="D60" t="s">
        <v>179</v>
      </c>
      <c r="E60" t="s">
        <v>17</v>
      </c>
      <c r="F60" s="1" t="s">
        <v>180</v>
      </c>
      <c r="G60" t="s">
        <v>181</v>
      </c>
      <c r="H60">
        <v>260</v>
      </c>
      <c r="I60" s="2">
        <v>43180</v>
      </c>
      <c r="J60" s="2">
        <v>43465</v>
      </c>
      <c r="K60">
        <v>260</v>
      </c>
    </row>
    <row r="61" spans="1:11" ht="105" x14ac:dyDescent="0.25">
      <c r="A61" t="str">
        <f>"ZE7232D351"</f>
        <v>ZE7232D351</v>
      </c>
      <c r="B61" t="str">
        <f t="shared" si="0"/>
        <v>06363391001</v>
      </c>
      <c r="C61" t="s">
        <v>15</v>
      </c>
      <c r="D61" t="s">
        <v>182</v>
      </c>
      <c r="E61" t="s">
        <v>17</v>
      </c>
      <c r="F61" s="1" t="s">
        <v>183</v>
      </c>
      <c r="G61" t="s">
        <v>184</v>
      </c>
      <c r="H61">
        <v>101</v>
      </c>
      <c r="I61" s="2">
        <v>43214</v>
      </c>
      <c r="J61" s="2">
        <v>43214</v>
      </c>
      <c r="K61">
        <v>101</v>
      </c>
    </row>
    <row r="62" spans="1:11" ht="90" x14ac:dyDescent="0.25">
      <c r="A62" t="str">
        <f>"Z7E22DF546"</f>
        <v>Z7E22DF546</v>
      </c>
      <c r="B62" t="str">
        <f t="shared" si="0"/>
        <v>06363391001</v>
      </c>
      <c r="C62" t="s">
        <v>15</v>
      </c>
      <c r="D62" t="s">
        <v>185</v>
      </c>
      <c r="E62" t="s">
        <v>17</v>
      </c>
      <c r="F62" s="1" t="s">
        <v>186</v>
      </c>
      <c r="G62" t="s">
        <v>187</v>
      </c>
      <c r="H62">
        <v>490</v>
      </c>
      <c r="I62" s="2">
        <v>43189</v>
      </c>
      <c r="J62" s="2">
        <v>43189</v>
      </c>
      <c r="K62">
        <v>490</v>
      </c>
    </row>
    <row r="63" spans="1:11" ht="225" x14ac:dyDescent="0.25">
      <c r="A63" t="str">
        <f>"7079081272"</f>
        <v>7079081272</v>
      </c>
      <c r="B63" t="str">
        <f t="shared" si="0"/>
        <v>06363391001</v>
      </c>
      <c r="C63" t="s">
        <v>15</v>
      </c>
      <c r="D63" t="s">
        <v>188</v>
      </c>
      <c r="E63" t="s">
        <v>59</v>
      </c>
      <c r="F63" s="1" t="s">
        <v>189</v>
      </c>
      <c r="G63" t="s">
        <v>190</v>
      </c>
      <c r="H63">
        <v>121332.11</v>
      </c>
      <c r="I63" s="2">
        <v>43110</v>
      </c>
      <c r="K63">
        <v>64013.39</v>
      </c>
    </row>
    <row r="64" spans="1:11" ht="105" x14ac:dyDescent="0.25">
      <c r="A64" t="str">
        <f>"Z1822F4B6B"</f>
        <v>Z1822F4B6B</v>
      </c>
      <c r="B64" t="str">
        <f t="shared" si="0"/>
        <v>06363391001</v>
      </c>
      <c r="C64" t="s">
        <v>15</v>
      </c>
      <c r="D64" t="s">
        <v>191</v>
      </c>
      <c r="E64" t="s">
        <v>17</v>
      </c>
      <c r="F64" s="1" t="s">
        <v>192</v>
      </c>
      <c r="G64" t="s">
        <v>193</v>
      </c>
      <c r="H64">
        <v>15028</v>
      </c>
      <c r="I64" s="2">
        <v>43191</v>
      </c>
      <c r="J64" s="2">
        <v>43555</v>
      </c>
      <c r="K64">
        <v>9537</v>
      </c>
    </row>
    <row r="65" spans="1:11" ht="345" x14ac:dyDescent="0.25">
      <c r="A65" t="str">
        <f>"Z7A22ED9A0"</f>
        <v>Z7A22ED9A0</v>
      </c>
      <c r="B65" t="str">
        <f t="shared" si="0"/>
        <v>06363391001</v>
      </c>
      <c r="C65" t="s">
        <v>15</v>
      </c>
      <c r="D65" t="s">
        <v>194</v>
      </c>
      <c r="E65" t="s">
        <v>17</v>
      </c>
      <c r="F65" s="1" t="s">
        <v>195</v>
      </c>
      <c r="G65" t="s">
        <v>196</v>
      </c>
      <c r="H65">
        <v>934</v>
      </c>
      <c r="I65" s="2">
        <v>43228</v>
      </c>
      <c r="J65" s="2">
        <v>43228</v>
      </c>
      <c r="K65">
        <v>934</v>
      </c>
    </row>
    <row r="66" spans="1:11" ht="135" x14ac:dyDescent="0.25">
      <c r="A66" t="str">
        <f>"Z4B22991A3"</f>
        <v>Z4B22991A3</v>
      </c>
      <c r="B66" t="str">
        <f t="shared" si="0"/>
        <v>06363391001</v>
      </c>
      <c r="C66" t="s">
        <v>15</v>
      </c>
      <c r="D66" t="s">
        <v>197</v>
      </c>
      <c r="E66" t="s">
        <v>21</v>
      </c>
      <c r="F66" s="1" t="s">
        <v>198</v>
      </c>
      <c r="G66" t="s">
        <v>199</v>
      </c>
      <c r="H66">
        <v>15316.8</v>
      </c>
      <c r="I66" s="2">
        <v>43244</v>
      </c>
      <c r="J66" s="2">
        <v>45069</v>
      </c>
      <c r="K66">
        <v>1531.68</v>
      </c>
    </row>
    <row r="67" spans="1:11" ht="390" x14ac:dyDescent="0.25">
      <c r="A67" t="str">
        <f>"7329874360"</f>
        <v>7329874360</v>
      </c>
      <c r="B67" t="str">
        <f t="shared" ref="B67:B130" si="1">"06363391001"</f>
        <v>06363391001</v>
      </c>
      <c r="C67" t="s">
        <v>15</v>
      </c>
      <c r="D67" t="s">
        <v>200</v>
      </c>
      <c r="E67" t="s">
        <v>59</v>
      </c>
      <c r="F67" s="1" t="s">
        <v>201</v>
      </c>
      <c r="G67" t="s">
        <v>202</v>
      </c>
      <c r="H67">
        <v>133250</v>
      </c>
      <c r="I67" s="2">
        <v>43206</v>
      </c>
      <c r="J67" s="2">
        <v>43566</v>
      </c>
      <c r="K67">
        <v>94385.45</v>
      </c>
    </row>
    <row r="68" spans="1:11" ht="150" x14ac:dyDescent="0.25">
      <c r="A68" t="str">
        <f>"Z3523B5406"</f>
        <v>Z3523B5406</v>
      </c>
      <c r="B68" t="str">
        <f t="shared" si="1"/>
        <v>06363391001</v>
      </c>
      <c r="C68" t="s">
        <v>15</v>
      </c>
      <c r="D68" t="s">
        <v>203</v>
      </c>
      <c r="E68" t="s">
        <v>17</v>
      </c>
      <c r="F68" s="1" t="s">
        <v>37</v>
      </c>
      <c r="G68" t="s">
        <v>38</v>
      </c>
      <c r="H68">
        <v>240</v>
      </c>
      <c r="I68" s="2">
        <v>43248</v>
      </c>
      <c r="J68" s="2">
        <v>43248</v>
      </c>
      <c r="K68">
        <v>240</v>
      </c>
    </row>
    <row r="69" spans="1:11" ht="150" x14ac:dyDescent="0.25">
      <c r="A69" t="str">
        <f>"Z42238CA89"</f>
        <v>Z42238CA89</v>
      </c>
      <c r="B69" t="str">
        <f t="shared" si="1"/>
        <v>06363391001</v>
      </c>
      <c r="C69" t="s">
        <v>15</v>
      </c>
      <c r="D69" t="s">
        <v>204</v>
      </c>
      <c r="E69" t="s">
        <v>17</v>
      </c>
      <c r="F69" s="1" t="s">
        <v>205</v>
      </c>
      <c r="G69" t="s">
        <v>206</v>
      </c>
      <c r="H69">
        <v>280</v>
      </c>
      <c r="I69" s="2">
        <v>43249</v>
      </c>
      <c r="J69" s="2">
        <v>43249</v>
      </c>
      <c r="K69">
        <v>280</v>
      </c>
    </row>
    <row r="70" spans="1:11" ht="135" x14ac:dyDescent="0.25">
      <c r="A70" t="str">
        <f>"Z94235A51F"</f>
        <v>Z94235A51F</v>
      </c>
      <c r="B70" t="str">
        <f t="shared" si="1"/>
        <v>06363391001</v>
      </c>
      <c r="C70" t="s">
        <v>15</v>
      </c>
      <c r="D70" t="s">
        <v>207</v>
      </c>
      <c r="E70" t="s">
        <v>21</v>
      </c>
      <c r="F70" s="1" t="s">
        <v>208</v>
      </c>
      <c r="G70" t="s">
        <v>209</v>
      </c>
      <c r="H70">
        <v>17491.2</v>
      </c>
      <c r="I70" s="2">
        <v>43282</v>
      </c>
      <c r="J70" s="2">
        <v>45107</v>
      </c>
      <c r="K70">
        <v>1749.12</v>
      </c>
    </row>
    <row r="71" spans="1:11" ht="90" x14ac:dyDescent="0.25">
      <c r="A71" t="str">
        <f>"Z0222FD794"</f>
        <v>Z0222FD794</v>
      </c>
      <c r="B71" t="str">
        <f t="shared" si="1"/>
        <v>06363391001</v>
      </c>
      <c r="C71" t="s">
        <v>15</v>
      </c>
      <c r="D71" t="s">
        <v>210</v>
      </c>
      <c r="E71" t="s">
        <v>17</v>
      </c>
      <c r="F71" s="1" t="s">
        <v>211</v>
      </c>
      <c r="G71" t="s">
        <v>212</v>
      </c>
      <c r="H71">
        <v>336.5</v>
      </c>
      <c r="I71" s="2">
        <v>43188</v>
      </c>
      <c r="J71" s="2">
        <v>43188</v>
      </c>
      <c r="K71">
        <v>336.5</v>
      </c>
    </row>
    <row r="72" spans="1:11" ht="75" x14ac:dyDescent="0.25">
      <c r="A72" t="str">
        <f>"ZBB2394364"</f>
        <v>ZBB2394364</v>
      </c>
      <c r="B72" t="str">
        <f t="shared" si="1"/>
        <v>06363391001</v>
      </c>
      <c r="C72" t="s">
        <v>15</v>
      </c>
      <c r="D72" t="s">
        <v>213</v>
      </c>
      <c r="E72" t="s">
        <v>17</v>
      </c>
      <c r="F72" s="1" t="s">
        <v>214</v>
      </c>
      <c r="G72" t="s">
        <v>215</v>
      </c>
      <c r="H72">
        <v>2430</v>
      </c>
      <c r="I72" s="2">
        <v>43182</v>
      </c>
      <c r="J72" s="2">
        <v>43217</v>
      </c>
      <c r="K72">
        <v>2430</v>
      </c>
    </row>
    <row r="73" spans="1:11" ht="409.5" x14ac:dyDescent="0.25">
      <c r="A73" t="str">
        <f>"7079189B8F"</f>
        <v>7079189B8F</v>
      </c>
      <c r="B73" t="str">
        <f t="shared" si="1"/>
        <v>06363391001</v>
      </c>
      <c r="C73" t="s">
        <v>15</v>
      </c>
      <c r="D73" t="s">
        <v>216</v>
      </c>
      <c r="E73" t="s">
        <v>217</v>
      </c>
      <c r="F73" s="1" t="s">
        <v>218</v>
      </c>
      <c r="G73" t="s">
        <v>219</v>
      </c>
      <c r="H73">
        <v>432451.13</v>
      </c>
      <c r="I73" s="2">
        <v>43132</v>
      </c>
      <c r="J73" s="2">
        <v>43494</v>
      </c>
      <c r="K73">
        <v>187075.08</v>
      </c>
    </row>
    <row r="74" spans="1:11" ht="300" x14ac:dyDescent="0.25">
      <c r="A74" t="str">
        <f>"Z0623519DC"</f>
        <v>Z0623519DC</v>
      </c>
      <c r="B74" t="str">
        <f t="shared" si="1"/>
        <v>06363391001</v>
      </c>
      <c r="C74" t="s">
        <v>15</v>
      </c>
      <c r="D74" t="s">
        <v>220</v>
      </c>
      <c r="E74" t="s">
        <v>17</v>
      </c>
      <c r="F74" s="1" t="s">
        <v>221</v>
      </c>
      <c r="G74" t="s">
        <v>222</v>
      </c>
      <c r="H74">
        <v>6240</v>
      </c>
      <c r="I74" s="2">
        <v>43243</v>
      </c>
      <c r="K74">
        <v>6240</v>
      </c>
    </row>
    <row r="75" spans="1:11" ht="210" x14ac:dyDescent="0.25">
      <c r="A75" t="str">
        <f>"Z3E220CEBE"</f>
        <v>Z3E220CEBE</v>
      </c>
      <c r="B75" t="str">
        <f t="shared" si="1"/>
        <v>06363391001</v>
      </c>
      <c r="C75" t="s">
        <v>15</v>
      </c>
      <c r="D75" t="s">
        <v>223</v>
      </c>
      <c r="E75" t="s">
        <v>17</v>
      </c>
      <c r="F75" s="1" t="s">
        <v>224</v>
      </c>
      <c r="G75" t="s">
        <v>225</v>
      </c>
      <c r="H75">
        <v>650</v>
      </c>
      <c r="I75" s="2">
        <v>43140</v>
      </c>
      <c r="K75">
        <v>650</v>
      </c>
    </row>
    <row r="76" spans="1:11" ht="255" x14ac:dyDescent="0.25">
      <c r="A76" t="str">
        <f>"Z7C231CD20"</f>
        <v>Z7C231CD20</v>
      </c>
      <c r="B76" t="str">
        <f t="shared" si="1"/>
        <v>06363391001</v>
      </c>
      <c r="C76" t="s">
        <v>15</v>
      </c>
      <c r="D76" t="s">
        <v>226</v>
      </c>
      <c r="E76" t="s">
        <v>17</v>
      </c>
      <c r="F76" s="1" t="s">
        <v>227</v>
      </c>
      <c r="G76" t="s">
        <v>44</v>
      </c>
      <c r="H76">
        <v>1056</v>
      </c>
      <c r="I76" s="2">
        <v>43243</v>
      </c>
      <c r="J76" s="2">
        <v>43243</v>
      </c>
      <c r="K76">
        <v>1056</v>
      </c>
    </row>
    <row r="77" spans="1:11" ht="75" x14ac:dyDescent="0.25">
      <c r="A77" t="str">
        <f>"Z2823CCA00"</f>
        <v>Z2823CCA00</v>
      </c>
      <c r="B77" t="str">
        <f t="shared" si="1"/>
        <v>06363391001</v>
      </c>
      <c r="C77" t="s">
        <v>15</v>
      </c>
      <c r="D77" t="s">
        <v>228</v>
      </c>
      <c r="E77" t="s">
        <v>17</v>
      </c>
      <c r="F77" s="1" t="s">
        <v>229</v>
      </c>
      <c r="G77" t="s">
        <v>230</v>
      </c>
      <c r="H77">
        <v>850</v>
      </c>
      <c r="I77" s="2">
        <v>43256</v>
      </c>
      <c r="K77">
        <v>0</v>
      </c>
    </row>
    <row r="78" spans="1:11" ht="75" x14ac:dyDescent="0.25">
      <c r="A78" t="str">
        <f>"ZCE23E045F"</f>
        <v>ZCE23E045F</v>
      </c>
      <c r="B78" t="str">
        <f t="shared" si="1"/>
        <v>06363391001</v>
      </c>
      <c r="C78" t="s">
        <v>15</v>
      </c>
      <c r="D78" t="s">
        <v>231</v>
      </c>
      <c r="E78" t="s">
        <v>17</v>
      </c>
      <c r="F78" s="1" t="s">
        <v>232</v>
      </c>
      <c r="G78" t="s">
        <v>233</v>
      </c>
      <c r="H78">
        <v>135.79</v>
      </c>
      <c r="I78" s="2">
        <v>43166</v>
      </c>
      <c r="J78" s="2">
        <v>43167</v>
      </c>
      <c r="K78">
        <v>135.79</v>
      </c>
    </row>
    <row r="79" spans="1:11" ht="105" x14ac:dyDescent="0.25">
      <c r="A79" t="str">
        <f>"ZB0236DC9D"</f>
        <v>ZB0236DC9D</v>
      </c>
      <c r="B79" t="str">
        <f t="shared" si="1"/>
        <v>06363391001</v>
      </c>
      <c r="C79" t="s">
        <v>15</v>
      </c>
      <c r="D79" t="s">
        <v>234</v>
      </c>
      <c r="E79" t="s">
        <v>17</v>
      </c>
      <c r="F79" s="1" t="s">
        <v>174</v>
      </c>
      <c r="G79" t="s">
        <v>175</v>
      </c>
      <c r="H79">
        <v>2250</v>
      </c>
      <c r="I79" s="2">
        <v>43235</v>
      </c>
      <c r="J79" s="2">
        <v>43266</v>
      </c>
      <c r="K79">
        <v>2250</v>
      </c>
    </row>
    <row r="80" spans="1:11" ht="409.5" x14ac:dyDescent="0.25">
      <c r="A80" t="str">
        <f>"ZE722C1A98"</f>
        <v>ZE722C1A98</v>
      </c>
      <c r="B80" t="str">
        <f t="shared" si="1"/>
        <v>06363391001</v>
      </c>
      <c r="C80" t="s">
        <v>15</v>
      </c>
      <c r="D80" t="s">
        <v>235</v>
      </c>
      <c r="E80" t="s">
        <v>17</v>
      </c>
      <c r="F80" s="1" t="s">
        <v>236</v>
      </c>
      <c r="G80" t="s">
        <v>237</v>
      </c>
      <c r="H80">
        <v>5500</v>
      </c>
      <c r="I80" s="2">
        <v>43262</v>
      </c>
      <c r="K80">
        <v>5500</v>
      </c>
    </row>
    <row r="81" spans="1:11" ht="75" x14ac:dyDescent="0.25">
      <c r="A81" t="str">
        <f>"Z6C22D1BA9"</f>
        <v>Z6C22D1BA9</v>
      </c>
      <c r="B81" t="str">
        <f t="shared" si="1"/>
        <v>06363391001</v>
      </c>
      <c r="C81" t="s">
        <v>15</v>
      </c>
      <c r="D81" t="s">
        <v>238</v>
      </c>
      <c r="E81" t="s">
        <v>17</v>
      </c>
      <c r="F81" s="1" t="s">
        <v>239</v>
      </c>
      <c r="G81" t="s">
        <v>240</v>
      </c>
      <c r="H81">
        <v>621</v>
      </c>
      <c r="I81" s="2">
        <v>43174</v>
      </c>
      <c r="J81" s="2">
        <v>43250</v>
      </c>
      <c r="K81">
        <v>621</v>
      </c>
    </row>
    <row r="82" spans="1:11" ht="90" x14ac:dyDescent="0.25">
      <c r="A82" t="str">
        <f>"Z552408E2A"</f>
        <v>Z552408E2A</v>
      </c>
      <c r="B82" t="str">
        <f t="shared" si="1"/>
        <v>06363391001</v>
      </c>
      <c r="C82" t="s">
        <v>15</v>
      </c>
      <c r="D82" t="s">
        <v>241</v>
      </c>
      <c r="E82" t="s">
        <v>17</v>
      </c>
      <c r="F82" s="1" t="s">
        <v>242</v>
      </c>
      <c r="G82" t="s">
        <v>243</v>
      </c>
      <c r="H82">
        <v>600</v>
      </c>
      <c r="I82" s="2">
        <v>43270</v>
      </c>
      <c r="K82">
        <v>0</v>
      </c>
    </row>
    <row r="83" spans="1:11" ht="90" x14ac:dyDescent="0.25">
      <c r="A83" t="str">
        <f>"Z282408DCD"</f>
        <v>Z282408DCD</v>
      </c>
      <c r="B83" t="str">
        <f t="shared" si="1"/>
        <v>06363391001</v>
      </c>
      <c r="C83" t="s">
        <v>15</v>
      </c>
      <c r="D83" t="s">
        <v>244</v>
      </c>
      <c r="E83" t="s">
        <v>17</v>
      </c>
      <c r="F83" s="1" t="s">
        <v>245</v>
      </c>
      <c r="G83" t="s">
        <v>82</v>
      </c>
      <c r="H83">
        <v>180</v>
      </c>
      <c r="I83" s="2">
        <v>43272</v>
      </c>
      <c r="J83" s="2">
        <v>43272</v>
      </c>
      <c r="K83">
        <v>180</v>
      </c>
    </row>
    <row r="84" spans="1:11" ht="75" x14ac:dyDescent="0.25">
      <c r="A84" t="str">
        <f>"ZDD238002D"</f>
        <v>ZDD238002D</v>
      </c>
      <c r="B84" t="str">
        <f t="shared" si="1"/>
        <v>06363391001</v>
      </c>
      <c r="C84" t="s">
        <v>15</v>
      </c>
      <c r="D84" t="s">
        <v>246</v>
      </c>
      <c r="E84" t="s">
        <v>17</v>
      </c>
      <c r="F84" s="1" t="s">
        <v>247</v>
      </c>
      <c r="G84" t="s">
        <v>248</v>
      </c>
      <c r="H84">
        <v>372</v>
      </c>
      <c r="I84" s="2">
        <v>43243</v>
      </c>
      <c r="J84" s="2">
        <v>43243</v>
      </c>
      <c r="K84">
        <v>372</v>
      </c>
    </row>
    <row r="85" spans="1:11" ht="225" x14ac:dyDescent="0.25">
      <c r="A85" t="str">
        <f>"Z3023D6FE5"</f>
        <v>Z3023D6FE5</v>
      </c>
      <c r="B85" t="str">
        <f t="shared" si="1"/>
        <v>06363391001</v>
      </c>
      <c r="C85" t="s">
        <v>15</v>
      </c>
      <c r="D85" t="s">
        <v>249</v>
      </c>
      <c r="E85" t="s">
        <v>17</v>
      </c>
      <c r="F85" s="1" t="s">
        <v>250</v>
      </c>
      <c r="G85" t="s">
        <v>251</v>
      </c>
      <c r="H85">
        <v>1190</v>
      </c>
      <c r="I85" s="2">
        <v>43252</v>
      </c>
      <c r="J85" s="2">
        <v>43253</v>
      </c>
      <c r="K85">
        <v>1190</v>
      </c>
    </row>
    <row r="86" spans="1:11" ht="90" x14ac:dyDescent="0.25">
      <c r="A86" t="str">
        <f>"Z12226613B"</f>
        <v>Z12226613B</v>
      </c>
      <c r="B86" t="str">
        <f t="shared" si="1"/>
        <v>06363391001</v>
      </c>
      <c r="C86" t="s">
        <v>15</v>
      </c>
      <c r="D86" t="s">
        <v>252</v>
      </c>
      <c r="E86" t="s">
        <v>17</v>
      </c>
      <c r="F86" s="1" t="s">
        <v>253</v>
      </c>
      <c r="G86" t="s">
        <v>254</v>
      </c>
      <c r="H86">
        <v>3148.26</v>
      </c>
      <c r="I86" s="2">
        <v>43152</v>
      </c>
      <c r="K86">
        <v>3148.26</v>
      </c>
    </row>
    <row r="87" spans="1:11" ht="90" x14ac:dyDescent="0.25">
      <c r="A87" t="str">
        <f>"ZB121B6FBF"</f>
        <v>ZB121B6FBF</v>
      </c>
      <c r="B87" t="str">
        <f t="shared" si="1"/>
        <v>06363391001</v>
      </c>
      <c r="C87" t="s">
        <v>15</v>
      </c>
      <c r="D87" t="s">
        <v>255</v>
      </c>
      <c r="E87" t="s">
        <v>17</v>
      </c>
      <c r="F87" s="1" t="s">
        <v>256</v>
      </c>
      <c r="G87" t="s">
        <v>257</v>
      </c>
      <c r="H87">
        <v>1861.09</v>
      </c>
      <c r="I87" s="2">
        <v>43124</v>
      </c>
      <c r="J87" s="2">
        <v>43265</v>
      </c>
      <c r="K87">
        <v>1861.09</v>
      </c>
    </row>
    <row r="88" spans="1:11" ht="75" x14ac:dyDescent="0.25">
      <c r="A88" t="str">
        <f>"Z1D22C4C14"</f>
        <v>Z1D22C4C14</v>
      </c>
      <c r="B88" t="str">
        <f t="shared" si="1"/>
        <v>06363391001</v>
      </c>
      <c r="C88" t="s">
        <v>15</v>
      </c>
      <c r="D88" t="s">
        <v>258</v>
      </c>
      <c r="E88" t="s">
        <v>17</v>
      </c>
      <c r="F88" s="1" t="s">
        <v>259</v>
      </c>
      <c r="G88" t="s">
        <v>260</v>
      </c>
      <c r="H88">
        <v>1457.75</v>
      </c>
      <c r="I88" s="2">
        <v>43266</v>
      </c>
      <c r="J88" s="2">
        <v>43269</v>
      </c>
      <c r="K88">
        <v>1457.75</v>
      </c>
    </row>
    <row r="89" spans="1:11" ht="409.5" x14ac:dyDescent="0.25">
      <c r="A89" t="str">
        <f>"ZE22406F89"</f>
        <v>ZE22406F89</v>
      </c>
      <c r="B89" t="str">
        <f t="shared" si="1"/>
        <v>06363391001</v>
      </c>
      <c r="C89" t="s">
        <v>15</v>
      </c>
      <c r="D89" t="s">
        <v>261</v>
      </c>
      <c r="E89" t="s">
        <v>17</v>
      </c>
      <c r="F89" s="1" t="s">
        <v>262</v>
      </c>
      <c r="G89" t="s">
        <v>263</v>
      </c>
      <c r="H89">
        <v>330</v>
      </c>
      <c r="I89" s="2">
        <v>43278</v>
      </c>
      <c r="J89" s="2">
        <v>43278</v>
      </c>
      <c r="K89">
        <v>330</v>
      </c>
    </row>
    <row r="90" spans="1:11" ht="409.5" x14ac:dyDescent="0.25">
      <c r="A90" t="str">
        <f>"ZEB2426600"</f>
        <v>ZEB2426600</v>
      </c>
      <c r="B90" t="str">
        <f t="shared" si="1"/>
        <v>06363391001</v>
      </c>
      <c r="C90" t="s">
        <v>15</v>
      </c>
      <c r="D90" t="s">
        <v>264</v>
      </c>
      <c r="E90" t="s">
        <v>59</v>
      </c>
      <c r="F90" s="1" t="s">
        <v>265</v>
      </c>
      <c r="G90" t="s">
        <v>47</v>
      </c>
      <c r="H90">
        <v>28896.9</v>
      </c>
      <c r="I90" s="2">
        <v>43367</v>
      </c>
      <c r="J90" s="2">
        <v>43396</v>
      </c>
      <c r="K90">
        <v>26621.34</v>
      </c>
    </row>
    <row r="91" spans="1:11" ht="150" x14ac:dyDescent="0.25">
      <c r="A91" t="str">
        <f>"Z5E23E96AB"</f>
        <v>Z5E23E96AB</v>
      </c>
      <c r="B91" t="str">
        <f t="shared" si="1"/>
        <v>06363391001</v>
      </c>
      <c r="C91" t="s">
        <v>15</v>
      </c>
      <c r="D91" t="s">
        <v>266</v>
      </c>
      <c r="E91" t="s">
        <v>17</v>
      </c>
      <c r="F91" s="1" t="s">
        <v>267</v>
      </c>
      <c r="G91" t="s">
        <v>268</v>
      </c>
      <c r="H91">
        <v>732</v>
      </c>
      <c r="I91" s="2">
        <v>43300</v>
      </c>
      <c r="J91" s="2">
        <v>43283</v>
      </c>
      <c r="K91">
        <v>732</v>
      </c>
    </row>
    <row r="92" spans="1:11" ht="409.5" x14ac:dyDescent="0.25">
      <c r="A92" t="str">
        <f>"Z9C2274699"</f>
        <v>Z9C2274699</v>
      </c>
      <c r="B92" t="str">
        <f t="shared" si="1"/>
        <v>06363391001</v>
      </c>
      <c r="C92" t="s">
        <v>15</v>
      </c>
      <c r="D92" t="s">
        <v>269</v>
      </c>
      <c r="E92" t="s">
        <v>59</v>
      </c>
      <c r="F92" s="1" t="s">
        <v>270</v>
      </c>
      <c r="G92" t="s">
        <v>271</v>
      </c>
      <c r="H92">
        <v>28599.74</v>
      </c>
      <c r="I92" s="2">
        <v>43259</v>
      </c>
      <c r="J92" s="2">
        <v>43623</v>
      </c>
      <c r="K92">
        <v>12141.02</v>
      </c>
    </row>
    <row r="93" spans="1:11" ht="105" x14ac:dyDescent="0.25">
      <c r="A93" t="str">
        <f>"Z4A23E2086"</f>
        <v>Z4A23E2086</v>
      </c>
      <c r="B93" t="str">
        <f t="shared" si="1"/>
        <v>06363391001</v>
      </c>
      <c r="C93" t="s">
        <v>15</v>
      </c>
      <c r="D93" t="s">
        <v>272</v>
      </c>
      <c r="E93" t="s">
        <v>17</v>
      </c>
      <c r="F93" s="1" t="s">
        <v>273</v>
      </c>
      <c r="G93" t="s">
        <v>274</v>
      </c>
      <c r="H93">
        <v>29600</v>
      </c>
      <c r="I93" s="2">
        <v>43271</v>
      </c>
      <c r="J93" s="2">
        <v>43362</v>
      </c>
      <c r="K93">
        <v>29600</v>
      </c>
    </row>
    <row r="94" spans="1:11" ht="90" x14ac:dyDescent="0.25">
      <c r="A94" t="str">
        <f>"Z33237D065"</f>
        <v>Z33237D065</v>
      </c>
      <c r="B94" t="str">
        <f t="shared" si="1"/>
        <v>06363391001</v>
      </c>
      <c r="C94" t="s">
        <v>15</v>
      </c>
      <c r="D94" t="s">
        <v>275</v>
      </c>
      <c r="E94" t="s">
        <v>17</v>
      </c>
      <c r="F94" s="1" t="s">
        <v>276</v>
      </c>
      <c r="G94" t="s">
        <v>277</v>
      </c>
      <c r="H94">
        <v>3152</v>
      </c>
      <c r="I94" s="2">
        <v>43235</v>
      </c>
      <c r="J94" s="2">
        <v>43264</v>
      </c>
      <c r="K94">
        <v>3152</v>
      </c>
    </row>
    <row r="95" spans="1:11" ht="120" x14ac:dyDescent="0.25">
      <c r="A95" t="str">
        <f>"ZBB244ECEB"</f>
        <v>ZBB244ECEB</v>
      </c>
      <c r="B95" t="str">
        <f t="shared" si="1"/>
        <v>06363391001</v>
      </c>
      <c r="C95" t="s">
        <v>15</v>
      </c>
      <c r="D95" t="s">
        <v>278</v>
      </c>
      <c r="E95" t="s">
        <v>17</v>
      </c>
      <c r="F95" s="1" t="s">
        <v>279</v>
      </c>
      <c r="G95" t="s">
        <v>280</v>
      </c>
      <c r="H95">
        <v>220</v>
      </c>
      <c r="I95" s="2">
        <v>43287</v>
      </c>
      <c r="J95" s="2">
        <v>43290</v>
      </c>
      <c r="K95">
        <v>220</v>
      </c>
    </row>
    <row r="96" spans="1:11" ht="75" x14ac:dyDescent="0.25">
      <c r="A96" t="str">
        <f>"Z1222FF758"</f>
        <v>Z1222FF758</v>
      </c>
      <c r="B96" t="str">
        <f t="shared" si="1"/>
        <v>06363391001</v>
      </c>
      <c r="C96" t="s">
        <v>15</v>
      </c>
      <c r="D96" t="s">
        <v>281</v>
      </c>
      <c r="E96" t="s">
        <v>17</v>
      </c>
      <c r="F96" s="1" t="s">
        <v>282</v>
      </c>
      <c r="G96" t="s">
        <v>283</v>
      </c>
      <c r="H96">
        <v>500</v>
      </c>
      <c r="I96" s="2">
        <v>43213</v>
      </c>
      <c r="K96">
        <v>500</v>
      </c>
    </row>
    <row r="97" spans="1:11" ht="75" x14ac:dyDescent="0.25">
      <c r="A97" t="str">
        <f>"Z05245AD0F"</f>
        <v>Z05245AD0F</v>
      </c>
      <c r="B97" t="str">
        <f t="shared" si="1"/>
        <v>06363391001</v>
      </c>
      <c r="C97" t="s">
        <v>15</v>
      </c>
      <c r="D97" t="s">
        <v>284</v>
      </c>
      <c r="E97" t="s">
        <v>17</v>
      </c>
      <c r="F97" s="1" t="s">
        <v>232</v>
      </c>
      <c r="G97" t="s">
        <v>233</v>
      </c>
      <c r="H97">
        <v>339.5</v>
      </c>
      <c r="I97" s="2">
        <v>43166</v>
      </c>
      <c r="J97" s="2">
        <v>43166</v>
      </c>
      <c r="K97">
        <v>339.5</v>
      </c>
    </row>
    <row r="98" spans="1:11" ht="409.5" x14ac:dyDescent="0.25">
      <c r="A98" t="str">
        <f>"Z7C2175DEE"</f>
        <v>Z7C2175DEE</v>
      </c>
      <c r="B98" t="str">
        <f t="shared" si="1"/>
        <v>06363391001</v>
      </c>
      <c r="C98" t="s">
        <v>15</v>
      </c>
      <c r="D98" t="s">
        <v>285</v>
      </c>
      <c r="E98" t="s">
        <v>59</v>
      </c>
      <c r="F98" s="1" t="s">
        <v>286</v>
      </c>
      <c r="G98" t="s">
        <v>287</v>
      </c>
      <c r="H98">
        <v>7864.05</v>
      </c>
      <c r="I98" s="2">
        <v>43132</v>
      </c>
      <c r="J98" s="2">
        <v>43830</v>
      </c>
      <c r="K98">
        <v>3276.6</v>
      </c>
    </row>
    <row r="99" spans="1:11" ht="409.5" x14ac:dyDescent="0.25">
      <c r="A99" t="str">
        <f>"ZE02175D6E"</f>
        <v>ZE02175D6E</v>
      </c>
      <c r="B99" t="str">
        <f t="shared" si="1"/>
        <v>06363391001</v>
      </c>
      <c r="C99" t="s">
        <v>15</v>
      </c>
      <c r="D99" t="s">
        <v>288</v>
      </c>
      <c r="E99" t="s">
        <v>59</v>
      </c>
      <c r="F99" s="1" t="s">
        <v>289</v>
      </c>
      <c r="G99" t="s">
        <v>290</v>
      </c>
      <c r="H99">
        <v>7760</v>
      </c>
      <c r="I99" s="2">
        <v>43132</v>
      </c>
      <c r="J99" s="2">
        <v>43861</v>
      </c>
      <c r="K99">
        <v>3233.3</v>
      </c>
    </row>
    <row r="100" spans="1:11" ht="390" x14ac:dyDescent="0.25">
      <c r="A100" t="str">
        <f>"ZB62204F45"</f>
        <v>ZB62204F45</v>
      </c>
      <c r="B100" t="str">
        <f t="shared" si="1"/>
        <v>06363391001</v>
      </c>
      <c r="C100" t="s">
        <v>15</v>
      </c>
      <c r="D100" t="s">
        <v>291</v>
      </c>
      <c r="E100" t="s">
        <v>17</v>
      </c>
      <c r="F100" s="1" t="s">
        <v>292</v>
      </c>
      <c r="G100" t="s">
        <v>293</v>
      </c>
      <c r="H100">
        <v>1690</v>
      </c>
      <c r="I100" s="2">
        <v>43140</v>
      </c>
      <c r="K100">
        <v>1690</v>
      </c>
    </row>
    <row r="101" spans="1:11" ht="75" x14ac:dyDescent="0.25">
      <c r="A101" t="str">
        <f>"ZDC2289971"</f>
        <v>ZDC2289971</v>
      </c>
      <c r="B101" t="str">
        <f t="shared" si="1"/>
        <v>06363391001</v>
      </c>
      <c r="C101" t="s">
        <v>15</v>
      </c>
      <c r="D101" t="s">
        <v>294</v>
      </c>
      <c r="E101" t="s">
        <v>17</v>
      </c>
      <c r="F101" s="1" t="s">
        <v>295</v>
      </c>
      <c r="G101" t="s">
        <v>296</v>
      </c>
      <c r="H101">
        <v>155</v>
      </c>
      <c r="I101" s="2">
        <v>43158</v>
      </c>
      <c r="J101" s="2">
        <v>43158</v>
      </c>
      <c r="K101">
        <v>155</v>
      </c>
    </row>
    <row r="102" spans="1:11" ht="225" x14ac:dyDescent="0.25">
      <c r="A102" t="str">
        <f>"ZFA2386EF1"</f>
        <v>ZFA2386EF1</v>
      </c>
      <c r="B102" t="str">
        <f t="shared" si="1"/>
        <v>06363391001</v>
      </c>
      <c r="C102" t="s">
        <v>15</v>
      </c>
      <c r="D102" t="s">
        <v>297</v>
      </c>
      <c r="E102" t="s">
        <v>17</v>
      </c>
      <c r="F102" s="1" t="s">
        <v>298</v>
      </c>
      <c r="G102" t="s">
        <v>299</v>
      </c>
      <c r="H102">
        <v>1208</v>
      </c>
      <c r="I102" s="2">
        <v>43236</v>
      </c>
      <c r="J102" s="2">
        <v>43236</v>
      </c>
      <c r="K102">
        <v>1208</v>
      </c>
    </row>
    <row r="103" spans="1:11" ht="270" x14ac:dyDescent="0.25">
      <c r="A103" t="str">
        <f>"ZB02374E59"</f>
        <v>ZB02374E59</v>
      </c>
      <c r="B103" t="str">
        <f t="shared" si="1"/>
        <v>06363391001</v>
      </c>
      <c r="C103" t="s">
        <v>15</v>
      </c>
      <c r="D103" t="s">
        <v>300</v>
      </c>
      <c r="E103" t="s">
        <v>59</v>
      </c>
      <c r="F103" s="1" t="s">
        <v>301</v>
      </c>
      <c r="G103" t="s">
        <v>302</v>
      </c>
      <c r="H103">
        <v>8684.1</v>
      </c>
      <c r="I103" s="2">
        <v>43263</v>
      </c>
      <c r="K103">
        <v>8684.1</v>
      </c>
    </row>
    <row r="104" spans="1:11" ht="135" x14ac:dyDescent="0.25">
      <c r="A104" t="str">
        <f>"Z7123BFC2B"</f>
        <v>Z7123BFC2B</v>
      </c>
      <c r="B104" t="str">
        <f t="shared" si="1"/>
        <v>06363391001</v>
      </c>
      <c r="C104" t="s">
        <v>15</v>
      </c>
      <c r="D104" t="s">
        <v>303</v>
      </c>
      <c r="E104" t="s">
        <v>17</v>
      </c>
      <c r="F104" s="1" t="s">
        <v>304</v>
      </c>
      <c r="G104" t="s">
        <v>305</v>
      </c>
      <c r="H104">
        <v>146</v>
      </c>
      <c r="I104" s="2">
        <v>43280</v>
      </c>
      <c r="J104" s="2">
        <v>43465</v>
      </c>
      <c r="K104">
        <v>142.75</v>
      </c>
    </row>
    <row r="105" spans="1:11" ht="345" x14ac:dyDescent="0.25">
      <c r="A105" t="str">
        <f>"Z8521E113C"</f>
        <v>Z8521E113C</v>
      </c>
      <c r="B105" t="str">
        <f t="shared" si="1"/>
        <v>06363391001</v>
      </c>
      <c r="C105" t="s">
        <v>15</v>
      </c>
      <c r="D105" t="s">
        <v>306</v>
      </c>
      <c r="E105" t="s">
        <v>17</v>
      </c>
      <c r="F105" s="1" t="s">
        <v>307</v>
      </c>
      <c r="G105" t="s">
        <v>124</v>
      </c>
      <c r="H105">
        <v>5889</v>
      </c>
      <c r="I105" s="2">
        <v>43147</v>
      </c>
      <c r="J105" s="2">
        <v>43147</v>
      </c>
      <c r="K105">
        <v>5889</v>
      </c>
    </row>
    <row r="106" spans="1:11" ht="409.5" x14ac:dyDescent="0.25">
      <c r="A106" t="str">
        <f>"7429815D49"</f>
        <v>7429815D49</v>
      </c>
      <c r="B106" t="str">
        <f t="shared" si="1"/>
        <v>06363391001</v>
      </c>
      <c r="C106" t="s">
        <v>15</v>
      </c>
      <c r="D106" t="s">
        <v>308</v>
      </c>
      <c r="E106" t="s">
        <v>59</v>
      </c>
      <c r="F106" s="1" t="s">
        <v>309</v>
      </c>
      <c r="G106" t="s">
        <v>82</v>
      </c>
      <c r="H106">
        <v>205000</v>
      </c>
      <c r="I106" s="2">
        <v>43297</v>
      </c>
      <c r="J106" s="2">
        <v>43640</v>
      </c>
      <c r="K106">
        <v>130867.89</v>
      </c>
    </row>
    <row r="107" spans="1:11" ht="105" x14ac:dyDescent="0.25">
      <c r="A107" t="str">
        <f>"Z7623DA514"</f>
        <v>Z7623DA514</v>
      </c>
      <c r="B107" t="str">
        <f t="shared" si="1"/>
        <v>06363391001</v>
      </c>
      <c r="C107" t="s">
        <v>15</v>
      </c>
      <c r="D107" t="s">
        <v>310</v>
      </c>
      <c r="E107" t="s">
        <v>17</v>
      </c>
      <c r="F107" s="1" t="s">
        <v>174</v>
      </c>
      <c r="G107" t="s">
        <v>175</v>
      </c>
      <c r="H107">
        <v>232</v>
      </c>
      <c r="I107" s="2">
        <v>43273</v>
      </c>
      <c r="J107" s="2">
        <v>43273</v>
      </c>
      <c r="K107">
        <v>232</v>
      </c>
    </row>
    <row r="108" spans="1:11" ht="120" x14ac:dyDescent="0.25">
      <c r="A108" t="str">
        <f>"7575071A55"</f>
        <v>7575071A55</v>
      </c>
      <c r="B108" t="str">
        <f t="shared" si="1"/>
        <v>06363391001</v>
      </c>
      <c r="C108" t="s">
        <v>15</v>
      </c>
      <c r="D108" t="s">
        <v>311</v>
      </c>
      <c r="E108" t="s">
        <v>21</v>
      </c>
      <c r="F108" s="1" t="s">
        <v>312</v>
      </c>
      <c r="G108" t="s">
        <v>313</v>
      </c>
      <c r="H108">
        <v>247794.9</v>
      </c>
      <c r="I108" s="2">
        <v>43315</v>
      </c>
      <c r="J108" s="2">
        <v>43665</v>
      </c>
      <c r="K108">
        <v>111607.05</v>
      </c>
    </row>
    <row r="109" spans="1:11" ht="90" x14ac:dyDescent="0.25">
      <c r="A109" t="str">
        <f>"ZB4245EFD6"</f>
        <v>ZB4245EFD6</v>
      </c>
      <c r="B109" t="str">
        <f t="shared" si="1"/>
        <v>06363391001</v>
      </c>
      <c r="C109" t="s">
        <v>15</v>
      </c>
      <c r="D109" t="s">
        <v>314</v>
      </c>
      <c r="E109" t="s">
        <v>17</v>
      </c>
      <c r="F109" s="1" t="s">
        <v>315</v>
      </c>
      <c r="G109" t="s">
        <v>316</v>
      </c>
      <c r="H109">
        <v>480</v>
      </c>
      <c r="I109" s="2">
        <v>43293</v>
      </c>
      <c r="J109" s="2">
        <v>43305</v>
      </c>
      <c r="K109">
        <v>480</v>
      </c>
    </row>
    <row r="110" spans="1:11" ht="120" x14ac:dyDescent="0.25">
      <c r="A110" t="str">
        <f>"ZB82418A5B"</f>
        <v>ZB82418A5B</v>
      </c>
      <c r="B110" t="str">
        <f t="shared" si="1"/>
        <v>06363391001</v>
      </c>
      <c r="C110" t="s">
        <v>15</v>
      </c>
      <c r="D110" t="s">
        <v>317</v>
      </c>
      <c r="E110" t="s">
        <v>17</v>
      </c>
      <c r="F110" s="1" t="s">
        <v>318</v>
      </c>
      <c r="G110" t="s">
        <v>319</v>
      </c>
      <c r="H110">
        <v>4250</v>
      </c>
      <c r="I110" s="2">
        <v>43308</v>
      </c>
      <c r="J110" s="2">
        <v>43308</v>
      </c>
      <c r="K110">
        <v>4250</v>
      </c>
    </row>
    <row r="111" spans="1:11" ht="150" x14ac:dyDescent="0.25">
      <c r="A111" t="str">
        <f>"ZE524AE8F2"</f>
        <v>ZE524AE8F2</v>
      </c>
      <c r="B111" t="str">
        <f t="shared" si="1"/>
        <v>06363391001</v>
      </c>
      <c r="C111" t="s">
        <v>15</v>
      </c>
      <c r="D111" t="s">
        <v>320</v>
      </c>
      <c r="E111" t="s">
        <v>17</v>
      </c>
      <c r="F111" s="1" t="s">
        <v>37</v>
      </c>
      <c r="G111" t="s">
        <v>38</v>
      </c>
      <c r="H111">
        <v>230</v>
      </c>
      <c r="I111" s="2">
        <v>43334</v>
      </c>
      <c r="J111" s="2">
        <v>43334</v>
      </c>
      <c r="K111">
        <v>230</v>
      </c>
    </row>
    <row r="112" spans="1:11" ht="150" x14ac:dyDescent="0.25">
      <c r="A112" t="str">
        <f>"ZF62408D70"</f>
        <v>ZF62408D70</v>
      </c>
      <c r="B112" t="str">
        <f t="shared" si="1"/>
        <v>06363391001</v>
      </c>
      <c r="C112" t="s">
        <v>15</v>
      </c>
      <c r="D112" t="s">
        <v>321</v>
      </c>
      <c r="E112" t="s">
        <v>17</v>
      </c>
      <c r="F112" s="1" t="s">
        <v>322</v>
      </c>
      <c r="G112" t="s">
        <v>293</v>
      </c>
      <c r="H112">
        <v>3015.85</v>
      </c>
      <c r="I112" s="2">
        <v>43276</v>
      </c>
      <c r="J112" s="2">
        <v>43308</v>
      </c>
      <c r="K112">
        <v>3015.85</v>
      </c>
    </row>
    <row r="113" spans="1:11" ht="135" x14ac:dyDescent="0.25">
      <c r="A113" t="str">
        <f>"Z10237E074"</f>
        <v>Z10237E074</v>
      </c>
      <c r="B113" t="str">
        <f t="shared" si="1"/>
        <v>06363391001</v>
      </c>
      <c r="C113" t="s">
        <v>15</v>
      </c>
      <c r="D113" t="s">
        <v>323</v>
      </c>
      <c r="E113" t="s">
        <v>21</v>
      </c>
      <c r="F113" s="1" t="s">
        <v>208</v>
      </c>
      <c r="G113" t="s">
        <v>209</v>
      </c>
      <c r="H113">
        <v>11660.8</v>
      </c>
      <c r="I113" s="2">
        <v>43252</v>
      </c>
      <c r="J113" s="2">
        <v>45077</v>
      </c>
      <c r="K113">
        <v>1166.08</v>
      </c>
    </row>
    <row r="114" spans="1:11" ht="409.5" x14ac:dyDescent="0.25">
      <c r="A114" t="str">
        <f>"Z3B20EFAD5"</f>
        <v>Z3B20EFAD5</v>
      </c>
      <c r="B114" t="str">
        <f t="shared" si="1"/>
        <v>06363391001</v>
      </c>
      <c r="C114" t="s">
        <v>15</v>
      </c>
      <c r="D114" t="s">
        <v>324</v>
      </c>
      <c r="E114" t="s">
        <v>59</v>
      </c>
      <c r="F114" s="1" t="s">
        <v>325</v>
      </c>
      <c r="G114" t="s">
        <v>225</v>
      </c>
      <c r="H114">
        <v>32000</v>
      </c>
      <c r="I114" s="2">
        <v>43111</v>
      </c>
      <c r="K114">
        <v>26500</v>
      </c>
    </row>
    <row r="115" spans="1:11" ht="225" x14ac:dyDescent="0.25">
      <c r="A115" t="str">
        <f>"ZD22443DBB"</f>
        <v>ZD22443DBB</v>
      </c>
      <c r="B115" t="str">
        <f t="shared" si="1"/>
        <v>06363391001</v>
      </c>
      <c r="C115" t="s">
        <v>15</v>
      </c>
      <c r="D115" t="s">
        <v>326</v>
      </c>
      <c r="E115" t="s">
        <v>17</v>
      </c>
      <c r="F115" s="1" t="s">
        <v>327</v>
      </c>
      <c r="G115" t="s">
        <v>328</v>
      </c>
      <c r="H115">
        <v>196.5</v>
      </c>
      <c r="I115" s="2">
        <v>43304</v>
      </c>
      <c r="J115" s="2">
        <v>43320</v>
      </c>
      <c r="K115">
        <v>196.5</v>
      </c>
    </row>
    <row r="116" spans="1:11" ht="150" x14ac:dyDescent="0.25">
      <c r="A116" t="str">
        <f>"ZAB24A7067"</f>
        <v>ZAB24A7067</v>
      </c>
      <c r="B116" t="str">
        <f t="shared" si="1"/>
        <v>06363391001</v>
      </c>
      <c r="C116" t="s">
        <v>15</v>
      </c>
      <c r="D116" t="s">
        <v>329</v>
      </c>
      <c r="E116" t="s">
        <v>17</v>
      </c>
      <c r="F116" s="1" t="s">
        <v>37</v>
      </c>
      <c r="G116" t="s">
        <v>38</v>
      </c>
      <c r="H116">
        <v>310</v>
      </c>
      <c r="I116" s="2">
        <v>43326</v>
      </c>
      <c r="J116" s="2">
        <v>43326</v>
      </c>
      <c r="K116">
        <v>310</v>
      </c>
    </row>
    <row r="117" spans="1:11" ht="75" x14ac:dyDescent="0.25">
      <c r="A117" t="str">
        <f>"ZC0240EEA8"</f>
        <v>ZC0240EEA8</v>
      </c>
      <c r="B117" t="str">
        <f t="shared" si="1"/>
        <v>06363391001</v>
      </c>
      <c r="C117" t="s">
        <v>15</v>
      </c>
      <c r="D117" t="s">
        <v>330</v>
      </c>
      <c r="E117" t="s">
        <v>17</v>
      </c>
      <c r="F117" s="1" t="s">
        <v>331</v>
      </c>
      <c r="G117" t="s">
        <v>332</v>
      </c>
      <c r="H117">
        <v>1224.8</v>
      </c>
      <c r="I117" s="2">
        <v>43271</v>
      </c>
      <c r="J117" s="2">
        <v>43281</v>
      </c>
      <c r="K117">
        <v>1224.8</v>
      </c>
    </row>
    <row r="118" spans="1:11" ht="90" x14ac:dyDescent="0.25">
      <c r="A118" t="str">
        <f>"Z3322FB7AF"</f>
        <v>Z3322FB7AF</v>
      </c>
      <c r="B118" t="str">
        <f t="shared" si="1"/>
        <v>06363391001</v>
      </c>
      <c r="C118" t="s">
        <v>15</v>
      </c>
      <c r="D118" t="s">
        <v>333</v>
      </c>
      <c r="E118" t="s">
        <v>17</v>
      </c>
      <c r="F118" s="1" t="s">
        <v>334</v>
      </c>
      <c r="G118" t="s">
        <v>335</v>
      </c>
      <c r="H118">
        <v>236.4</v>
      </c>
      <c r="I118" s="2">
        <v>43193</v>
      </c>
      <c r="J118" s="2">
        <v>43196</v>
      </c>
      <c r="K118">
        <v>236.4</v>
      </c>
    </row>
    <row r="119" spans="1:11" ht="165" x14ac:dyDescent="0.25">
      <c r="A119" t="str">
        <f>"Z0525083C9"</f>
        <v>Z0525083C9</v>
      </c>
      <c r="B119" t="str">
        <f t="shared" si="1"/>
        <v>06363391001</v>
      </c>
      <c r="C119" t="s">
        <v>15</v>
      </c>
      <c r="D119" t="s">
        <v>336</v>
      </c>
      <c r="E119" t="s">
        <v>17</v>
      </c>
      <c r="F119" s="1" t="s">
        <v>18</v>
      </c>
      <c r="G119" t="s">
        <v>19</v>
      </c>
      <c r="H119">
        <v>157.5</v>
      </c>
      <c r="I119" s="2">
        <v>43368</v>
      </c>
      <c r="J119" s="2">
        <v>43368</v>
      </c>
      <c r="K119">
        <v>157.5</v>
      </c>
    </row>
    <row r="120" spans="1:11" ht="75" x14ac:dyDescent="0.25">
      <c r="A120" t="str">
        <f>"Z6D25492AE"</f>
        <v>Z6D25492AE</v>
      </c>
      <c r="B120" t="str">
        <f t="shared" si="1"/>
        <v>06363391001</v>
      </c>
      <c r="C120" t="s">
        <v>15</v>
      </c>
      <c r="D120" t="s">
        <v>337</v>
      </c>
      <c r="E120" t="s">
        <v>17</v>
      </c>
      <c r="F120" s="1" t="s">
        <v>338</v>
      </c>
      <c r="G120" t="s">
        <v>339</v>
      </c>
      <c r="H120">
        <v>150</v>
      </c>
      <c r="I120" s="2">
        <v>43356</v>
      </c>
      <c r="J120" s="2">
        <v>43356</v>
      </c>
      <c r="K120">
        <v>150</v>
      </c>
    </row>
    <row r="121" spans="1:11" ht="105" x14ac:dyDescent="0.25">
      <c r="A121" t="str">
        <f>"ZEA247D409"</f>
        <v>ZEA247D409</v>
      </c>
      <c r="B121" t="str">
        <f t="shared" si="1"/>
        <v>06363391001</v>
      </c>
      <c r="C121" t="s">
        <v>15</v>
      </c>
      <c r="D121" t="s">
        <v>340</v>
      </c>
      <c r="E121" t="s">
        <v>17</v>
      </c>
      <c r="F121" s="1" t="s">
        <v>341</v>
      </c>
      <c r="G121" t="s">
        <v>342</v>
      </c>
      <c r="H121">
        <v>500</v>
      </c>
      <c r="I121" s="2">
        <v>43307</v>
      </c>
      <c r="K121">
        <v>500</v>
      </c>
    </row>
    <row r="122" spans="1:11" ht="135" x14ac:dyDescent="0.25">
      <c r="A122" t="str">
        <f>"Z8223B8A1D"</f>
        <v>Z8223B8A1D</v>
      </c>
      <c r="B122" t="str">
        <f t="shared" si="1"/>
        <v>06363391001</v>
      </c>
      <c r="C122" t="s">
        <v>15</v>
      </c>
      <c r="D122" t="s">
        <v>343</v>
      </c>
      <c r="E122" t="s">
        <v>21</v>
      </c>
      <c r="F122" s="1" t="s">
        <v>208</v>
      </c>
      <c r="G122" t="s">
        <v>209</v>
      </c>
      <c r="H122">
        <v>2915.2</v>
      </c>
      <c r="I122" s="2">
        <v>43294</v>
      </c>
      <c r="J122" s="2">
        <v>45119</v>
      </c>
      <c r="K122">
        <v>145.76</v>
      </c>
    </row>
    <row r="123" spans="1:11" ht="90" x14ac:dyDescent="0.25">
      <c r="A123" t="str">
        <f>"Z0024D373C"</f>
        <v>Z0024D373C</v>
      </c>
      <c r="B123" t="str">
        <f t="shared" si="1"/>
        <v>06363391001</v>
      </c>
      <c r="C123" t="s">
        <v>15</v>
      </c>
      <c r="D123" t="s">
        <v>344</v>
      </c>
      <c r="E123" t="s">
        <v>21</v>
      </c>
      <c r="F123" s="1" t="s">
        <v>345</v>
      </c>
      <c r="G123" t="s">
        <v>346</v>
      </c>
      <c r="H123">
        <v>14442.5</v>
      </c>
      <c r="I123" s="2">
        <v>43377</v>
      </c>
      <c r="J123" s="2">
        <v>43377</v>
      </c>
      <c r="K123">
        <v>14442.5</v>
      </c>
    </row>
    <row r="124" spans="1:11" ht="105" x14ac:dyDescent="0.25">
      <c r="A124" t="str">
        <f>"Z0F243BCB2"</f>
        <v>Z0F243BCB2</v>
      </c>
      <c r="B124" t="str">
        <f t="shared" si="1"/>
        <v>06363391001</v>
      </c>
      <c r="C124" t="s">
        <v>15</v>
      </c>
      <c r="D124" t="s">
        <v>347</v>
      </c>
      <c r="E124" t="s">
        <v>21</v>
      </c>
      <c r="F124" s="1" t="s">
        <v>143</v>
      </c>
      <c r="G124" t="s">
        <v>144</v>
      </c>
      <c r="H124">
        <v>0</v>
      </c>
      <c r="I124" s="2">
        <v>43318</v>
      </c>
      <c r="J124" s="2">
        <v>43682</v>
      </c>
      <c r="K124">
        <v>393.14</v>
      </c>
    </row>
    <row r="125" spans="1:11" ht="90" x14ac:dyDescent="0.25">
      <c r="A125" t="str">
        <f>"Z822453CA9"</f>
        <v>Z822453CA9</v>
      </c>
      <c r="B125" t="str">
        <f t="shared" si="1"/>
        <v>06363391001</v>
      </c>
      <c r="C125" t="s">
        <v>15</v>
      </c>
      <c r="D125" t="s">
        <v>348</v>
      </c>
      <c r="E125" t="s">
        <v>17</v>
      </c>
      <c r="F125" s="1" t="s">
        <v>349</v>
      </c>
      <c r="G125" t="s">
        <v>350</v>
      </c>
      <c r="H125">
        <v>2500</v>
      </c>
      <c r="I125" s="2">
        <v>43319</v>
      </c>
      <c r="J125" s="2">
        <v>43377</v>
      </c>
      <c r="K125">
        <v>2500</v>
      </c>
    </row>
    <row r="126" spans="1:11" ht="90" x14ac:dyDescent="0.25">
      <c r="A126" t="str">
        <f>"ZB224052E9"</f>
        <v>ZB224052E9</v>
      </c>
      <c r="B126" t="str">
        <f t="shared" si="1"/>
        <v>06363391001</v>
      </c>
      <c r="C126" t="s">
        <v>15</v>
      </c>
      <c r="D126" t="s">
        <v>351</v>
      </c>
      <c r="E126" t="s">
        <v>17</v>
      </c>
      <c r="F126" s="1" t="s">
        <v>349</v>
      </c>
      <c r="G126" t="s">
        <v>350</v>
      </c>
      <c r="H126">
        <v>2750</v>
      </c>
      <c r="I126" s="2">
        <v>43383</v>
      </c>
      <c r="J126" s="2">
        <v>43383</v>
      </c>
      <c r="K126">
        <v>2750</v>
      </c>
    </row>
    <row r="127" spans="1:11" ht="135" x14ac:dyDescent="0.25">
      <c r="A127" t="str">
        <f>"Z14236F347"</f>
        <v>Z14236F347</v>
      </c>
      <c r="B127" t="str">
        <f t="shared" si="1"/>
        <v>06363391001</v>
      </c>
      <c r="C127" t="s">
        <v>15</v>
      </c>
      <c r="D127" t="s">
        <v>352</v>
      </c>
      <c r="E127" t="s">
        <v>21</v>
      </c>
      <c r="F127" s="1" t="s">
        <v>208</v>
      </c>
      <c r="G127" t="s">
        <v>209</v>
      </c>
      <c r="H127">
        <v>3783.4</v>
      </c>
      <c r="I127" s="2">
        <v>43309</v>
      </c>
      <c r="J127" s="2">
        <v>45134</v>
      </c>
      <c r="K127">
        <v>189.17</v>
      </c>
    </row>
    <row r="128" spans="1:11" ht="135" x14ac:dyDescent="0.25">
      <c r="A128" t="str">
        <f>"Z9E2356C02"</f>
        <v>Z9E2356C02</v>
      </c>
      <c r="B128" t="str">
        <f t="shared" si="1"/>
        <v>06363391001</v>
      </c>
      <c r="C128" t="s">
        <v>15</v>
      </c>
      <c r="D128" t="s">
        <v>353</v>
      </c>
      <c r="E128" t="s">
        <v>21</v>
      </c>
      <c r="F128" s="1" t="s">
        <v>208</v>
      </c>
      <c r="G128" t="s">
        <v>209</v>
      </c>
      <c r="H128">
        <v>34050.6</v>
      </c>
      <c r="I128" s="2">
        <v>43367</v>
      </c>
      <c r="J128" s="2">
        <v>45192</v>
      </c>
      <c r="K128">
        <v>1702.53</v>
      </c>
    </row>
    <row r="129" spans="1:11" ht="90" x14ac:dyDescent="0.25">
      <c r="A129" t="str">
        <f>"Z0B2453CF1"</f>
        <v>Z0B2453CF1</v>
      </c>
      <c r="B129" t="str">
        <f t="shared" si="1"/>
        <v>06363391001</v>
      </c>
      <c r="C129" t="s">
        <v>15</v>
      </c>
      <c r="D129" t="s">
        <v>354</v>
      </c>
      <c r="E129" t="s">
        <v>17</v>
      </c>
      <c r="F129" s="1" t="s">
        <v>349</v>
      </c>
      <c r="G129" t="s">
        <v>350</v>
      </c>
      <c r="H129">
        <v>495</v>
      </c>
      <c r="I129" s="2">
        <v>43382</v>
      </c>
      <c r="J129" s="2">
        <v>43382</v>
      </c>
      <c r="K129">
        <v>495</v>
      </c>
    </row>
    <row r="130" spans="1:11" ht="105" x14ac:dyDescent="0.25">
      <c r="A130" t="str">
        <f>"Z6F2553AE1"</f>
        <v>Z6F2553AE1</v>
      </c>
      <c r="B130" t="str">
        <f t="shared" si="1"/>
        <v>06363391001</v>
      </c>
      <c r="C130" t="s">
        <v>15</v>
      </c>
      <c r="D130" t="s">
        <v>355</v>
      </c>
      <c r="E130" t="s">
        <v>17</v>
      </c>
      <c r="F130" s="1" t="s">
        <v>356</v>
      </c>
      <c r="G130" t="s">
        <v>61</v>
      </c>
      <c r="H130">
        <v>735</v>
      </c>
      <c r="I130" s="2">
        <v>43405</v>
      </c>
      <c r="J130" s="2">
        <v>43861</v>
      </c>
      <c r="K130">
        <v>98</v>
      </c>
    </row>
    <row r="131" spans="1:11" ht="409.5" x14ac:dyDescent="0.25">
      <c r="A131" t="str">
        <f>"ZF824EC289"</f>
        <v>ZF824EC289</v>
      </c>
      <c r="B131" t="str">
        <f t="shared" ref="B131:B194" si="2">"06363391001"</f>
        <v>06363391001</v>
      </c>
      <c r="C131" t="s">
        <v>15</v>
      </c>
      <c r="D131" t="s">
        <v>357</v>
      </c>
      <c r="E131" t="s">
        <v>17</v>
      </c>
      <c r="F131" s="1" t="s">
        <v>358</v>
      </c>
      <c r="G131" t="s">
        <v>359</v>
      </c>
      <c r="H131">
        <v>3240</v>
      </c>
      <c r="I131" s="2">
        <v>43388</v>
      </c>
      <c r="J131" s="2">
        <v>43389</v>
      </c>
      <c r="K131">
        <v>3240</v>
      </c>
    </row>
    <row r="132" spans="1:11" ht="90" x14ac:dyDescent="0.25">
      <c r="A132" t="str">
        <f>"ZBA2522D12"</f>
        <v>ZBA2522D12</v>
      </c>
      <c r="B132" t="str">
        <f t="shared" si="2"/>
        <v>06363391001</v>
      </c>
      <c r="C132" t="s">
        <v>15</v>
      </c>
      <c r="D132" t="s">
        <v>255</v>
      </c>
      <c r="E132" t="s">
        <v>17</v>
      </c>
      <c r="F132" s="1" t="s">
        <v>256</v>
      </c>
      <c r="G132" t="s">
        <v>257</v>
      </c>
      <c r="H132">
        <v>474.03</v>
      </c>
      <c r="I132" s="2">
        <v>43397</v>
      </c>
      <c r="J132" s="2">
        <v>43397</v>
      </c>
      <c r="K132">
        <v>474.03</v>
      </c>
    </row>
    <row r="133" spans="1:11" ht="165" x14ac:dyDescent="0.25">
      <c r="A133" t="str">
        <f>"Z22259AE05"</f>
        <v>Z22259AE05</v>
      </c>
      <c r="B133" t="str">
        <f t="shared" si="2"/>
        <v>06363391001</v>
      </c>
      <c r="C133" t="s">
        <v>15</v>
      </c>
      <c r="D133" t="s">
        <v>360</v>
      </c>
      <c r="E133" t="s">
        <v>17</v>
      </c>
      <c r="F133" s="1" t="s">
        <v>18</v>
      </c>
      <c r="G133" t="s">
        <v>19</v>
      </c>
      <c r="H133">
        <v>31.5</v>
      </c>
      <c r="I133" s="2">
        <v>43410</v>
      </c>
      <c r="J133" s="2">
        <v>43411</v>
      </c>
      <c r="K133">
        <v>31.5</v>
      </c>
    </row>
    <row r="134" spans="1:11" ht="75" x14ac:dyDescent="0.25">
      <c r="A134" t="str">
        <f>"Z3524CBA4B"</f>
        <v>Z3524CBA4B</v>
      </c>
      <c r="B134" t="str">
        <f t="shared" si="2"/>
        <v>06363391001</v>
      </c>
      <c r="C134" t="s">
        <v>15</v>
      </c>
      <c r="D134" t="s">
        <v>361</v>
      </c>
      <c r="E134" t="s">
        <v>17</v>
      </c>
      <c r="F134" s="1" t="s">
        <v>362</v>
      </c>
      <c r="G134" t="s">
        <v>363</v>
      </c>
      <c r="H134">
        <v>2200</v>
      </c>
      <c r="I134" s="2">
        <v>43378</v>
      </c>
      <c r="J134" s="2">
        <v>43378</v>
      </c>
      <c r="K134">
        <v>2200</v>
      </c>
    </row>
    <row r="135" spans="1:11" ht="75" x14ac:dyDescent="0.25">
      <c r="A135" t="str">
        <f>"ZB324D7B17"</f>
        <v>ZB324D7B17</v>
      </c>
      <c r="B135" t="str">
        <f t="shared" si="2"/>
        <v>06363391001</v>
      </c>
      <c r="C135" t="s">
        <v>15</v>
      </c>
      <c r="D135" t="s">
        <v>364</v>
      </c>
      <c r="E135" t="s">
        <v>21</v>
      </c>
      <c r="F135" s="1" t="s">
        <v>365</v>
      </c>
      <c r="G135" t="s">
        <v>366</v>
      </c>
      <c r="H135">
        <v>27000</v>
      </c>
      <c r="I135" s="2">
        <v>43367</v>
      </c>
      <c r="J135" s="2">
        <v>43367</v>
      </c>
      <c r="K135">
        <v>27000</v>
      </c>
    </row>
    <row r="136" spans="1:11" ht="165" x14ac:dyDescent="0.25">
      <c r="A136" t="str">
        <f>"Z7425033E4"</f>
        <v>Z7425033E4</v>
      </c>
      <c r="B136" t="str">
        <f t="shared" si="2"/>
        <v>06363391001</v>
      </c>
      <c r="C136" t="s">
        <v>15</v>
      </c>
      <c r="D136" t="s">
        <v>367</v>
      </c>
      <c r="E136" t="s">
        <v>17</v>
      </c>
      <c r="F136" s="1" t="s">
        <v>368</v>
      </c>
      <c r="G136" t="s">
        <v>369</v>
      </c>
      <c r="H136">
        <v>637.78</v>
      </c>
      <c r="I136" s="2">
        <v>43411</v>
      </c>
      <c r="J136" s="2">
        <v>43411</v>
      </c>
      <c r="K136">
        <v>637.78</v>
      </c>
    </row>
    <row r="137" spans="1:11" ht="315" x14ac:dyDescent="0.25">
      <c r="A137" t="str">
        <f>"7392866205"</f>
        <v>7392866205</v>
      </c>
      <c r="B137" t="str">
        <f t="shared" si="2"/>
        <v>06363391001</v>
      </c>
      <c r="C137" t="s">
        <v>15</v>
      </c>
      <c r="D137" t="s">
        <v>370</v>
      </c>
      <c r="E137" t="s">
        <v>59</v>
      </c>
      <c r="F137" s="1" t="s">
        <v>371</v>
      </c>
      <c r="G137" t="s">
        <v>86</v>
      </c>
      <c r="H137">
        <v>745000</v>
      </c>
      <c r="I137" s="2">
        <v>43282</v>
      </c>
      <c r="J137" s="2">
        <v>44013</v>
      </c>
      <c r="K137">
        <v>38019.980000000003</v>
      </c>
    </row>
    <row r="138" spans="1:11" ht="315" x14ac:dyDescent="0.25">
      <c r="A138" t="str">
        <f>"Z52258C7CD"</f>
        <v>Z52258C7CD</v>
      </c>
      <c r="B138" t="str">
        <f t="shared" si="2"/>
        <v>06363391001</v>
      </c>
      <c r="C138" t="s">
        <v>15</v>
      </c>
      <c r="D138" t="s">
        <v>372</v>
      </c>
      <c r="E138" t="s">
        <v>17</v>
      </c>
      <c r="F138" s="1" t="s">
        <v>373</v>
      </c>
      <c r="G138" t="s">
        <v>374</v>
      </c>
      <c r="H138">
        <v>336</v>
      </c>
      <c r="I138" s="2">
        <v>43411</v>
      </c>
      <c r="J138" s="2">
        <v>43411</v>
      </c>
      <c r="K138">
        <v>336</v>
      </c>
    </row>
    <row r="139" spans="1:11" ht="90" x14ac:dyDescent="0.25">
      <c r="A139" t="str">
        <f>"Z11256030D"</f>
        <v>Z11256030D</v>
      </c>
      <c r="B139" t="str">
        <f t="shared" si="2"/>
        <v>06363391001</v>
      </c>
      <c r="C139" t="s">
        <v>15</v>
      </c>
      <c r="D139" t="s">
        <v>375</v>
      </c>
      <c r="E139" t="s">
        <v>17</v>
      </c>
      <c r="F139" s="1" t="s">
        <v>349</v>
      </c>
      <c r="G139" t="s">
        <v>350</v>
      </c>
      <c r="H139">
        <v>15375</v>
      </c>
      <c r="I139" s="2">
        <v>43416</v>
      </c>
      <c r="J139" s="2">
        <v>43454</v>
      </c>
      <c r="K139">
        <v>15375</v>
      </c>
    </row>
    <row r="140" spans="1:11" ht="409.5" x14ac:dyDescent="0.25">
      <c r="A140" t="str">
        <f>"Z972544D9A"</f>
        <v>Z972544D9A</v>
      </c>
      <c r="B140" t="str">
        <f t="shared" si="2"/>
        <v>06363391001</v>
      </c>
      <c r="C140" t="s">
        <v>15</v>
      </c>
      <c r="D140" t="s">
        <v>376</v>
      </c>
      <c r="E140" t="s">
        <v>17</v>
      </c>
      <c r="F140" s="1" t="s">
        <v>377</v>
      </c>
      <c r="G140" t="s">
        <v>378</v>
      </c>
      <c r="H140">
        <v>2138.64</v>
      </c>
      <c r="I140" s="2">
        <v>43413</v>
      </c>
      <c r="J140" s="2">
        <v>43433</v>
      </c>
      <c r="K140">
        <v>2138.5500000000002</v>
      </c>
    </row>
    <row r="141" spans="1:11" ht="330" x14ac:dyDescent="0.25">
      <c r="A141" t="str">
        <f>"756174448D"</f>
        <v>756174448D</v>
      </c>
      <c r="B141" t="str">
        <f t="shared" si="2"/>
        <v>06363391001</v>
      </c>
      <c r="C141" t="s">
        <v>15</v>
      </c>
      <c r="D141" t="s">
        <v>379</v>
      </c>
      <c r="E141" t="s">
        <v>59</v>
      </c>
      <c r="F141" s="1" t="s">
        <v>380</v>
      </c>
      <c r="G141" t="s">
        <v>381</v>
      </c>
      <c r="H141">
        <v>25100</v>
      </c>
      <c r="I141" s="2">
        <v>43418</v>
      </c>
      <c r="J141" s="2">
        <v>43782</v>
      </c>
      <c r="K141">
        <v>5395.8</v>
      </c>
    </row>
    <row r="142" spans="1:11" ht="150" x14ac:dyDescent="0.25">
      <c r="A142" t="str">
        <f>"Z7324EB733"</f>
        <v>Z7324EB733</v>
      </c>
      <c r="B142" t="str">
        <f t="shared" si="2"/>
        <v>06363391001</v>
      </c>
      <c r="C142" t="s">
        <v>15</v>
      </c>
      <c r="D142" t="s">
        <v>382</v>
      </c>
      <c r="E142" t="s">
        <v>17</v>
      </c>
      <c r="F142" s="1" t="s">
        <v>383</v>
      </c>
      <c r="G142" t="s">
        <v>384</v>
      </c>
      <c r="H142">
        <v>612.20000000000005</v>
      </c>
      <c r="I142" s="2">
        <v>43297</v>
      </c>
      <c r="J142" s="2">
        <v>43440</v>
      </c>
      <c r="K142">
        <v>612.20000000000005</v>
      </c>
    </row>
    <row r="143" spans="1:11" ht="225" x14ac:dyDescent="0.25">
      <c r="A143" t="str">
        <f>"Z4025DEBA4"</f>
        <v>Z4025DEBA4</v>
      </c>
      <c r="B143" t="str">
        <f t="shared" si="2"/>
        <v>06363391001</v>
      </c>
      <c r="C143" t="s">
        <v>15</v>
      </c>
      <c r="D143" t="s">
        <v>385</v>
      </c>
      <c r="E143" t="s">
        <v>17</v>
      </c>
      <c r="F143" s="1" t="s">
        <v>386</v>
      </c>
      <c r="G143" t="s">
        <v>387</v>
      </c>
      <c r="H143">
        <v>286</v>
      </c>
      <c r="I143" s="2">
        <v>43440</v>
      </c>
      <c r="J143" s="2">
        <v>43440</v>
      </c>
      <c r="K143">
        <v>286</v>
      </c>
    </row>
    <row r="144" spans="1:11" ht="90" x14ac:dyDescent="0.25">
      <c r="A144" t="str">
        <f>"Z49260D739"</f>
        <v>Z49260D739</v>
      </c>
      <c r="B144" t="str">
        <f t="shared" si="2"/>
        <v>06363391001</v>
      </c>
      <c r="C144" t="s">
        <v>15</v>
      </c>
      <c r="D144" t="s">
        <v>388</v>
      </c>
      <c r="E144" t="s">
        <v>21</v>
      </c>
      <c r="F144" s="1" t="s">
        <v>389</v>
      </c>
      <c r="G144" t="s">
        <v>390</v>
      </c>
      <c r="H144">
        <v>5500</v>
      </c>
      <c r="I144" s="2">
        <v>43437</v>
      </c>
      <c r="J144" s="2">
        <v>43439</v>
      </c>
      <c r="K144">
        <v>4487.12</v>
      </c>
    </row>
    <row r="145" spans="1:11" ht="285" x14ac:dyDescent="0.25">
      <c r="A145" t="str">
        <f>"Z0A2491FD9"</f>
        <v>Z0A2491FD9</v>
      </c>
      <c r="B145" t="str">
        <f t="shared" si="2"/>
        <v>06363391001</v>
      </c>
      <c r="C145" t="s">
        <v>15</v>
      </c>
      <c r="D145" t="s">
        <v>391</v>
      </c>
      <c r="E145" t="s">
        <v>17</v>
      </c>
      <c r="F145" s="1" t="s">
        <v>392</v>
      </c>
      <c r="G145" t="s">
        <v>393</v>
      </c>
      <c r="H145">
        <v>20834</v>
      </c>
      <c r="I145" s="2">
        <v>43404</v>
      </c>
      <c r="J145" s="2">
        <v>43404</v>
      </c>
      <c r="K145">
        <v>20834</v>
      </c>
    </row>
    <row r="146" spans="1:11" ht="105" x14ac:dyDescent="0.25">
      <c r="A146" t="str">
        <f>"ZEE2502E89"</f>
        <v>ZEE2502E89</v>
      </c>
      <c r="B146" t="str">
        <f t="shared" si="2"/>
        <v>06363391001</v>
      </c>
      <c r="C146" t="s">
        <v>15</v>
      </c>
      <c r="D146" t="s">
        <v>394</v>
      </c>
      <c r="E146" t="s">
        <v>17</v>
      </c>
      <c r="F146" s="1" t="s">
        <v>395</v>
      </c>
      <c r="G146" t="s">
        <v>396</v>
      </c>
      <c r="H146">
        <v>1200</v>
      </c>
      <c r="I146" s="2">
        <v>43381</v>
      </c>
      <c r="J146" s="2">
        <v>43381</v>
      </c>
      <c r="K146">
        <v>1200</v>
      </c>
    </row>
    <row r="147" spans="1:11" ht="105" x14ac:dyDescent="0.25">
      <c r="A147" t="str">
        <f>"Z44266A92B"</f>
        <v>Z44266A92B</v>
      </c>
      <c r="B147" t="str">
        <f t="shared" si="2"/>
        <v>06363391001</v>
      </c>
      <c r="C147" t="s">
        <v>15</v>
      </c>
      <c r="D147" t="s">
        <v>397</v>
      </c>
      <c r="E147" t="s">
        <v>17</v>
      </c>
      <c r="F147" s="1" t="s">
        <v>398</v>
      </c>
      <c r="G147" t="s">
        <v>399</v>
      </c>
      <c r="H147">
        <v>600</v>
      </c>
      <c r="I147" s="2">
        <v>43454</v>
      </c>
      <c r="J147" s="2">
        <v>43454</v>
      </c>
      <c r="K147">
        <v>0</v>
      </c>
    </row>
    <row r="148" spans="1:11" ht="135" x14ac:dyDescent="0.25">
      <c r="A148" t="str">
        <f>"Z25263F668"</f>
        <v>Z25263F668</v>
      </c>
      <c r="B148" t="str">
        <f t="shared" si="2"/>
        <v>06363391001</v>
      </c>
      <c r="C148" t="s">
        <v>15</v>
      </c>
      <c r="D148" t="s">
        <v>400</v>
      </c>
      <c r="E148" t="s">
        <v>21</v>
      </c>
      <c r="F148" s="1" t="s">
        <v>208</v>
      </c>
      <c r="G148" t="s">
        <v>209</v>
      </c>
      <c r="H148">
        <v>11260</v>
      </c>
      <c r="I148" s="2">
        <v>43461</v>
      </c>
      <c r="J148" s="2">
        <v>43461</v>
      </c>
      <c r="K148">
        <v>11260</v>
      </c>
    </row>
    <row r="149" spans="1:11" ht="409.5" x14ac:dyDescent="0.25">
      <c r="A149" t="str">
        <f>"7561736DF0"</f>
        <v>7561736DF0</v>
      </c>
      <c r="B149" t="str">
        <f t="shared" si="2"/>
        <v>06363391001</v>
      </c>
      <c r="C149" t="s">
        <v>15</v>
      </c>
      <c r="D149" t="s">
        <v>401</v>
      </c>
      <c r="E149" t="s">
        <v>59</v>
      </c>
      <c r="F149" s="1" t="s">
        <v>402</v>
      </c>
      <c r="G149" t="s">
        <v>381</v>
      </c>
      <c r="H149">
        <v>128220</v>
      </c>
      <c r="I149" s="2">
        <v>43418</v>
      </c>
      <c r="J149" s="2">
        <v>43783</v>
      </c>
      <c r="K149">
        <v>0</v>
      </c>
    </row>
    <row r="150" spans="1:11" ht="409.5" x14ac:dyDescent="0.25">
      <c r="A150" t="str">
        <f>"7561751A52"</f>
        <v>7561751A52</v>
      </c>
      <c r="B150" t="str">
        <f t="shared" si="2"/>
        <v>06363391001</v>
      </c>
      <c r="C150" t="s">
        <v>15</v>
      </c>
      <c r="D150" t="s">
        <v>403</v>
      </c>
      <c r="E150" t="s">
        <v>59</v>
      </c>
      <c r="F150" s="1" t="s">
        <v>404</v>
      </c>
      <c r="G150" t="s">
        <v>405</v>
      </c>
      <c r="H150">
        <v>46800</v>
      </c>
      <c r="I150" s="2">
        <v>43418</v>
      </c>
      <c r="J150" s="2">
        <v>43782</v>
      </c>
      <c r="K150">
        <v>10536</v>
      </c>
    </row>
    <row r="151" spans="1:11" ht="409.5" x14ac:dyDescent="0.25">
      <c r="A151" t="str">
        <f>"7687434F35"</f>
        <v>7687434F35</v>
      </c>
      <c r="B151" t="str">
        <f t="shared" si="2"/>
        <v>06363391001</v>
      </c>
      <c r="C151" t="s">
        <v>15</v>
      </c>
      <c r="D151" t="s">
        <v>406</v>
      </c>
      <c r="E151" t="s">
        <v>59</v>
      </c>
      <c r="F151" s="1" t="s">
        <v>407</v>
      </c>
      <c r="G151" t="s">
        <v>274</v>
      </c>
      <c r="H151">
        <v>56088</v>
      </c>
      <c r="I151" s="2">
        <v>43448</v>
      </c>
      <c r="K151">
        <v>0</v>
      </c>
    </row>
    <row r="152" spans="1:11" ht="270" x14ac:dyDescent="0.25">
      <c r="A152" t="str">
        <f>"Z16240D472"</f>
        <v>Z16240D472</v>
      </c>
      <c r="B152" t="str">
        <f t="shared" si="2"/>
        <v>06363391001</v>
      </c>
      <c r="C152" t="s">
        <v>15</v>
      </c>
      <c r="D152" t="s">
        <v>408</v>
      </c>
      <c r="E152" t="s">
        <v>17</v>
      </c>
      <c r="F152" s="1" t="s">
        <v>409</v>
      </c>
      <c r="G152" t="s">
        <v>410</v>
      </c>
      <c r="H152">
        <v>1630</v>
      </c>
      <c r="I152" s="2">
        <v>43297</v>
      </c>
      <c r="J152" s="2">
        <v>43297</v>
      </c>
      <c r="K152">
        <v>1630</v>
      </c>
    </row>
    <row r="153" spans="1:11" ht="135" x14ac:dyDescent="0.25">
      <c r="A153" t="str">
        <f>"Z64246A927"</f>
        <v>Z64246A927</v>
      </c>
      <c r="B153" t="str">
        <f t="shared" si="2"/>
        <v>06363391001</v>
      </c>
      <c r="C153" t="s">
        <v>15</v>
      </c>
      <c r="D153" t="s">
        <v>411</v>
      </c>
      <c r="E153" t="s">
        <v>21</v>
      </c>
      <c r="F153" s="1" t="s">
        <v>412</v>
      </c>
      <c r="G153" t="s">
        <v>413</v>
      </c>
      <c r="H153">
        <v>0</v>
      </c>
      <c r="I153" s="2">
        <v>43300</v>
      </c>
      <c r="J153" s="2">
        <v>44395</v>
      </c>
      <c r="K153">
        <v>0</v>
      </c>
    </row>
    <row r="154" spans="1:11" ht="409.5" x14ac:dyDescent="0.25">
      <c r="A154" t="str">
        <f>"7439999167"</f>
        <v>7439999167</v>
      </c>
      <c r="B154" t="str">
        <f t="shared" si="2"/>
        <v>06363391001</v>
      </c>
      <c r="C154" t="s">
        <v>15</v>
      </c>
      <c r="D154" t="s">
        <v>414</v>
      </c>
      <c r="E154" t="s">
        <v>59</v>
      </c>
      <c r="F154" s="1" t="s">
        <v>415</v>
      </c>
      <c r="G154" t="s">
        <v>416</v>
      </c>
      <c r="H154">
        <v>73985.850000000006</v>
      </c>
      <c r="I154" s="2">
        <v>43259</v>
      </c>
      <c r="J154" s="2">
        <v>43319</v>
      </c>
      <c r="K154">
        <v>71559.240000000005</v>
      </c>
    </row>
    <row r="155" spans="1:11" ht="90" x14ac:dyDescent="0.25">
      <c r="A155" t="str">
        <f>"ZAB24DFF42"</f>
        <v>ZAB24DFF42</v>
      </c>
      <c r="B155" t="str">
        <f t="shared" si="2"/>
        <v>06363391001</v>
      </c>
      <c r="C155" t="s">
        <v>15</v>
      </c>
      <c r="D155" t="s">
        <v>417</v>
      </c>
      <c r="E155" t="s">
        <v>17</v>
      </c>
      <c r="F155" s="1" t="s">
        <v>418</v>
      </c>
      <c r="G155" t="s">
        <v>419</v>
      </c>
      <c r="H155">
        <v>499.7</v>
      </c>
      <c r="I155" s="2">
        <v>43355</v>
      </c>
      <c r="J155" s="2">
        <v>43355</v>
      </c>
      <c r="K155">
        <v>0</v>
      </c>
    </row>
    <row r="156" spans="1:11" ht="90" x14ac:dyDescent="0.25">
      <c r="A156" t="str">
        <f>"Z1A254155C"</f>
        <v>Z1A254155C</v>
      </c>
      <c r="B156" t="str">
        <f t="shared" si="2"/>
        <v>06363391001</v>
      </c>
      <c r="C156" t="s">
        <v>15</v>
      </c>
      <c r="D156" t="s">
        <v>420</v>
      </c>
      <c r="E156" t="s">
        <v>17</v>
      </c>
      <c r="F156" s="1" t="s">
        <v>421</v>
      </c>
      <c r="G156" t="s">
        <v>422</v>
      </c>
      <c r="H156">
        <v>589</v>
      </c>
      <c r="I156" s="2">
        <v>43383</v>
      </c>
      <c r="J156" s="2">
        <v>43383</v>
      </c>
      <c r="K156">
        <v>589</v>
      </c>
    </row>
    <row r="157" spans="1:11" ht="195" x14ac:dyDescent="0.25">
      <c r="A157" t="str">
        <f>"Z412443DDE"</f>
        <v>Z412443DDE</v>
      </c>
      <c r="B157" t="str">
        <f t="shared" si="2"/>
        <v>06363391001</v>
      </c>
      <c r="C157" t="s">
        <v>15</v>
      </c>
      <c r="D157" t="s">
        <v>423</v>
      </c>
      <c r="E157" t="s">
        <v>17</v>
      </c>
      <c r="F157" s="1" t="s">
        <v>424</v>
      </c>
      <c r="G157" t="s">
        <v>283</v>
      </c>
      <c r="H157">
        <v>1070</v>
      </c>
      <c r="I157" s="2">
        <v>43761</v>
      </c>
      <c r="J157" s="2">
        <v>43490</v>
      </c>
      <c r="K157">
        <v>1070</v>
      </c>
    </row>
    <row r="158" spans="1:11" ht="75" x14ac:dyDescent="0.25">
      <c r="A158" t="str">
        <f>"Z71247816B"</f>
        <v>Z71247816B</v>
      </c>
      <c r="B158" t="str">
        <f t="shared" si="2"/>
        <v>06363391001</v>
      </c>
      <c r="C158" t="s">
        <v>15</v>
      </c>
      <c r="D158" t="s">
        <v>425</v>
      </c>
      <c r="E158" t="s">
        <v>17</v>
      </c>
      <c r="F158" s="1" t="s">
        <v>426</v>
      </c>
      <c r="G158" t="s">
        <v>427</v>
      </c>
      <c r="H158">
        <v>640</v>
      </c>
      <c r="I158" s="2">
        <v>43332</v>
      </c>
      <c r="J158" s="2">
        <v>43354</v>
      </c>
      <c r="K158">
        <v>640</v>
      </c>
    </row>
    <row r="159" spans="1:11" ht="120" x14ac:dyDescent="0.25">
      <c r="A159" t="str">
        <f>"Z6F2522D72"</f>
        <v>Z6F2522D72</v>
      </c>
      <c r="B159" t="str">
        <f t="shared" si="2"/>
        <v>06363391001</v>
      </c>
      <c r="C159" t="s">
        <v>15</v>
      </c>
      <c r="D159" t="s">
        <v>428</v>
      </c>
      <c r="E159" t="s">
        <v>17</v>
      </c>
      <c r="F159" s="1" t="s">
        <v>429</v>
      </c>
      <c r="G159" t="s">
        <v>410</v>
      </c>
      <c r="H159">
        <v>750</v>
      </c>
      <c r="I159" s="2">
        <v>43411</v>
      </c>
      <c r="J159" s="2">
        <v>43411</v>
      </c>
      <c r="K159">
        <v>750</v>
      </c>
    </row>
    <row r="160" spans="1:11" ht="150" x14ac:dyDescent="0.25">
      <c r="A160" t="str">
        <f>"Z0824C6988"</f>
        <v>Z0824C6988</v>
      </c>
      <c r="B160" t="str">
        <f t="shared" si="2"/>
        <v>06363391001</v>
      </c>
      <c r="C160" t="s">
        <v>15</v>
      </c>
      <c r="D160" t="s">
        <v>430</v>
      </c>
      <c r="E160" t="s">
        <v>17</v>
      </c>
      <c r="F160" s="1" t="s">
        <v>431</v>
      </c>
      <c r="G160" t="s">
        <v>432</v>
      </c>
      <c r="H160">
        <v>200</v>
      </c>
      <c r="I160" s="2">
        <v>43381</v>
      </c>
      <c r="J160" s="2">
        <v>43381</v>
      </c>
      <c r="K160">
        <v>200</v>
      </c>
    </row>
    <row r="161" spans="1:11" ht="75" x14ac:dyDescent="0.25">
      <c r="A161" t="str">
        <f>"Z04259B4A4"</f>
        <v>Z04259B4A4</v>
      </c>
      <c r="B161" t="str">
        <f t="shared" si="2"/>
        <v>06363391001</v>
      </c>
      <c r="C161" t="s">
        <v>15</v>
      </c>
      <c r="D161" t="s">
        <v>433</v>
      </c>
      <c r="E161" t="s">
        <v>17</v>
      </c>
      <c r="F161" s="1" t="s">
        <v>239</v>
      </c>
      <c r="G161" t="s">
        <v>240</v>
      </c>
      <c r="H161">
        <v>289</v>
      </c>
      <c r="I161" s="2">
        <v>43412</v>
      </c>
      <c r="J161" s="2">
        <v>43412</v>
      </c>
      <c r="K161">
        <v>289</v>
      </c>
    </row>
    <row r="162" spans="1:11" ht="120" x14ac:dyDescent="0.25">
      <c r="A162" t="str">
        <f>"ZB425B3752"</f>
        <v>ZB425B3752</v>
      </c>
      <c r="B162" t="str">
        <f t="shared" si="2"/>
        <v>06363391001</v>
      </c>
      <c r="C162" t="s">
        <v>15</v>
      </c>
      <c r="D162" t="s">
        <v>434</v>
      </c>
      <c r="E162" t="s">
        <v>17</v>
      </c>
      <c r="F162" s="1" t="s">
        <v>137</v>
      </c>
      <c r="G162" t="s">
        <v>138</v>
      </c>
      <c r="H162">
        <v>400</v>
      </c>
      <c r="I162" s="2">
        <v>43430</v>
      </c>
      <c r="J162" s="2">
        <v>43430</v>
      </c>
      <c r="K162">
        <v>400</v>
      </c>
    </row>
    <row r="163" spans="1:11" ht="300" x14ac:dyDescent="0.25">
      <c r="A163" t="str">
        <f>"Z9B245AC4F"</f>
        <v>Z9B245AC4F</v>
      </c>
      <c r="B163" t="str">
        <f t="shared" si="2"/>
        <v>06363391001</v>
      </c>
      <c r="C163" t="s">
        <v>15</v>
      </c>
      <c r="D163" t="s">
        <v>435</v>
      </c>
      <c r="E163" t="s">
        <v>59</v>
      </c>
      <c r="F163" s="1" t="s">
        <v>436</v>
      </c>
      <c r="G163" t="s">
        <v>437</v>
      </c>
      <c r="H163">
        <v>16771.14</v>
      </c>
      <c r="I163" s="2">
        <v>43374</v>
      </c>
      <c r="J163" s="2">
        <v>43419</v>
      </c>
      <c r="K163">
        <v>16000</v>
      </c>
    </row>
    <row r="164" spans="1:11" ht="409.5" x14ac:dyDescent="0.25">
      <c r="A164" t="str">
        <f>"Z5E24E499C"</f>
        <v>Z5E24E499C</v>
      </c>
      <c r="B164" t="str">
        <f t="shared" si="2"/>
        <v>06363391001</v>
      </c>
      <c r="C164" t="s">
        <v>15</v>
      </c>
      <c r="D164" t="s">
        <v>438</v>
      </c>
      <c r="E164" t="s">
        <v>17</v>
      </c>
      <c r="F164" s="1" t="s">
        <v>439</v>
      </c>
      <c r="G164" t="s">
        <v>440</v>
      </c>
      <c r="H164">
        <v>21438.73</v>
      </c>
      <c r="I164" s="2">
        <v>43430</v>
      </c>
      <c r="J164" s="2">
        <v>43455</v>
      </c>
      <c r="K164">
        <v>20824.46</v>
      </c>
    </row>
    <row r="165" spans="1:11" ht="409.5" x14ac:dyDescent="0.25">
      <c r="A165" t="str">
        <f>"Z4823CC7D7"</f>
        <v>Z4823CC7D7</v>
      </c>
      <c r="B165" t="str">
        <f t="shared" si="2"/>
        <v>06363391001</v>
      </c>
      <c r="C165" t="s">
        <v>15</v>
      </c>
      <c r="D165" t="s">
        <v>441</v>
      </c>
      <c r="E165" t="s">
        <v>17</v>
      </c>
      <c r="F165" s="1" t="s">
        <v>442</v>
      </c>
      <c r="G165" t="s">
        <v>443</v>
      </c>
      <c r="H165">
        <v>14512</v>
      </c>
      <c r="I165" s="2">
        <v>43291</v>
      </c>
      <c r="J165" s="2">
        <v>43664</v>
      </c>
      <c r="K165">
        <v>14512</v>
      </c>
    </row>
    <row r="166" spans="1:11" ht="409.5" x14ac:dyDescent="0.25">
      <c r="A166" t="str">
        <f>"ZE324F4C06"</f>
        <v>ZE324F4C06</v>
      </c>
      <c r="B166" t="str">
        <f t="shared" si="2"/>
        <v>06363391001</v>
      </c>
      <c r="C166" t="s">
        <v>15</v>
      </c>
      <c r="D166" t="s">
        <v>444</v>
      </c>
      <c r="E166" t="s">
        <v>17</v>
      </c>
      <c r="F166" s="1" t="s">
        <v>445</v>
      </c>
      <c r="G166" t="s">
        <v>41</v>
      </c>
      <c r="H166">
        <v>13416</v>
      </c>
      <c r="I166" s="2">
        <v>43402</v>
      </c>
      <c r="J166" s="2">
        <v>43431</v>
      </c>
      <c r="K166">
        <v>0</v>
      </c>
    </row>
    <row r="167" spans="1:11" ht="90" x14ac:dyDescent="0.25">
      <c r="A167" t="str">
        <f>"Z5F241F2CF"</f>
        <v>Z5F241F2CF</v>
      </c>
      <c r="B167" t="str">
        <f t="shared" si="2"/>
        <v>06363391001</v>
      </c>
      <c r="C167" t="s">
        <v>15</v>
      </c>
      <c r="D167" t="s">
        <v>446</v>
      </c>
      <c r="E167" t="s">
        <v>17</v>
      </c>
      <c r="F167" s="1" t="s">
        <v>447</v>
      </c>
      <c r="G167" t="s">
        <v>448</v>
      </c>
      <c r="H167">
        <v>420</v>
      </c>
      <c r="I167" s="2">
        <v>43298</v>
      </c>
      <c r="J167" s="2">
        <v>43298</v>
      </c>
      <c r="K167">
        <v>420</v>
      </c>
    </row>
    <row r="168" spans="1:11" ht="120" x14ac:dyDescent="0.25">
      <c r="A168" t="str">
        <f>"Z5F2436959"</f>
        <v>Z5F2436959</v>
      </c>
      <c r="B168" t="str">
        <f t="shared" si="2"/>
        <v>06363391001</v>
      </c>
      <c r="C168" t="s">
        <v>15</v>
      </c>
      <c r="D168" t="s">
        <v>449</v>
      </c>
      <c r="E168" t="s">
        <v>17</v>
      </c>
      <c r="F168" s="1" t="s">
        <v>137</v>
      </c>
      <c r="G168" t="s">
        <v>138</v>
      </c>
      <c r="H168">
        <v>470</v>
      </c>
      <c r="I168" s="2">
        <v>43315</v>
      </c>
      <c r="J168" s="2">
        <v>43315</v>
      </c>
      <c r="K168">
        <v>470</v>
      </c>
    </row>
    <row r="169" spans="1:11" ht="405" x14ac:dyDescent="0.25">
      <c r="A169" t="str">
        <f>"Z5024FEF5C"</f>
        <v>Z5024FEF5C</v>
      </c>
      <c r="B169" t="str">
        <f t="shared" si="2"/>
        <v>06363391001</v>
      </c>
      <c r="C169" t="s">
        <v>15</v>
      </c>
      <c r="D169" t="s">
        <v>450</v>
      </c>
      <c r="E169" t="s">
        <v>59</v>
      </c>
      <c r="F169" s="1" t="s">
        <v>451</v>
      </c>
      <c r="G169" t="s">
        <v>452</v>
      </c>
      <c r="H169">
        <v>22176</v>
      </c>
      <c r="I169" s="2">
        <v>43452</v>
      </c>
      <c r="J169" s="2">
        <v>43472</v>
      </c>
      <c r="K169">
        <v>0</v>
      </c>
    </row>
    <row r="170" spans="1:11" ht="90" x14ac:dyDescent="0.25">
      <c r="A170" t="str">
        <f>"Z44248F798"</f>
        <v>Z44248F798</v>
      </c>
      <c r="B170" t="str">
        <f t="shared" si="2"/>
        <v>06363391001</v>
      </c>
      <c r="C170" t="s">
        <v>15</v>
      </c>
      <c r="D170" t="s">
        <v>453</v>
      </c>
      <c r="E170" t="s">
        <v>17</v>
      </c>
      <c r="F170" s="1" t="s">
        <v>454</v>
      </c>
      <c r="G170" t="s">
        <v>455</v>
      </c>
      <c r="H170">
        <v>2260</v>
      </c>
      <c r="I170" s="2">
        <v>43315</v>
      </c>
      <c r="J170" s="2">
        <v>43318</v>
      </c>
      <c r="K170">
        <v>2260</v>
      </c>
    </row>
    <row r="171" spans="1:11" ht="409.5" x14ac:dyDescent="0.25">
      <c r="A171" t="str">
        <f>"ZCA246E30A"</f>
        <v>ZCA246E30A</v>
      </c>
      <c r="B171" t="str">
        <f t="shared" si="2"/>
        <v>06363391001</v>
      </c>
      <c r="C171" t="s">
        <v>15</v>
      </c>
      <c r="D171" t="s">
        <v>456</v>
      </c>
      <c r="E171" t="s">
        <v>17</v>
      </c>
      <c r="F171" s="1" t="s">
        <v>457</v>
      </c>
      <c r="G171" t="s">
        <v>268</v>
      </c>
      <c r="H171">
        <v>5180</v>
      </c>
      <c r="I171" s="2">
        <v>43314</v>
      </c>
      <c r="J171" s="2">
        <v>43315</v>
      </c>
      <c r="K171">
        <v>5180</v>
      </c>
    </row>
    <row r="172" spans="1:11" ht="90" x14ac:dyDescent="0.25">
      <c r="A172" t="str">
        <f>"ZF3244B084"</f>
        <v>ZF3244B084</v>
      </c>
      <c r="B172" t="str">
        <f t="shared" si="2"/>
        <v>06363391001</v>
      </c>
      <c r="C172" t="s">
        <v>15</v>
      </c>
      <c r="D172" t="s">
        <v>458</v>
      </c>
      <c r="E172" t="s">
        <v>17</v>
      </c>
      <c r="F172" s="1" t="s">
        <v>459</v>
      </c>
      <c r="G172" t="s">
        <v>460</v>
      </c>
      <c r="H172">
        <v>65.25</v>
      </c>
      <c r="I172" s="2">
        <v>43299</v>
      </c>
      <c r="J172" s="2">
        <v>43299</v>
      </c>
      <c r="K172">
        <v>65.25</v>
      </c>
    </row>
    <row r="173" spans="1:11" ht="120" x14ac:dyDescent="0.25">
      <c r="A173" t="str">
        <f>"ZDE25463AE"</f>
        <v>ZDE25463AE</v>
      </c>
      <c r="B173" t="str">
        <f t="shared" si="2"/>
        <v>06363391001</v>
      </c>
      <c r="C173" t="s">
        <v>15</v>
      </c>
      <c r="D173" t="s">
        <v>461</v>
      </c>
      <c r="E173" t="s">
        <v>17</v>
      </c>
      <c r="F173" s="1" t="s">
        <v>279</v>
      </c>
      <c r="G173" t="s">
        <v>280</v>
      </c>
      <c r="H173">
        <v>160</v>
      </c>
      <c r="I173" s="2">
        <v>43385</v>
      </c>
      <c r="J173" s="2">
        <v>43385</v>
      </c>
      <c r="K173">
        <v>160</v>
      </c>
    </row>
    <row r="174" spans="1:11" ht="409.5" x14ac:dyDescent="0.25">
      <c r="A174" t="str">
        <f>"Z28253746A"</f>
        <v>Z28253746A</v>
      </c>
      <c r="B174" t="str">
        <f t="shared" si="2"/>
        <v>06363391001</v>
      </c>
      <c r="C174" t="s">
        <v>15</v>
      </c>
      <c r="D174" t="s">
        <v>462</v>
      </c>
      <c r="E174" t="s">
        <v>59</v>
      </c>
      <c r="F174" s="1" t="s">
        <v>463</v>
      </c>
      <c r="G174" t="s">
        <v>464</v>
      </c>
      <c r="H174">
        <v>4512</v>
      </c>
      <c r="I174" s="2">
        <v>43433</v>
      </c>
      <c r="J174" s="2">
        <v>43434</v>
      </c>
      <c r="K174">
        <v>4512</v>
      </c>
    </row>
    <row r="175" spans="1:11" ht="105" x14ac:dyDescent="0.25">
      <c r="A175" t="str">
        <f>"ZEA240F513"</f>
        <v>ZEA240F513</v>
      </c>
      <c r="B175" t="str">
        <f t="shared" si="2"/>
        <v>06363391001</v>
      </c>
      <c r="C175" t="s">
        <v>15</v>
      </c>
      <c r="D175" t="s">
        <v>465</v>
      </c>
      <c r="E175" t="s">
        <v>17</v>
      </c>
      <c r="F175" s="1" t="s">
        <v>273</v>
      </c>
      <c r="G175" t="s">
        <v>274</v>
      </c>
      <c r="H175">
        <v>3858.41</v>
      </c>
      <c r="I175" s="2">
        <v>43269</v>
      </c>
      <c r="J175" s="2">
        <v>43273</v>
      </c>
      <c r="K175">
        <v>3858.41</v>
      </c>
    </row>
    <row r="176" spans="1:11" ht="135" x14ac:dyDescent="0.25">
      <c r="A176" t="str">
        <f>"Z0324FEF32"</f>
        <v>Z0324FEF32</v>
      </c>
      <c r="B176" t="str">
        <f t="shared" si="2"/>
        <v>06363391001</v>
      </c>
      <c r="C176" t="s">
        <v>15</v>
      </c>
      <c r="D176" t="s">
        <v>466</v>
      </c>
      <c r="E176" t="s">
        <v>17</v>
      </c>
      <c r="F176" s="1" t="s">
        <v>467</v>
      </c>
      <c r="G176" t="s">
        <v>393</v>
      </c>
      <c r="H176">
        <v>1125</v>
      </c>
      <c r="I176" s="2">
        <v>43404</v>
      </c>
      <c r="J176" s="2">
        <v>43404</v>
      </c>
      <c r="K176">
        <v>1125</v>
      </c>
    </row>
    <row r="177" spans="1:11" ht="315" x14ac:dyDescent="0.25">
      <c r="A177" t="str">
        <f>"Z7125A8D4A"</f>
        <v>Z7125A8D4A</v>
      </c>
      <c r="B177" t="str">
        <f t="shared" si="2"/>
        <v>06363391001</v>
      </c>
      <c r="C177" t="s">
        <v>15</v>
      </c>
      <c r="D177" t="s">
        <v>468</v>
      </c>
      <c r="E177" t="s">
        <v>17</v>
      </c>
      <c r="F177" s="1" t="s">
        <v>469</v>
      </c>
      <c r="G177" t="s">
        <v>271</v>
      </c>
      <c r="H177">
        <v>1760</v>
      </c>
      <c r="I177" s="2">
        <v>43426</v>
      </c>
      <c r="J177" s="2">
        <v>43435</v>
      </c>
      <c r="K177">
        <v>0</v>
      </c>
    </row>
    <row r="178" spans="1:11" ht="330" x14ac:dyDescent="0.25">
      <c r="A178" t="str">
        <f>"Z5824FEF8E"</f>
        <v>Z5824FEF8E</v>
      </c>
      <c r="B178" t="str">
        <f t="shared" si="2"/>
        <v>06363391001</v>
      </c>
      <c r="C178" t="s">
        <v>15</v>
      </c>
      <c r="D178" t="s">
        <v>470</v>
      </c>
      <c r="E178" t="s">
        <v>59</v>
      </c>
      <c r="F178" s="1" t="s">
        <v>471</v>
      </c>
      <c r="G178" t="s">
        <v>472</v>
      </c>
      <c r="H178">
        <v>4200.7</v>
      </c>
      <c r="I178" s="2">
        <v>43424</v>
      </c>
      <c r="J178" s="2">
        <v>43455</v>
      </c>
      <c r="K178">
        <v>4200.7</v>
      </c>
    </row>
    <row r="179" spans="1:11" ht="409.5" x14ac:dyDescent="0.25">
      <c r="A179" t="str">
        <f>"Z982536485"</f>
        <v>Z982536485</v>
      </c>
      <c r="B179" t="str">
        <f t="shared" si="2"/>
        <v>06363391001</v>
      </c>
      <c r="C179" t="s">
        <v>15</v>
      </c>
      <c r="D179" t="s">
        <v>473</v>
      </c>
      <c r="E179" t="s">
        <v>59</v>
      </c>
      <c r="F179" s="1" t="s">
        <v>474</v>
      </c>
      <c r="G179" t="s">
        <v>475</v>
      </c>
      <c r="H179">
        <v>5180.2</v>
      </c>
      <c r="I179" s="2">
        <v>43440</v>
      </c>
      <c r="J179" s="2">
        <v>43453</v>
      </c>
      <c r="K179">
        <v>5180.2</v>
      </c>
    </row>
    <row r="180" spans="1:11" ht="409.5" x14ac:dyDescent="0.25">
      <c r="A180" t="str">
        <f>"ZC0257CB13"</f>
        <v>ZC0257CB13</v>
      </c>
      <c r="B180" t="str">
        <f t="shared" si="2"/>
        <v>06363391001</v>
      </c>
      <c r="C180" t="s">
        <v>15</v>
      </c>
      <c r="D180" t="s">
        <v>476</v>
      </c>
      <c r="E180" t="s">
        <v>17</v>
      </c>
      <c r="F180" s="1" t="s">
        <v>477</v>
      </c>
      <c r="G180" t="s">
        <v>478</v>
      </c>
      <c r="H180">
        <v>7617.9</v>
      </c>
      <c r="I180" s="2">
        <v>43398</v>
      </c>
      <c r="J180" s="2">
        <v>43446</v>
      </c>
      <c r="K180">
        <v>0</v>
      </c>
    </row>
    <row r="181" spans="1:11" ht="75" x14ac:dyDescent="0.25">
      <c r="A181" t="str">
        <f>"Z3C2564B6E"</f>
        <v>Z3C2564B6E</v>
      </c>
      <c r="B181" t="str">
        <f t="shared" si="2"/>
        <v>06363391001</v>
      </c>
      <c r="C181" t="s">
        <v>15</v>
      </c>
      <c r="D181" t="s">
        <v>479</v>
      </c>
      <c r="E181" t="s">
        <v>17</v>
      </c>
      <c r="F181" s="1" t="s">
        <v>426</v>
      </c>
      <c r="G181" t="s">
        <v>427</v>
      </c>
      <c r="H181">
        <v>1225</v>
      </c>
      <c r="I181" s="2">
        <v>43399</v>
      </c>
      <c r="J181" s="2">
        <v>43472</v>
      </c>
      <c r="K181">
        <v>0</v>
      </c>
    </row>
    <row r="182" spans="1:11" ht="409.5" x14ac:dyDescent="0.25">
      <c r="A182" t="str">
        <f>"Z042340F9D"</f>
        <v>Z042340F9D</v>
      </c>
      <c r="B182" t="str">
        <f t="shared" si="2"/>
        <v>06363391001</v>
      </c>
      <c r="C182" t="s">
        <v>15</v>
      </c>
      <c r="D182" t="s">
        <v>480</v>
      </c>
      <c r="E182" t="s">
        <v>17</v>
      </c>
      <c r="F182" s="1" t="s">
        <v>481</v>
      </c>
      <c r="G182" t="s">
        <v>482</v>
      </c>
      <c r="H182">
        <v>2100</v>
      </c>
      <c r="I182" s="2">
        <v>43392</v>
      </c>
      <c r="J182" s="2">
        <v>43395</v>
      </c>
      <c r="K182">
        <v>0</v>
      </c>
    </row>
    <row r="183" spans="1:11" ht="90" x14ac:dyDescent="0.25">
      <c r="A183" t="str">
        <f>"ZCE267A41B"</f>
        <v>ZCE267A41B</v>
      </c>
      <c r="B183" t="str">
        <f t="shared" si="2"/>
        <v>06363391001</v>
      </c>
      <c r="C183" t="s">
        <v>15</v>
      </c>
      <c r="D183" t="s">
        <v>83</v>
      </c>
      <c r="E183" t="s">
        <v>21</v>
      </c>
      <c r="F183" s="1" t="s">
        <v>389</v>
      </c>
      <c r="G183" t="s">
        <v>390</v>
      </c>
      <c r="H183">
        <v>7000</v>
      </c>
      <c r="I183" s="2">
        <v>43455</v>
      </c>
      <c r="J183" s="2">
        <v>43465</v>
      </c>
      <c r="K183">
        <v>0</v>
      </c>
    </row>
    <row r="184" spans="1:11" ht="409.5" x14ac:dyDescent="0.25">
      <c r="A184" t="str">
        <f>"Z5F2175CFA"</f>
        <v>Z5F2175CFA</v>
      </c>
      <c r="B184" t="str">
        <f t="shared" si="2"/>
        <v>06363391001</v>
      </c>
      <c r="C184" t="s">
        <v>15</v>
      </c>
      <c r="D184" t="s">
        <v>483</v>
      </c>
      <c r="E184" t="s">
        <v>59</v>
      </c>
      <c r="F184" s="1" t="s">
        <v>484</v>
      </c>
      <c r="H184">
        <v>0</v>
      </c>
      <c r="K184">
        <v>0</v>
      </c>
    </row>
    <row r="185" spans="1:11" ht="409.5" x14ac:dyDescent="0.25">
      <c r="A185" t="str">
        <f>"7474558862"</f>
        <v>7474558862</v>
      </c>
      <c r="B185" t="str">
        <f t="shared" si="2"/>
        <v>06363391001</v>
      </c>
      <c r="C185" t="s">
        <v>15</v>
      </c>
      <c r="D185" t="s">
        <v>485</v>
      </c>
      <c r="E185" t="s">
        <v>59</v>
      </c>
      <c r="F185" s="1" t="s">
        <v>486</v>
      </c>
      <c r="H185">
        <v>0</v>
      </c>
      <c r="K185">
        <v>0</v>
      </c>
    </row>
    <row r="186" spans="1:11" ht="390" x14ac:dyDescent="0.25">
      <c r="A186" t="str">
        <f>"ZB523AE760"</f>
        <v>ZB523AE760</v>
      </c>
      <c r="B186" t="str">
        <f t="shared" si="2"/>
        <v>06363391001</v>
      </c>
      <c r="C186" t="s">
        <v>15</v>
      </c>
      <c r="D186" t="s">
        <v>487</v>
      </c>
      <c r="E186" t="s">
        <v>59</v>
      </c>
      <c r="F186" s="1" t="s">
        <v>488</v>
      </c>
      <c r="H186">
        <v>0</v>
      </c>
      <c r="K186">
        <v>0</v>
      </c>
    </row>
    <row r="187" spans="1:11" ht="409.5" x14ac:dyDescent="0.25">
      <c r="A187" t="str">
        <f>"7557666F44"</f>
        <v>7557666F44</v>
      </c>
      <c r="B187" t="str">
        <f t="shared" si="2"/>
        <v>06363391001</v>
      </c>
      <c r="C187" t="s">
        <v>15</v>
      </c>
      <c r="D187" t="s">
        <v>489</v>
      </c>
      <c r="E187" t="s">
        <v>59</v>
      </c>
      <c r="F187" s="1" t="s">
        <v>490</v>
      </c>
      <c r="H187">
        <v>0</v>
      </c>
      <c r="K187">
        <v>0</v>
      </c>
    </row>
    <row r="188" spans="1:11" ht="345" x14ac:dyDescent="0.25">
      <c r="A188" t="str">
        <f>"Z7C24E0051"</f>
        <v>Z7C24E0051</v>
      </c>
      <c r="B188" t="str">
        <f t="shared" si="2"/>
        <v>06363391001</v>
      </c>
      <c r="C188" t="s">
        <v>15</v>
      </c>
      <c r="D188" t="s">
        <v>491</v>
      </c>
      <c r="E188" t="s">
        <v>59</v>
      </c>
      <c r="F188" s="1" t="s">
        <v>492</v>
      </c>
      <c r="H188">
        <v>0</v>
      </c>
      <c r="K188">
        <v>0</v>
      </c>
    </row>
    <row r="189" spans="1:11" ht="390" x14ac:dyDescent="0.25">
      <c r="A189" t="str">
        <f>"ZBF219FCFB"</f>
        <v>ZBF219FCFB</v>
      </c>
      <c r="B189" t="str">
        <f t="shared" si="2"/>
        <v>06363391001</v>
      </c>
      <c r="C189" t="s">
        <v>15</v>
      </c>
      <c r="D189" t="s">
        <v>493</v>
      </c>
      <c r="E189" t="s">
        <v>59</v>
      </c>
      <c r="F189" s="1" t="s">
        <v>494</v>
      </c>
      <c r="H189">
        <v>0</v>
      </c>
      <c r="K189">
        <v>0</v>
      </c>
    </row>
    <row r="190" spans="1:11" ht="409.5" x14ac:dyDescent="0.25">
      <c r="A190" t="str">
        <f>"ZEE225DE51"</f>
        <v>ZEE225DE51</v>
      </c>
      <c r="B190" t="str">
        <f t="shared" si="2"/>
        <v>06363391001</v>
      </c>
      <c r="C190" t="s">
        <v>15</v>
      </c>
      <c r="D190" t="s">
        <v>495</v>
      </c>
      <c r="E190" t="s">
        <v>59</v>
      </c>
      <c r="F190" s="1" t="s">
        <v>496</v>
      </c>
      <c r="G190" t="s">
        <v>497</v>
      </c>
      <c r="H190">
        <v>35273.53</v>
      </c>
      <c r="I190" s="2">
        <v>43255</v>
      </c>
      <c r="J190" s="2">
        <v>43300</v>
      </c>
      <c r="K190">
        <v>30849.22</v>
      </c>
    </row>
    <row r="191" spans="1:11" ht="390" x14ac:dyDescent="0.25">
      <c r="A191" t="str">
        <f>"7078653140"</f>
        <v>7078653140</v>
      </c>
      <c r="B191" t="str">
        <f t="shared" si="2"/>
        <v>06363391001</v>
      </c>
      <c r="C191" t="s">
        <v>15</v>
      </c>
      <c r="D191" t="s">
        <v>498</v>
      </c>
      <c r="E191" t="s">
        <v>59</v>
      </c>
      <c r="F191" s="1" t="s">
        <v>499</v>
      </c>
      <c r="G191" t="s">
        <v>166</v>
      </c>
      <c r="H191">
        <v>0</v>
      </c>
      <c r="I191" s="2">
        <v>43132</v>
      </c>
      <c r="J191" s="2">
        <v>43496</v>
      </c>
      <c r="K191">
        <v>228826.65</v>
      </c>
    </row>
    <row r="192" spans="1:11" ht="90" x14ac:dyDescent="0.25">
      <c r="A192" t="str">
        <f>"Z4521F08B6"</f>
        <v>Z4521F08B6</v>
      </c>
      <c r="B192" t="str">
        <f t="shared" si="2"/>
        <v>06363391001</v>
      </c>
      <c r="C192" t="s">
        <v>15</v>
      </c>
      <c r="D192" t="s">
        <v>500</v>
      </c>
      <c r="E192" t="s">
        <v>17</v>
      </c>
      <c r="F192" s="1" t="s">
        <v>418</v>
      </c>
      <c r="G192" t="s">
        <v>419</v>
      </c>
      <c r="H192">
        <v>1476</v>
      </c>
      <c r="I192" s="2">
        <v>43133</v>
      </c>
      <c r="K192">
        <v>1476</v>
      </c>
    </row>
    <row r="193" spans="1:11" ht="75" x14ac:dyDescent="0.25">
      <c r="A193" t="str">
        <f>"ZBD2322F0B"</f>
        <v>ZBD2322F0B</v>
      </c>
      <c r="B193" t="str">
        <f t="shared" si="2"/>
        <v>06363391001</v>
      </c>
      <c r="C193" t="s">
        <v>15</v>
      </c>
      <c r="D193" t="s">
        <v>501</v>
      </c>
      <c r="E193" t="s">
        <v>17</v>
      </c>
      <c r="F193" s="1" t="s">
        <v>502</v>
      </c>
      <c r="G193" t="s">
        <v>503</v>
      </c>
      <c r="H193">
        <v>39564.6</v>
      </c>
      <c r="I193" s="2">
        <v>43214</v>
      </c>
      <c r="K193">
        <v>39249.26</v>
      </c>
    </row>
    <row r="194" spans="1:11" ht="90" x14ac:dyDescent="0.25">
      <c r="A194" t="str">
        <f>"Z7A239457B"</f>
        <v>Z7A239457B</v>
      </c>
      <c r="B194" t="str">
        <f t="shared" si="2"/>
        <v>06363391001</v>
      </c>
      <c r="C194" t="s">
        <v>15</v>
      </c>
      <c r="D194" t="s">
        <v>504</v>
      </c>
      <c r="E194" t="s">
        <v>17</v>
      </c>
      <c r="F194" s="1" t="s">
        <v>505</v>
      </c>
      <c r="G194" t="s">
        <v>506</v>
      </c>
      <c r="H194">
        <v>480</v>
      </c>
      <c r="I194" s="2">
        <v>43262</v>
      </c>
      <c r="J194" s="2">
        <v>43266</v>
      </c>
      <c r="K194">
        <v>0</v>
      </c>
    </row>
    <row r="195" spans="1:11" ht="90" x14ac:dyDescent="0.25">
      <c r="A195" t="str">
        <f>"Z162663FA0"</f>
        <v>Z162663FA0</v>
      </c>
      <c r="B195" t="str">
        <f t="shared" ref="B195:B204" si="3">"06363391001"</f>
        <v>06363391001</v>
      </c>
      <c r="C195" t="s">
        <v>15</v>
      </c>
      <c r="D195" t="s">
        <v>507</v>
      </c>
      <c r="E195" t="s">
        <v>17</v>
      </c>
      <c r="F195" s="1" t="s">
        <v>43</v>
      </c>
      <c r="G195" t="s">
        <v>44</v>
      </c>
      <c r="H195">
        <v>420</v>
      </c>
      <c r="I195" s="2">
        <v>43469</v>
      </c>
      <c r="J195" s="2">
        <v>43469</v>
      </c>
      <c r="K195">
        <v>0</v>
      </c>
    </row>
    <row r="196" spans="1:11" ht="90" x14ac:dyDescent="0.25">
      <c r="A196" t="str">
        <f>"ZEB2431C5E"</f>
        <v>ZEB2431C5E</v>
      </c>
      <c r="B196" t="str">
        <f t="shared" si="3"/>
        <v>06363391001</v>
      </c>
      <c r="C196" t="s">
        <v>15</v>
      </c>
      <c r="D196" t="s">
        <v>508</v>
      </c>
      <c r="E196" t="s">
        <v>17</v>
      </c>
      <c r="F196" s="1" t="s">
        <v>509</v>
      </c>
      <c r="G196" t="s">
        <v>510</v>
      </c>
      <c r="H196">
        <v>225</v>
      </c>
      <c r="I196" s="2">
        <v>43286</v>
      </c>
      <c r="J196" s="2">
        <v>43286</v>
      </c>
      <c r="K196">
        <v>0</v>
      </c>
    </row>
    <row r="197" spans="1:11" ht="409.5" x14ac:dyDescent="0.25">
      <c r="A197" t="str">
        <f>"ZDE2524F49"</f>
        <v>ZDE2524F49</v>
      </c>
      <c r="B197" t="str">
        <f t="shared" si="3"/>
        <v>06363391001</v>
      </c>
      <c r="C197" t="s">
        <v>15</v>
      </c>
      <c r="D197" t="s">
        <v>511</v>
      </c>
      <c r="E197" t="s">
        <v>59</v>
      </c>
      <c r="F197" s="1" t="s">
        <v>512</v>
      </c>
      <c r="G197" t="s">
        <v>513</v>
      </c>
      <c r="H197">
        <v>10499.2</v>
      </c>
      <c r="I197" s="2">
        <v>43455</v>
      </c>
      <c r="J197" s="2">
        <v>43485</v>
      </c>
      <c r="K197">
        <v>0</v>
      </c>
    </row>
    <row r="198" spans="1:11" ht="225" x14ac:dyDescent="0.25">
      <c r="A198" t="str">
        <f>"Z0D25BD34E"</f>
        <v>Z0D25BD34E</v>
      </c>
      <c r="B198" t="str">
        <f t="shared" si="3"/>
        <v>06363391001</v>
      </c>
      <c r="C198" t="s">
        <v>15</v>
      </c>
      <c r="D198" t="s">
        <v>514</v>
      </c>
      <c r="E198" t="s">
        <v>17</v>
      </c>
      <c r="F198" s="1" t="s">
        <v>250</v>
      </c>
      <c r="G198" t="s">
        <v>515</v>
      </c>
      <c r="H198">
        <v>1680</v>
      </c>
      <c r="I198" s="2">
        <v>43419</v>
      </c>
      <c r="J198" s="2">
        <v>43115</v>
      </c>
      <c r="K198">
        <v>0</v>
      </c>
    </row>
    <row r="199" spans="1:11" ht="285" x14ac:dyDescent="0.25">
      <c r="A199" t="str">
        <f>"Z4222F4321"</f>
        <v>Z4222F4321</v>
      </c>
      <c r="B199" t="str">
        <f t="shared" si="3"/>
        <v>06363391001</v>
      </c>
      <c r="C199" t="s">
        <v>15</v>
      </c>
      <c r="D199" t="s">
        <v>516</v>
      </c>
      <c r="E199" t="s">
        <v>17</v>
      </c>
      <c r="F199" s="1" t="s">
        <v>517</v>
      </c>
      <c r="G199" t="s">
        <v>518</v>
      </c>
      <c r="H199">
        <v>375</v>
      </c>
      <c r="I199" s="2">
        <v>43188</v>
      </c>
      <c r="K199">
        <v>375</v>
      </c>
    </row>
    <row r="200" spans="1:11" ht="90" x14ac:dyDescent="0.25">
      <c r="A200" t="str">
        <f>"ZC425EC887"</f>
        <v>ZC425EC887</v>
      </c>
      <c r="B200" t="str">
        <f t="shared" si="3"/>
        <v>06363391001</v>
      </c>
      <c r="C200" t="s">
        <v>15</v>
      </c>
      <c r="D200" t="s">
        <v>519</v>
      </c>
      <c r="E200" t="s">
        <v>17</v>
      </c>
      <c r="F200" s="1" t="s">
        <v>520</v>
      </c>
      <c r="G200" t="s">
        <v>521</v>
      </c>
      <c r="H200">
        <v>6740</v>
      </c>
      <c r="I200" s="2">
        <v>43431</v>
      </c>
      <c r="K200">
        <v>6740</v>
      </c>
    </row>
    <row r="201" spans="1:11" ht="409.5" x14ac:dyDescent="0.25">
      <c r="A201" t="str">
        <f>"ZBF2394864"</f>
        <v>ZBF2394864</v>
      </c>
      <c r="B201" t="str">
        <f t="shared" si="3"/>
        <v>06363391001</v>
      </c>
      <c r="C201" t="s">
        <v>15</v>
      </c>
      <c r="D201" t="s">
        <v>522</v>
      </c>
      <c r="E201" t="s">
        <v>59</v>
      </c>
      <c r="F201" s="1" t="s">
        <v>523</v>
      </c>
      <c r="G201" t="s">
        <v>524</v>
      </c>
      <c r="H201">
        <v>10008.24</v>
      </c>
      <c r="I201" s="2">
        <v>43305</v>
      </c>
      <c r="J201" s="2">
        <v>43305</v>
      </c>
      <c r="K201">
        <v>10007.94</v>
      </c>
    </row>
    <row r="202" spans="1:11" ht="409.5" x14ac:dyDescent="0.25">
      <c r="A202" t="str">
        <f>"757504333C"</f>
        <v>757504333C</v>
      </c>
      <c r="B202" t="str">
        <f t="shared" si="3"/>
        <v>06363391001</v>
      </c>
      <c r="C202" t="s">
        <v>15</v>
      </c>
      <c r="D202" t="s">
        <v>525</v>
      </c>
      <c r="E202" t="s">
        <v>59</v>
      </c>
      <c r="F202" s="1" t="s">
        <v>526</v>
      </c>
      <c r="G202" t="s">
        <v>527</v>
      </c>
      <c r="H202">
        <v>138260</v>
      </c>
      <c r="I202" s="2">
        <v>43819</v>
      </c>
      <c r="J202" s="2">
        <v>43496</v>
      </c>
      <c r="K202">
        <v>0</v>
      </c>
    </row>
    <row r="203" spans="1:11" ht="409.5" x14ac:dyDescent="0.25">
      <c r="A203" t="str">
        <f>"Z7B23942CF"</f>
        <v>Z7B23942CF</v>
      </c>
      <c r="B203" t="str">
        <f t="shared" si="3"/>
        <v>06363391001</v>
      </c>
      <c r="C203" t="s">
        <v>15</v>
      </c>
      <c r="D203" t="s">
        <v>528</v>
      </c>
      <c r="E203" t="s">
        <v>17</v>
      </c>
      <c r="F203" s="1" t="s">
        <v>529</v>
      </c>
      <c r="G203" t="s">
        <v>530</v>
      </c>
      <c r="H203">
        <v>892.5</v>
      </c>
      <c r="I203" s="2">
        <v>43299</v>
      </c>
      <c r="J203" s="2">
        <v>43299</v>
      </c>
      <c r="K203">
        <v>892.5</v>
      </c>
    </row>
    <row r="204" spans="1:11" ht="330" x14ac:dyDescent="0.25">
      <c r="A204" t="str">
        <f>"Z022497FBD"</f>
        <v>Z022497FBD</v>
      </c>
      <c r="B204" t="str">
        <f t="shared" si="3"/>
        <v>06363391001</v>
      </c>
      <c r="C204" t="s">
        <v>15</v>
      </c>
      <c r="D204" t="s">
        <v>531</v>
      </c>
      <c r="E204" t="s">
        <v>17</v>
      </c>
      <c r="F204" s="1" t="s">
        <v>532</v>
      </c>
      <c r="G204" t="s">
        <v>533</v>
      </c>
      <c r="H204">
        <v>900</v>
      </c>
      <c r="I204" s="2">
        <v>43341</v>
      </c>
      <c r="J204" s="2">
        <v>43341</v>
      </c>
      <c r="K204">
        <v>900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lombardia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2019-01-29T14:50:32Z</dcterms:created>
  <dcterms:modified xsi:type="dcterms:W3CDTF">2019-01-29T15:14:18Z</dcterms:modified>
</cp:coreProperties>
</file>