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ugl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</calcChain>
</file>

<file path=xl/sharedStrings.xml><?xml version="1.0" encoding="utf-8"?>
<sst xmlns="http://schemas.openxmlformats.org/spreadsheetml/2006/main" count="1038" uniqueCount="425">
  <si>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</si>
  <si>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</si>
  <si>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</si>
  <si>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</si>
  <si>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</si>
  <si>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</si>
  <si>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</si>
  <si>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</si>
  <si>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</si>
  <si>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</si>
  <si>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</si>
  <si>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</si>
  <si>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</si>
  <si>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</si>
  <si>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</si>
  <si>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</si>
  <si>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Fornitura e posa in opera di Tende a veneziana presso la sede della DP Bari Area Legale</t>
  </si>
  <si>
    <t>22-PROCEDURA NEGOZIATA DERIVANTE DA AVVISI CON CUI SI INDICE LA GARA</t>
  </si>
  <si>
    <t xml:space="preserve">ARREDO CASA SRL (CF: 02574790727)
ASSITEC (CF: 06314890721)
CARTOLERIA FAVIA S.R.L. (CF: 00260370721)
CHIECO SISTEMI SRL (CF: 06847620728)
F.lli Tomasicchio Srl (CF: 05400960729)
</t>
  </si>
  <si>
    <t>F.lli Tomasicchio Srl (CF: 05400960729)</t>
  </si>
  <si>
    <t>BUONI PASTO DR PUGLIA 2018/2020</t>
  </si>
  <si>
    <t>26-AFFIDAMENTO DIRETTO IN ADESIONE AD ACCORDO QUADRO/CONVENZIONE</t>
  </si>
  <si>
    <t xml:space="preserve">SODEXO MOTIVATION SOLUTION ITALIA SRL (CF: 05892970152)
</t>
  </si>
  <si>
    <t>SODEXO MOTIVATION SOLUTION ITALIA SRL (CF: 05892970152)</t>
  </si>
  <si>
    <t>Arredi a norma piano terra Lecce via Calasso</t>
  </si>
  <si>
    <t xml:space="preserve">ABINTRAX SRL (CF: 07644780723)
BAWER (CF: 05593210726)
CALISI GROUP SRL (CF: 01564460747)
CHIECO SISTEMI SRL (CF: 06847620728)
SISMET SRL (CF: 00675210728)
</t>
  </si>
  <si>
    <t>SISMET SRL (CF: 00675210728)</t>
  </si>
  <si>
    <t>FORNITURA ARREDI A NORMA (UFFICI VARI PUGLIA)</t>
  </si>
  <si>
    <t xml:space="preserve">AEDOS S.R.L. (CF: 10214871005)
CANTE RAFFAELE (CF: CNTRFL64M24L013L)
EMMEPI ARREDI DI CIVILLA PAOLO (CF: CVLPLA92L06G751P)
EUROARREDI (CF: MLLNCL33T18A893L)
RANGONI BASILIO SRL (CF: 03066760483)
</t>
  </si>
  <si>
    <t>EUROARREDI (CF: MLLNCL33T18A893L)</t>
  </si>
  <si>
    <t>SANIFICAZIONE LOCALE DP BARI</t>
  </si>
  <si>
    <t>23-AFFIDAMENTO IN ECONOMIA - AFFIDAMENTO DIRETTO</t>
  </si>
  <si>
    <t xml:space="preserve">ITALSERVICE S.R.L. (CF: 06570940723)
</t>
  </si>
  <si>
    <t>ITALSERVICE S.R.L. (CF: 06570940723)</t>
  </si>
  <si>
    <t>UPT Foggia - Sostituzione vetri danneggiati finestre</t>
  </si>
  <si>
    <t xml:space="preserve">ARP COSTRUZIONI srl (CF: 04043220716)
</t>
  </si>
  <si>
    <t>ARP COSTRUZIONI srl (CF: 04043220716)</t>
  </si>
  <si>
    <t>FPO N. 150 MARMETTE BATTISCOPA E LAVORI EDILI PORTICATO</t>
  </si>
  <si>
    <t xml:space="preserve">POLYTECNO DEL PI MASSIMO MAGGIORE (CF: MGGMSM65R11A662A)
</t>
  </si>
  <si>
    <t>POLYTECNO DEL PI MASSIMO MAGGIORE (CF: MGGMSM65R11A662A)</t>
  </si>
  <si>
    <t>FORNITURA ENERGIA ELETTRICA PUGLIA</t>
  </si>
  <si>
    <t xml:space="preserve">ENEL ENERGIA SPA (CF: 06655971007)
</t>
  </si>
  <si>
    <t>ENEL ENERGIA SPA (CF: 06655971007)</t>
  </si>
  <si>
    <t>RIPRISTINO PAVIMENTAZIONE CORRIDOI E STANZE LP</t>
  </si>
  <si>
    <t>FORNITURA GAS NATURALE PUGLIA</t>
  </si>
  <si>
    <t xml:space="preserve">ESTRA ENERGIE SRL (CF: 01219980529)
</t>
  </si>
  <si>
    <t>ESTRA ENERGIE SRL (CF: 01219980529)</t>
  </si>
  <si>
    <t>INTERVENTI DI RIPRISTINO SERRAMENTI</t>
  </si>
  <si>
    <t xml:space="preserve">ATTOLICO SRL (CF: 06014680729)
</t>
  </si>
  <si>
    <t>ATTOLICO SRL (CF: 06014680729)</t>
  </si>
  <si>
    <t xml:space="preserve">fpo di patch panel per  attestazione cavi rete dei nuovi pdl </t>
  </si>
  <si>
    <t xml:space="preserve">PIEMME IMPIANTI SNC (CF: 06061870728)
</t>
  </si>
  <si>
    <t>PIEMME IMPIANTI SNC (CF: 06061870728)</t>
  </si>
  <si>
    <t>FPO PONTE DI DIODE PER IMPIANTO CLIMA</t>
  </si>
  <si>
    <t xml:space="preserve">SATIC Srl (CF: 06704150728)
</t>
  </si>
  <si>
    <t>SATIC Srl (CF: 06704150728)</t>
  </si>
  <si>
    <t>verifica impianti di sollevamento leader palace</t>
  </si>
  <si>
    <t xml:space="preserve">Iedige Srl (CF: 05764520721)
</t>
  </si>
  <si>
    <t>Iedige Srl (CF: 05764520721)</t>
  </si>
  <si>
    <t>ORDINATIVO DI FORNITURA GASOLIO DA RISCALDAMENTO</t>
  </si>
  <si>
    <t xml:space="preserve">BRONCHI COMBUSTIBILI SRL (CF: 01252710403)
</t>
  </si>
  <si>
    <t>BRONCHI COMBUSTIBILI SRL (CF: 01252710403)</t>
  </si>
  <si>
    <t>ADEGUAMENTO FUNZIONALE ACCESSI DP FOGGIA</t>
  </si>
  <si>
    <t xml:space="preserve">ALEA Costruzioni Generali Srl (CF: 02456160734)
ALPHA IMPIANTO SRL (CF: 03434890756)
CIEFFE COSTRUZIONI SRL (CF: 02749180721)
EL.CI IMPIANTI SRL (CF: 01341130639)
Walter Bardia Srl (CF: 02448920732)
</t>
  </si>
  <si>
    <t>EL.CI IMPIANTI SRL (CF: 01341130639)</t>
  </si>
  <si>
    <t>Lavori edili aventi ad oggetto stuccatura, intonacatura e tinteggiatura nonchÃ¨ revisione controsoffitti e/o cartongessi</t>
  </si>
  <si>
    <t xml:space="preserve">APULIA CO. (CF: 07151950727)
ENGINEERING PLANNING CONSTRUCTION SRL (CF: 06836460722)
GLARCH SRL (CF: 07587320727)
LEONARDO EDILIZIA DI ADDABBO LEONARDO (CF: DDBLRD74S25L727X)
POLYTECNO DEL PI MASSIMO MAGGIORE (CF: MGGMSM65R11A662A)
</t>
  </si>
  <si>
    <t>Manutenzione straordinaria impianto clima DP Bari</t>
  </si>
  <si>
    <t xml:space="preserve">ABINTRAX SRL (CF: 07644780723)
ARIETE SOC.COOP. (CF: 02155320720)
DE.PA. IMPIANTI (CF: 05849950729)
E.SERVICE SRL (CF: 05639550721)
F.LLI LOIUDICE PAOLO FRANCESCO E CIPRIANO SRL (CF: 00781140728)
</t>
  </si>
  <si>
    <t>E.SERVICE SRL (CF: 05639550721)</t>
  </si>
  <si>
    <t>CARTA 1^ FORNITURA A4 - UFFICI AGENZIA ENTRATE PUGLIA</t>
  </si>
  <si>
    <t xml:space="preserve">CARTOLERIA FAVIA S.R.L. (CF: 00260370721)
EDITRICE PUGLIASCUOLA SRL (CF: 05816900723)
FASANO OTTAVIO &amp; C. S.R.L. (CF: 02521800736)
HITEK DI MAURO SANTO &amp; C S.N.C. (CF: 03104440759)
SANCILIO di SANCILIO Francesco (CF: SNCFNC59A06F284S)
</t>
  </si>
  <si>
    <t>SANCILIO di SANCILIO Francesco (CF: SNCFNC59A06F284S)</t>
  </si>
  <si>
    <t>FORNITURA CARTUCCE STAMPANTE HP 451DW</t>
  </si>
  <si>
    <t xml:space="preserve">RAGGRUPPAMENTO:
- ITALWARE  SRL  (CF: 08619670584) Ruolo: 02-MANDATARIA
- CONVERGE S.P.A. (CF: 04472901000) Ruolo: 01-MANDANTE
</t>
  </si>
  <si>
    <t>FORNITURA TONER LEXMARK 610DN</t>
  </si>
  <si>
    <t xml:space="preserve">RAGGRUPPAMENTO:
- INFORDATA (CF: 00929440592) Ruolo: 02-MANDATARIA
- T.C.D. S.p.A (CF: 04719441000) Ruolo: 01-MANDANTE
</t>
  </si>
  <si>
    <t>FORNITURA TONER XEROX 7500 E DRUM 5550</t>
  </si>
  <si>
    <t xml:space="preserve">ITALWARE  SRL  (CF: 08619670584)
</t>
  </si>
  <si>
    <t>ITALWARE  SRL  (CF: 08619670584)</t>
  </si>
  <si>
    <t>Fornitura libri (Telepass con e.book con espansione)</t>
  </si>
  <si>
    <t xml:space="preserve">C.P.E. centro promozioni editoriali srl (CF: 05148200727)
</t>
  </si>
  <si>
    <t>C.P.E. centro promozioni editoriali srl (CF: 05148200727)</t>
  </si>
  <si>
    <t>Interventi straordinari DR E DP Bari - Spargimento sale antigelo</t>
  </si>
  <si>
    <t>Corso di formazione per professionisti antincendio</t>
  </si>
  <si>
    <t xml:space="preserve">Gestinnovation di Pietro Carparelli (CF: CRPPTR59L01D508C)
</t>
  </si>
  <si>
    <t>Gestinnovation di Pietro Carparelli (CF: CRPPTR59L01D508C)</t>
  </si>
  <si>
    <t>installazione segnaletica e armadietto defibrillatore</t>
  </si>
  <si>
    <t xml:space="preserve">Paparella Antonio (CF: PPRNTN60L05H645H)
</t>
  </si>
  <si>
    <t>Paparella Antonio (CF: PPRNTN60L05H645H)</t>
  </si>
  <si>
    <t>FPO LASTRA DI MARMO PER DAVANZALE E RINFORZI DI ACCIAIO</t>
  </si>
  <si>
    <t xml:space="preserve">insonorizzazione server </t>
  </si>
  <si>
    <t xml:space="preserve">DECOR ARTE DI PONTRELLI TOMMASO (CF: 06448840725)
E.SERVICE SRL (CF: 05639550721)
</t>
  </si>
  <si>
    <t>DECOR ARTE DI PONTRELLI TOMMASO (CF: 06448840725)</t>
  </si>
  <si>
    <t>INTERVENTI SU SERRANDA MOTORIZZATA</t>
  </si>
  <si>
    <t xml:space="preserve">KUREL SERRAMENTI DI MUCCIARONE UMBERTO (CF: MCCMRT92D23D643C)
</t>
  </si>
  <si>
    <t>KUREL SERRAMENTI DI MUCCIARONE UMBERTO (CF: MCCMRT92D23D643C)</t>
  </si>
  <si>
    <t>INTERVENTI URGENTI SU INFISSI AREA LEGALE</t>
  </si>
  <si>
    <t>riparazione porte e tapparelle</t>
  </si>
  <si>
    <t>RIPRISTINO INFISSI</t>
  </si>
  <si>
    <t>SMONTAGGIO FINESTRA DANNEGGIATA E PERICOLANTE</t>
  </si>
  <si>
    <t xml:space="preserve">UNICA SERRAMENTI SRL (CF: 03362870754)
</t>
  </si>
  <si>
    <t>UNICA SERRAMENTI SRL (CF: 03362870754)</t>
  </si>
  <si>
    <t>Sostituzione vetro e serratura</t>
  </si>
  <si>
    <t>ANOMALIA IMPIANTO DI SICUREZZA</t>
  </si>
  <si>
    <t>FPO N. 2 PRESE DATI E FEM PER SISTEMA ELIMINACODE</t>
  </si>
  <si>
    <t>INSTALLAZIONE SWITCH 5 PORTE ETHERNET</t>
  </si>
  <si>
    <t xml:space="preserve">STARLINK SRL (CF: 03505350755)
</t>
  </si>
  <si>
    <t>STARLINK SRL (CF: 03505350755)</t>
  </si>
  <si>
    <t>lavori urgenti eseguiti in corso d'opera</t>
  </si>
  <si>
    <t xml:space="preserve">Industrie Fracchiolla S.p.A. (CF: 04936100728)
</t>
  </si>
  <si>
    <t>Industrie Fracchiolla S.p.A. (CF: 04936100728)</t>
  </si>
  <si>
    <t>ripristino impianto di allarme</t>
  </si>
  <si>
    <t xml:space="preserve">SISTEC SRL (CF: 06076770723)
</t>
  </si>
  <si>
    <t>SISTEC SRL (CF: 06076770723)</t>
  </si>
  <si>
    <t>SOSTITUZIONE PLUVIALE INTERRATO DP BARI E BOILER 10L DR PUGLIA</t>
  </si>
  <si>
    <t>spostamento e riconfigurazione sistema eliminacode UPT Foggia</t>
  </si>
  <si>
    <t xml:space="preserve">SIGMA S.P.A. (CF: 01590580443)
</t>
  </si>
  <si>
    <t>SIGMA S.P.A. (CF: 01590580443)</t>
  </si>
  <si>
    <t>Pubblicazione estratto del bando di gara immobiliare in San Severo</t>
  </si>
  <si>
    <t xml:space="preserve">Mediterranea Spa (CF: 00254380728)
</t>
  </si>
  <si>
    <t>Mediterranea Spa (CF: 00254380728)</t>
  </si>
  <si>
    <t>INTERVENTI STRAORDINARI PULIZIA E SANIFICAZIONE UPT BARI E CAM</t>
  </si>
  <si>
    <t>FORNITURA GASOLIO DA RISCALDAMENTO</t>
  </si>
  <si>
    <t>FORNITURA TIMBRI E TARGHE - UT BARI</t>
  </si>
  <si>
    <t xml:space="preserve">Modugno Pantaleone Gaetano Domenico (CF: MDGPTL65D13A893Q)
</t>
  </si>
  <si>
    <t>Modugno Pantaleone Gaetano Domenico (CF: MDGPTL65D13A893Q)</t>
  </si>
  <si>
    <t>DOTAZIONE FRONT-OFFICE DI BACHECHE E URNE PER RACCOLTA SEGNALAZIONI</t>
  </si>
  <si>
    <t xml:space="preserve">CARTOLERIA FAVIA S.R.L. (CF: 00260370721)
EGIS COMPUTER (CF: 06639351003)
FERRO COLOR DI M. LOZITO &amp; C. S.A.S. (CF: 05511190729)
LABFOR SRL (CF: 04088930872)
WORLD SERVICE SRL (CF: 00279050660)
</t>
  </si>
  <si>
    <t>CARTOLERIA FAVIA S.R.L. (CF: 00260370721)</t>
  </si>
  <si>
    <t>FORNITURA CARTA TERMICA PER SISTEMA ELIMINACODE ARGO</t>
  </si>
  <si>
    <t xml:space="preserve">BUSTE VERDI F.TO A4 PER NOTIFICA ATTI GIUDIZIARI </t>
  </si>
  <si>
    <t xml:space="preserve">ASCAM SRL (CF: 00976050427)
CENTROSTAMPA TIPOGRAFIA (CF: 00584820773)
TIPOGRAFIA "PADRE PIO" (CF: MDGNZR76L29H926C)
TIPOGRAFIA RAGIONE DI MARIO RAGIONE (CF: RGNMRA68C02B180T)
TIPOGRAFIA TACELLI (CF: TCLNTN68B49B809T)
</t>
  </si>
  <si>
    <t>ASCAM SRL (CF: 00976050427)</t>
  </si>
  <si>
    <t>DR Puglia 1 corso di formazione ASPP 1 Corso di aggiornamento RSPP</t>
  </si>
  <si>
    <t xml:space="preserve">BRIXIA Business Solutions Srl (CF: 05437230658)
CNA AMBIENTE SICUREZZA E MEDICINA SRL (CF: 07123860723)
Consuleo Srl (CF: 02836350732)
Dott. Lazzaro Palumbo (CF: PLMLZR77C05H926O)
Eliapos Srl (CF: 07531780729)
</t>
  </si>
  <si>
    <t>Consuleo Srl (CF: 02836350732)</t>
  </si>
  <si>
    <t>CASSETTE PRIMO SOCCORSO E SFIGMOMANOMETRI</t>
  </si>
  <si>
    <t xml:space="preserve">C.F. DI CIRO FIOCCHETTI &amp; C. (CF: 00934960352)
FORNI DE MARCO S.R.L. (CF: 10892241000)
MEDIKRON SRL (CF: 04707001006)
SARTORIUS ITALY SRL (CF: 05748910485)
VIRTUALED (CF: 01439800556)
</t>
  </si>
  <si>
    <t>MEDIKRON SRL (CF: 04707001006)</t>
  </si>
  <si>
    <t>TONER E DRUM UFFICI PUGLIA - I QUADRIMESTRE 2018</t>
  </si>
  <si>
    <t xml:space="preserve">CARTOLIBRERIA UNITECNICA  (CF: NGLGPP43M06C321G)
COPINFORM 93 (CF: 02310381005)
MIDA SRL (CF: 01513020238)
MYO S.r.l. (CF: 03222970406)
R.C.M. ITALIA s.r.l. (CF: 06736060630)
</t>
  </si>
  <si>
    <t>MIDA SRL (CF: 01513020238)</t>
  </si>
  <si>
    <t>FORNITURA E POSA IN OPERA STRISCE ANTISDRUCCIOLO INGRESSI DR+UT BARI FO</t>
  </si>
  <si>
    <t>Fornitura di carta - Contratto esecutivo per la Direzione Regionale della Puglia</t>
  </si>
  <si>
    <t xml:space="preserve">LYRECO ITALIA S.P.A. (CF: 11582010150)
</t>
  </si>
  <si>
    <t>LYRECO ITALIA S.P.A. (CF: 11582010150)</t>
  </si>
  <si>
    <t>SOSTITUZIONE SERRATURA ELETTRIFICATA B.O.</t>
  </si>
  <si>
    <t>FPO PROTEZIONE POMPA ANTINCENDIO</t>
  </si>
  <si>
    <t xml:space="preserve">GENNARIOLI SPIRIDIONE (CF: 03475800722)
</t>
  </si>
  <si>
    <t>GENNARIOLI SPIRIDIONE (CF: 03475800722)</t>
  </si>
  <si>
    <t>Raccolta, trasporto e trattamento RAEE</t>
  </si>
  <si>
    <t xml:space="preserve">ARMANDO MUCCIO SRL (CF: 02566010753)
BASTONE SALVATORE S.A.S. DI BASTONE STEFANO &amp; C. (CF: 03715860759)
CHEMI.PUL. ITALIANA S.R.L. (CF: 00450980735)
COOPERATIVA SOCIALE ECOWORLD (CF: 04417990753)
SERVECO SRL (CF: 00788970739)
</t>
  </si>
  <si>
    <t>SERVECO SRL (CF: 00788970739)</t>
  </si>
  <si>
    <t xml:space="preserve">SERVIZIO ANNUALE MANUTENZIONE VERDE - DP BAT - </t>
  </si>
  <si>
    <t xml:space="preserve">AZ. AGR. VIVAI PIANTE DI SGARAMELLA ANTONIO (CF: SGRNTN60R06A285A)
LA PULITA &amp; SERVICE (CF: 02791590728)
MINERVA LUX SERVIZI (CF: 07571520720)
SOCIETÃ€ COOPERATIVA (CF: 01773430713)
SOCIETA' COOPERATIVA SOCIALE PROSPETTIVE S.C. (CF: 02275240717)
</t>
  </si>
  <si>
    <t>AZ. AGR. VIVAI PIANTE DI SGARAMELLA ANTONIO (CF: SGRNTN60R06A285A)</t>
  </si>
  <si>
    <t>incarico professionale per valutazione rischio fulminazione e valutazione rischio caduta dall'alto</t>
  </si>
  <si>
    <t xml:space="preserve">STUDIO DI INGEGNERIA DOTT. ING. SIANO ANTONIO (CF: SNINTN75P07E038X)
</t>
  </si>
  <si>
    <t>STUDIO DI INGEGNERIA DOTT. ING. SIANO ANTONIO (CF: SNINTN75P07E038X)</t>
  </si>
  <si>
    <t>collegamenti - dati sala visure catastali</t>
  </si>
  <si>
    <t>LAVORI DI FALEGNAMERIA</t>
  </si>
  <si>
    <t>BUSTE VERDI NOTIFICA ATTI GIUDIZIARI C/FINESTRA - UPT PUGLIA</t>
  </si>
  <si>
    <t xml:space="preserve">ASCAM SRL (CF: 00976050427)
C.LAB SAS DI MICHELE CIGNARALE  (CF: 01896940762)
C.P. ELETTRONICA (CF: BRLPIA55S53H703Y)
EUROFOR S.R.L. (CF: 06767051219)
GIOSI SRL (CF: 07641720631)
</t>
  </si>
  <si>
    <t>Corso di aggiornamento quinquennale per Coordinatore della Sicurezza in fase di progettazione ed esecuzione</t>
  </si>
  <si>
    <t xml:space="preserve">ADESA S.R.L. (CF: 07268620726)
ASSO SERVICE SRL (CF: 04858680723)
Consuleo Srl (CF: 02836350732)
Dott. Lazzaro Palumbo (CF: PLMLZR77C05H926O)
Eliapos Srl (CF: 07531780729)
</t>
  </si>
  <si>
    <t>Corsi di formazione  addetti antincendio e primo soccorso</t>
  </si>
  <si>
    <t xml:space="preserve">C-Engineering Srl (CF: 02672340649)
CENTRO SUD ANTINCENDIO S.R.L. (CF: 01164260778)
Consuleo Srl (CF: 02836350732)
Eliapos Srl (CF: 07531780729)
Studio Stigliano Srls (CF: 02950380739)
</t>
  </si>
  <si>
    <t>FORNITURA E POSA IN OPERA CABLAGGIO STRUTTURATO GIOIA DEL COLLE</t>
  </si>
  <si>
    <t xml:space="preserve">Aliser srl (CF: 05889810726)
ASEM SRL (CF: 02249630738)
COMPUTER HOUSE DI TRIGGIANI FRANCESCO (CF: TRGFNC77C18A662S)
DAUNIATEL DI DOMENICO CLEMENTE E C. (CF: 02265990719)
E.SERVICE SRL (CF: 05639550721)
</t>
  </si>
  <si>
    <t>RIPARAZIONE ELEVATORE PALAZZO FINANZE FOGGIA</t>
  </si>
  <si>
    <t xml:space="preserve">OTIS SERVIZI SRL (CF: 01729590032)
</t>
  </si>
  <si>
    <t>OTIS SERVIZI SRL (CF: 01729590032)</t>
  </si>
  <si>
    <t>RIPARAZIONE ELEVATORE LEADER PALACE</t>
  </si>
  <si>
    <t>CLIMATIZZATORE PER LOCALE ASCENSORE PF FOGGIA</t>
  </si>
  <si>
    <t xml:space="preserve">Antonacci Termoidraulica (CF: 03044170714)
E.SERVICE SRL (CF: 05639550721)
Elettrotecnica Occulto Antonio Srl (CF: 03729410716)
GIANLUCA BONNI SRSL (CF: 03894190713)
LADOGANA MICHELE &amp; C.S.A.S. (CF: 02195110719)
S.P.I.M. - SOCIETÃ€ PRODUZIONE IMPIANTI MULTIPLI (CF: 01860810710)
WHITENERGY ITALIA SRL (CF: 03762800716)
</t>
  </si>
  <si>
    <t>LADOGANA MICHELE &amp; C.S.A.S. (CF: 02195110719)</t>
  </si>
  <si>
    <t>RIPRISTINO PAVIMENTAZIONE</t>
  </si>
  <si>
    <t>CONTRATTO QUADRO CANCELLERIA 2018-2019 - TUTTI GLI UFFICI AE PUGLIA</t>
  </si>
  <si>
    <t xml:space="preserve">CARTOLERIA FAVIA S.R.L. (CF: 00260370721)
EMME2 S.R.L. (CF: 04631850759)
IN OFFICE SRL (CF: 03498500713)
MICROCHIPS SNC (CF: 03066850755)
TECHNOLOGY (CF: 03342460718)
</t>
  </si>
  <si>
    <t>COLLARINE E CUSTODIE PORTABADGE - UFFICI AE</t>
  </si>
  <si>
    <t xml:space="preserve">CARTOLERIA FAVIA S.R.L. (CF: 00260370721)
CASA MUSICALE CASSANO SRL (CF: 02316720735)
EUROFFICE DEL RAG. LUIGI PARISI (CF: PRSLGU68T15L328M)
INFOWARE SRL (CF: 06761870721)
POMPA MARIA TERESA (CF: PMPMTR42L58A944E)
</t>
  </si>
  <si>
    <t>CARTUCCE PER PLOTTER</t>
  </si>
  <si>
    <t xml:space="preserve">365 S.R.L. (CF: 02660450426)
BV NETWORKS (CF: 05068390656)
MATONTI ANTONIO (CF: MTNNTN65E09A674W)
MIDA SRL (CF: 01513020238)
NETECH (CF: 02659750968)
</t>
  </si>
  <si>
    <t>DR Puglia Staff Video Premio Malala</t>
  </si>
  <si>
    <t xml:space="preserve">Vito Vippolis (CF: VPPVTI69D16H096U)
</t>
  </si>
  <si>
    <t>Vito Vippolis (CF: VPPVTI69D16H096U)</t>
  </si>
  <si>
    <t>RIPARAZIONE PORTE TAPPARELLE E SERRATURE</t>
  </si>
  <si>
    <t>UP Taranto - Contratto di Derattizzazione e deblattizzazione 2018</t>
  </si>
  <si>
    <t xml:space="preserve">A.P.E Azienda Pugliese Ecologica (CF: 03656360728)
EURO AMBIENTE di Carlucci e Diperno (CF: 05358360724)
PROTECTA SRL (CF: 04404900724)
ROMAMBIENTE SNC (CF: 02330430741)
Sistemi Integrati Srl (CF: 02843270733)
</t>
  </si>
  <si>
    <t>EURO AMBIENTE di Carlucci e Diperno (CF: 05358360724)</t>
  </si>
  <si>
    <t>Leader Palace Contratto annuale di derattizzazione e deblattizzazione</t>
  </si>
  <si>
    <t xml:space="preserve">DELCO DISINFESTAZIONI (CF: 03890770757)
EURO AMBIENTE di Carlucci e Diperno (CF: 05358360724)
PROTECTA SRL (CF: 04404900724)
SERVISAN (CF: 02262290733)
Sistemi Integrati Srl (CF: 02843270733)
</t>
  </si>
  <si>
    <t>UT Gioia del Colle -   Tende veneziane per il front-office</t>
  </si>
  <si>
    <t xml:space="preserve">CARTOLERIA FAVIA S.R.L. (CF: 00260370721)
F.lli Tomasicchio Srl (CF: 05400960729)
Galeone Srl (CF: 02112480732)
Paparella Antonio (CF: PPRNTN60L05H645H)
Tennis Tecnica Srl (CF: 04480810722)
</t>
  </si>
  <si>
    <t>Galeone Srl (CF: 02112480732)</t>
  </si>
  <si>
    <t>rettifica albero motore - 2 pressostati 1 valvola di sicurezza  impianto antincendio</t>
  </si>
  <si>
    <t>RIPARAZIONE PERDITA COLONNA MONTANTE IMPIANTO ANTINCENDIO</t>
  </si>
  <si>
    <t>VERIFICA IMPIANTI DI SOLLEVAMENTO - IMMOBILE EXECUTIVE CENTER</t>
  </si>
  <si>
    <t>pulizia straordinaria - leader palace - p. -3</t>
  </si>
  <si>
    <t>ROTOLI CARTA TERMICA SISTEMA ELIMINACODE CRONO</t>
  </si>
  <si>
    <t>CLIMATIZZATORI SALA SERVER UT LECCE</t>
  </si>
  <si>
    <t>UT Gioia - Integrazione lavori di cablaggio TD 520608</t>
  </si>
  <si>
    <t xml:space="preserve">E.SERVICE SRL (CF: 05639550721)
</t>
  </si>
  <si>
    <t>fornitura gasolio da riscaldamento</t>
  </si>
  <si>
    <t xml:space="preserve">collegamento e certificazione postazioni di lavoro 2Â° piano DP Lecce UPT. </t>
  </si>
  <si>
    <t xml:space="preserve">E.SERVICE SRL (CF: 05639550721)
exside soluzioni informatiche (CF: PZZGPP84H18G751H)
INNOVAMIND SRLS (CF: 04683450755)
MEDEA INFORMATICA (CF: 03001880750)
MICRON SNC DI S. ZECCA E M. VOZZA (CF: 03389030754)
</t>
  </si>
  <si>
    <t>DISERBO TERRAZZO E SMALTIMENTO - PF PIAZZA MASSARI</t>
  </si>
  <si>
    <t>lavori su infissi e porte blindate nell'immobile Leader Palace</t>
  </si>
  <si>
    <t>INTERVENTI SU SERRAMENTI INTERNI ED ESTERNI - UT GIOIA DEL COLLE</t>
  </si>
  <si>
    <t>autorizzazione ef per lavori edili - upt lecce</t>
  </si>
  <si>
    <t>UPT Foggia - integrazione piccoli lavori di manut a consuntivo</t>
  </si>
  <si>
    <t xml:space="preserve">UPT Foggia - Lavori vari di manutenzione </t>
  </si>
  <si>
    <t>affidamento lavori ripristino di n. 3 porte interne</t>
  </si>
  <si>
    <t>FPO MANIGLIONE COMPLETO DI MANIGLIA PORTA INGRESSO FO.</t>
  </si>
  <si>
    <t xml:space="preserve">NUOVA INFISSI ITALIA SRL (CF: 02945230734)
</t>
  </si>
  <si>
    <t>NUOVA INFISSI ITALIA SRL (CF: 02945230734)</t>
  </si>
  <si>
    <t>lavori su piano copertura per infiltrazioni</t>
  </si>
  <si>
    <t xml:space="preserve">LEONARDO EDILIZIA DI ADDABBO LEONARDO (CF: DDBLRD74S25L727X)
MPF SISTEMI SRL (CF: 06632000722)
</t>
  </si>
  <si>
    <t>MPF SISTEMI SRL (CF: 06632000722)</t>
  </si>
  <si>
    <t>Bari Piazza Massari - Contratto Annuale  Derattizzazione e Deblattizzazione 2018/2019</t>
  </si>
  <si>
    <t xml:space="preserve">A.P.E Azienda Pugliese Ecologica (CF: 03656360728)
DELCO DISINFESTAZIONI (CF: 03890770757)
EURO AMBIENTE di Carlucci e Diperno (CF: 05358360724)
PANACEA S.R.L. (CF: 02813290737)
PROTECTA SRL (CF: 04404900724)
</t>
  </si>
  <si>
    <t>PROTECTA SRL (CF: 04404900724)</t>
  </si>
  <si>
    <t>FORNITURA TONER PER STAMPANTI XEROX PHASER 7500</t>
  </si>
  <si>
    <t>FORNITURA CARTUCCE HP PRO X451</t>
  </si>
  <si>
    <t>UP Foggia - Rimozione e rifacimento intonaco D.Lgs 81</t>
  </si>
  <si>
    <t>DP Bari - Fornitura di una sedute a norma</t>
  </si>
  <si>
    <t xml:space="preserve">MONDO UFFICIO S.R.L. (CF: 04845130659)
</t>
  </si>
  <si>
    <t>MONDO UFFICIO S.R.L. (CF: 04845130659)</t>
  </si>
  <si>
    <t>RIPOSIZIONAMENTO PAVIMENTO, SOSTITUZIONE MOTORINO PER APERTURA FINESTRA ALLARMATA, RIPARAZIONE PORTA</t>
  </si>
  <si>
    <t>Interpretariato LIS (42 ore 2018)</t>
  </si>
  <si>
    <t xml:space="preserve">ACTION LINE SERVIZI LINGUISTICI (CF: 03168100406)
OKO MEDIA (CF: 07623360729)
SANTEC. SPA (CF: 02372750642)
segnalis Soc Coop  (CF: 01930080765)
THESIS SRL (CF: 06365610721)
</t>
  </si>
  <si>
    <t>SANTEC. SPA (CF: 02372750642)</t>
  </si>
  <si>
    <t>ATTREZZI ANTINFORTUNISTICA</t>
  </si>
  <si>
    <t xml:space="preserve">Manutan Italia Spa (CF: 09816660154)
</t>
  </si>
  <si>
    <t>Manutan Italia Spa (CF: 09816660154)</t>
  </si>
  <si>
    <t>riparazione porte a doppio battente, mobili arredo bagno</t>
  </si>
  <si>
    <t>SERVIZIO BIENNALE VIGILANZA E REPERIBILITÃ  ANTINCENDIO E ANTINTRUSIONE IMMOBILI IN BARI VIA AMENDOLA 164 E 201/5-7</t>
  </si>
  <si>
    <t xml:space="preserve">SICURCENTER S.P.A. (CF: 01304660788)
SICURITALIA S.P.A (CF: 07897711003)
SMAC MULTISERVIZI SRL (CF: 04834400758)
VIGILANZA ALTAMURANA SRL CON SOCIO UNICO (CF: 05079640727)
VIGILANZA SRL (CF: 00913940722)
</t>
  </si>
  <si>
    <t>SICURITALIA S.P.A (CF: 07897711003)</t>
  </si>
  <si>
    <t xml:space="preserve">fornitura e montaggio di n. 4 armadi a norma presso immobile sito in Lecce via Calasso </t>
  </si>
  <si>
    <t xml:space="preserve">SISMET SRL (CF: 00675210728)
</t>
  </si>
  <si>
    <t>TRASFERIMENTO ATTREZZATURE DA UPT FOGGIA ALLE SEDI SPI TRANI/UT GIOIA</t>
  </si>
  <si>
    <t>INTERVENTO URGENTE MESSA IN SICUREZZA PORTICATO</t>
  </si>
  <si>
    <t>TONER E DRUM UFFICI PUGLIA - II QUADRIMESTRE 2018</t>
  </si>
  <si>
    <t xml:space="preserve">FOX SERVIZI ALLE IMPRESE (CF: VLPFBA68D30D643O)
IN-PRINT DI CAPONIO, LARATO &amp; C. SNC (CF: 07211870725)
MIDA SRL (CF: 01513020238)
MYO S.r.l. (CF: 03222970406)
ZONNO FRANCESCO (CF: ZNNFNC48C17B506W)
</t>
  </si>
  <si>
    <t xml:space="preserve">DR - DP e UP BA - UPT BA - Piccoli lavori di falegnameria </t>
  </si>
  <si>
    <t>UT Trani - Intervento urgente di riparazione della serranda del front office</t>
  </si>
  <si>
    <t xml:space="preserve">Giannella Giacomo (CF: GNNGCM53S28L328D)
</t>
  </si>
  <si>
    <t>Giannella Giacomo (CF: GNNGCM53S28L328D)</t>
  </si>
  <si>
    <t>FORNITURA CARTUCCE HP 338 - DP BARI</t>
  </si>
  <si>
    <t xml:space="preserve">MIDA SRL (CF: 01513020238)
</t>
  </si>
  <si>
    <t>DR Puglia Integrazione fabbisogno formativo Corsi antincendio e Pronto soccorso</t>
  </si>
  <si>
    <t xml:space="preserve">Consuleo Srl (CF: 02836350732)
</t>
  </si>
  <si>
    <t>UT Gioia d/Colle Integrazione FPO Tende veneziane per front office</t>
  </si>
  <si>
    <t xml:space="preserve">Galeone Srl (CF: 02112480732)
</t>
  </si>
  <si>
    <t>Leader Palace - Intervento di sostituzione gruppo pompe autoclave</t>
  </si>
  <si>
    <t>NOLEGGIO GIORNALIERO ALLESTIMENTO CANTIERE PORTICATO EXECUTIVE CENTER</t>
  </si>
  <si>
    <t>FORNITURA CARTUCCE HP PRO X477DW</t>
  </si>
  <si>
    <t xml:space="preserve">UT Lecce - Interventi urgenti per sostituzione maniglioni antipanico </t>
  </si>
  <si>
    <t xml:space="preserve">Lanzillotto Estintori di Lanzillotto Francesco (CF: LNZFNC62H24F970Q)
</t>
  </si>
  <si>
    <t>Lanzillotto Estintori di Lanzillotto Francesco (CF: LNZFNC62H24F970Q)</t>
  </si>
  <si>
    <t>UP Taranto - Cablaggio strutturato per sistema eliminacode</t>
  </si>
  <si>
    <t>SPI Trani - Intervento urgente di deblattizzazione</t>
  </si>
  <si>
    <t xml:space="preserve">EURO AMBIENTE di Carlucci e Diperno (CF: 05358360724)
</t>
  </si>
  <si>
    <t>Interventi straordinari PF piazza Massari</t>
  </si>
  <si>
    <t>Vigilanza immobile Taranto Via Flacco</t>
  </si>
  <si>
    <t xml:space="preserve">VIS S.P.A. (CF: 00311210736)
</t>
  </si>
  <si>
    <t>VIS S.P.A. (CF: 00311210736)</t>
  </si>
  <si>
    <t>PEDANA POGGIAPIEDI</t>
  </si>
  <si>
    <t xml:space="preserve">CAPOBIANCO SRL (CF: 05249450726)
CARICOM (CF: 04701010722)
CARTOLERIA FAVIA S.R.L. (CF: 00260370721)
DIGIBIOTECH (CF: 08174970726)
LAB. INSTRUMENTS SRL (CF: 03176570723)
</t>
  </si>
  <si>
    <t>FACCHINAGGIO ESTERNO BARI</t>
  </si>
  <si>
    <t xml:space="preserve">Stirolaur di Isceri Anna Rita Tiziana (CF: SCRNRT66E55I930N)
</t>
  </si>
  <si>
    <t>Stirolaur di Isceri Anna Rita Tiziana (CF: SCRNRT66E55I930N)</t>
  </si>
  <si>
    <t>sostituzione lampada per videoproiettore epson emp-x5 aula formazione</t>
  </si>
  <si>
    <t xml:space="preserve">NUOVA RVF COMPUTERS SRL (CF: 08092490724)
</t>
  </si>
  <si>
    <t>NUOVA RVF COMPUTERS SRL (CF: 08092490724)</t>
  </si>
  <si>
    <t>RIPRISTINO IMPIANTO ANTINTRUSIONE</t>
  </si>
  <si>
    <t xml:space="preserve">ricerca guasto e soluzione temporanea </t>
  </si>
  <si>
    <t xml:space="preserve">lavori urgenti di lavaggio, aspirazione e sanificazione autoclave. </t>
  </si>
  <si>
    <t xml:space="preserve">PELLECCHIA FOGNATURA DI MATTIA PELLECCHIA (CF: PLLMTT60D20A662K)
</t>
  </si>
  <si>
    <t>PELLECCHIA FOGNATURA DI MATTIA PELLECCHIA (CF: PLLMTT60D20A662K)</t>
  </si>
  <si>
    <t>DR Formazione - Iscrizione esame idoneitÃ  antincendio</t>
  </si>
  <si>
    <t xml:space="preserve">COMANDO PROVINCIALE VVF BARI (CF: 80019150723)
</t>
  </si>
  <si>
    <t>COMANDO PROVINCIALE VVF BARI (CF: 80019150723)</t>
  </si>
  <si>
    <t>infiltrazione d'acqua cavedio interrato - 3</t>
  </si>
  <si>
    <t>ANOMALIE IMPIANTO DI ALLARME</t>
  </si>
  <si>
    <t>RIPRISTINO IMPIANTO ANTINCENDIO</t>
  </si>
  <si>
    <t xml:space="preserve">SOCIETA' COOPERATIVA ADRIATICA (CF: 07226940729)
</t>
  </si>
  <si>
    <t>SOCIETA' COOPERATIVA ADRIATICA (CF: 07226940729)</t>
  </si>
  <si>
    <t>FORNITURA PEN DRIVE 32GB - DIREZIONE REGIONALE</t>
  </si>
  <si>
    <t xml:space="preserve">CADAN (CF: 05408800729)
FASTOFFICE (CF: GNCGNN63A41A662R)
H.S. SYSTEMS S.R.L. (CF: 01143690723)
SELETEK SRL (CF: 07591620724)
TECNOLOGIE ASSISTIVE (CF: 07509090721)
</t>
  </si>
  <si>
    <t>FASTOFFICE (CF: GNCGNN63A41A662R)</t>
  </si>
  <si>
    <t>UP Bari Intervento urgente eliminazione nido vespe</t>
  </si>
  <si>
    <t xml:space="preserve">PROTECTA SRL (CF: 04404900724)
</t>
  </si>
  <si>
    <t>DP Lecce - Intervento urgente di deblattizzazione</t>
  </si>
  <si>
    <t>FORNITURA CARTUCCE PER STAMPANTI HP 451DW</t>
  </si>
  <si>
    <t>PULIZIA STRAORDINARIA GRIGLIE DP LECCE</t>
  </si>
  <si>
    <t xml:space="preserve">BIO CITY S.R.L. (CF: 04264830755)
CUCCI CLAUDIO (CF: CCCCLD80L20Z133E)
General Service Srl (CF: 04377830759)
LA FENICE SRL (CF: 04465640755)
NEW MULTI-SERVICE (CF: 04517020758)
</t>
  </si>
  <si>
    <t>General Service Srl (CF: 04377830759)</t>
  </si>
  <si>
    <t>DR Puglia - Servizio di interpretariato LIS</t>
  </si>
  <si>
    <t xml:space="preserve">segnalis Soc Coop  (CF: 01930080765)
</t>
  </si>
  <si>
    <t>segnalis Soc Coop  (CF: 01930080765)</t>
  </si>
  <si>
    <t>TAPPETINI MOUSE ERGONOMICI DP LECCE</t>
  </si>
  <si>
    <t xml:space="preserve">CARTOLERIA FAVIA S.R.L. (CF: 00260370721)
</t>
  </si>
  <si>
    <t>ACCESSORI SERVIZI IGIENICI DP LECCE</t>
  </si>
  <si>
    <t xml:space="preserve">DANELLA SRL (CF: 01336830763)
EDILFERRAMENTA DI CITO IDA (CF: CTIDIA67T63E986G)
MARZOCCA SRL (CF: 04945650721)
NEA PROJECT SRL (CF: 07293800723)
PROGIDA TRAVERSA 2 SRL (CF: 05013480727)
</t>
  </si>
  <si>
    <t>PROGIDA TRAVERSA 2 SRL (CF: 05013480727)</t>
  </si>
  <si>
    <t>RIPARAZIONE IMPIANTO CLIMATIZZAZIONE</t>
  </si>
  <si>
    <t xml:space="preserve">EL.CI IMPIANTI SRL (CF: 01341130639)
ELECTRA SRL (CF: 02144090731)
POLYTECNO DEL PI MASSIMO MAGGIORE (CF: MGGMSM65R11A662A)
</t>
  </si>
  <si>
    <t>IMPERMEABILIZZAZIONE TERRAZZI DEL 4Â° PIANO</t>
  </si>
  <si>
    <t xml:space="preserve">LEONARDO EDILIZIA DI ADDABBO LEONARDO (CF: DDBLRD74S25L727X)
MPF SISTEMI SRL (CF: 06632000722)
RP COSTRUZIONI SAS (CF: 03160300723)
</t>
  </si>
  <si>
    <t>MANUTENZIONE SERRAMENTI VARI</t>
  </si>
  <si>
    <t>Verifica straordinaria ascensore matricola BA/2026/91</t>
  </si>
  <si>
    <t>INTEGRAZIONE CABLAGGIO STRUTTURATO</t>
  </si>
  <si>
    <t>RIPRISTINO IMPIANTO CLIMATIZZAZIONE DP FOGGIA</t>
  </si>
  <si>
    <t>RIPRISTINO FOTOCOPIATORE LEXMARK C935 A COLORI</t>
  </si>
  <si>
    <t>LAVORI DI FALEGNAMERIA SPI TRANI</t>
  </si>
  <si>
    <t xml:space="preserve">TONER E DRUM UFFICI PUGLIA - III QUADRIMESTRE 2018 </t>
  </si>
  <si>
    <t xml:space="preserve">COMAR DI CATIA CORSI (CF: CRSCTA60H62D403I)
G.T.C. SRL (CF: 00311620736)
GRAILL (CF: 10941661000)
KERNEL (CF: FRLDNC66L23F537B)
MIDA SRL (CF: 01513020238)
</t>
  </si>
  <si>
    <t>contratto per il servizio annuale di facchinaggio</t>
  </si>
  <si>
    <t xml:space="preserve">CO.MI SRL (CF: 05631620829)
INFLUENZA SERVIZI SRL (CF: 01575960628)
M.A.P.I.A,  (CF: 04050650722)
S A F S.R.L. (CF: 04529881213)
Stirolaur di Isceri Anna Rita Tiziana (CF: SCRNRT66E55I930N)
</t>
  </si>
  <si>
    <t>S A F S.R.L. (CF: 04529881213)</t>
  </si>
  <si>
    <t>SERVIZIO DI PORTIERATO E RECEPTION IMMOBILE LEADER PALACE BARI</t>
  </si>
  <si>
    <t xml:space="preserve">ARIETE SOC.COOP. (CF: 02155320720)
LEADER SERVICE (CF: 05400500723)
MEAP Srl (CF: 07633520726)
MUNERIS SOCIETA' COOPERATIVA ARL A MUTUALITA' PREVALENTE (CF: 07547540729)
POLIGAL S.C.A.R.L. (CF: 07331180724)
</t>
  </si>
  <si>
    <t>LEADER SERVICE (CF: 05400500723)</t>
  </si>
  <si>
    <t>adeguamento impianto riscaldamento norma UE 2012/27</t>
  </si>
  <si>
    <t xml:space="preserve">Buonsanto di Buonsanto Giuseppe &amp; C. s.n.c. (CF: 02317510713)
EL.CI IMPIANTI SRL (CF: 01341130639)
Industrie Fracchiolla S.p.A. (CF: 04936100728)
</t>
  </si>
  <si>
    <t>Buonsanto di Buonsanto Giuseppe &amp; C. s.n.c. (CF: 02317510713)</t>
  </si>
  <si>
    <t>RIPARAZIONE IMPIANTO AIRWELL</t>
  </si>
  <si>
    <t>Noleggio 19 Apparecchiature Multifunzione Convenzione CONSIP 28</t>
  </si>
  <si>
    <t xml:space="preserve">OLIVETTI SPA (CF: 02298700010)
</t>
  </si>
  <si>
    <t>OLIVETTI SPA (CF: 02298700010)</t>
  </si>
  <si>
    <t>PULIZIA STRAORDINARIA SANIFICAZIONE BAGNI - UT SAN SEVERO</t>
  </si>
  <si>
    <t>UT Lucera Intervento urgente su macchina bollatrice</t>
  </si>
  <si>
    <t xml:space="preserve">FATTORI SAFEST S.R.L. (CF: 10416260155)
</t>
  </si>
  <si>
    <t>FATTORI SAFEST S.R.L. (CF: 10416260155)</t>
  </si>
  <si>
    <t>RIPARAZIONE PORTONE INGRESSO SPI FOGGIA</t>
  </si>
  <si>
    <t>DERATTIZZAZIONE UT GIOIA DEL COLLE - CONTRATTO ANNUALE</t>
  </si>
  <si>
    <t>ADEGUAMENTO POSTAZIONI VDT</t>
  </si>
  <si>
    <t xml:space="preserve">CARTOLERIA FAVIA S.R.L. (CF: 00260370721)
CASPARRINI S.R.L. (CF: 03592490712)
EDILCASA S.R.L. (CF: 03537150728)
ELY SERVICES SOCIETÃ€ COOPERATIVA (CF: 07402760727)
F.LLI D'ANCONA (CF: 01635650748)
</t>
  </si>
  <si>
    <t>Verifica periodica impianto di messa a terra Executive Center  Bari</t>
  </si>
  <si>
    <t xml:space="preserve">Eco Certificazioni Spa (CF: 01358950390)
G.&amp;R. Organismo di Certificazione Srl (CF: 03083370712)
ICE ISTITUTO CERTIFICAZIONE EUROPEA SPA (CF: 02540350374)
MELEACOM SRL (CF: 07478200723)
Veneta Engineering S.r.l. (CF: 00828990226)
</t>
  </si>
  <si>
    <t>ICE ISTITUTO CERTIFICAZIONE EUROPEA SPA (CF: 02540350374)</t>
  </si>
  <si>
    <t>Ripristino impianto di climatizzazione Mitsubishi</t>
  </si>
  <si>
    <t>FPO DI SERRATURA PER PORTA REI</t>
  </si>
  <si>
    <t>FPO MANIGLIONE ANTIPANICO COMPLETO DI CHIAVI DI MANOVRA</t>
  </si>
  <si>
    <t xml:space="preserve">GV GROUP - BOZZINO SRL (CF: 03182490718)
</t>
  </si>
  <si>
    <t>GV GROUP - BOZZINO SRL (CF: 03182490718)</t>
  </si>
  <si>
    <t>ABBONAMENTO ANNUALE GAZZETTA ASTE E APPALTI</t>
  </si>
  <si>
    <t xml:space="preserve">EDITRICE S.I.F.I.C SRL (CF: 00205740426)
</t>
  </si>
  <si>
    <t>EDITRICE S.I.F.I.C SRL (CF: 00205740426)</t>
  </si>
  <si>
    <t>RIPRISTINO IMPIANTI VIDEOSORVEGLIANZA UT MANFREDONIA DP FOGGIA</t>
  </si>
  <si>
    <t>MESSA IN SICUREZZA PERSIANE E FINESTRE</t>
  </si>
  <si>
    <t>RIPARAZIONE INFISSI DR PUGLIA</t>
  </si>
  <si>
    <t>DP Lecce - Apriporta con badge nuovi spazi di via San Nicola</t>
  </si>
  <si>
    <t xml:space="preserve">SOLARI DI UDINE S.P.A. (CF: 01847860309)
</t>
  </si>
  <si>
    <t>SOLARI DI UDINE S.P.A. (CF: 01847860309)</t>
  </si>
  <si>
    <t>Fornitura di pezzi mobili anno 2019</t>
  </si>
  <si>
    <t xml:space="preserve">Istituto Poligrafico e Zecca dello Stato  (CF: 00399810589)
</t>
  </si>
  <si>
    <t>Istituto Poligrafico e Zecca dello Stato  (CF: 00399810589)</t>
  </si>
  <si>
    <t>Combinatori telefonici UP Bari - UT Casarano - UT Manfredonia</t>
  </si>
  <si>
    <t>spostamento impianto videosorveglianza nuovo locale f.o.</t>
  </si>
  <si>
    <t>UPT Foggia  Apriporta a badge per controllo accessi</t>
  </si>
  <si>
    <t>UPT Foggia - Realizzazione di nuove porte per razionalizzare controllo accessi Oneri di Gestion D.lgs 81/08</t>
  </si>
  <si>
    <t xml:space="preserve">Piccoli lavori di manutenzione -UPT Foggia- </t>
  </si>
  <si>
    <t>Noleggio estintori per prova pratica corso antincendio- Ufficio Formazione-</t>
  </si>
  <si>
    <t xml:space="preserve">E.DISUD ESTINTORI DI DONATO LACALENDOLA (CF: LCLDNT49R06A662P)
</t>
  </si>
  <si>
    <t>E.DISUD ESTINTORI DI DONATO LACALENDOLA (CF: LCLDNT49R06A662P)</t>
  </si>
  <si>
    <t>Corso di formazione RSPP Modulo C- Ufficio Formazione-</t>
  </si>
  <si>
    <t xml:space="preserve">Eliapos Srl (CF: 07531780729)
</t>
  </si>
  <si>
    <t>Eliapos Srl (CF: 07531780729)</t>
  </si>
  <si>
    <t>FPO N. 2 BATTERIE PER UPS IMPIANTO VIDEOSORVEGLIANZA</t>
  </si>
  <si>
    <t>FORNITURA LIBRI - CACUCCI EDITORE</t>
  </si>
  <si>
    <t xml:space="preserve">Cacucci Editore sas (CF: 06249000727)
</t>
  </si>
  <si>
    <t>Cacucci Editore sas (CF: 06249000727)</t>
  </si>
  <si>
    <t>RIPARAZIONE INFISSI DP BARI - L. 81/2008</t>
  </si>
  <si>
    <t>DP Bari - Perforatore grande a due fori per grandi spessori + 6 punte ricambio</t>
  </si>
  <si>
    <t xml:space="preserve">CAPRIOLI SOLUTIONS S.R.L. (CF: 10892451005)
</t>
  </si>
  <si>
    <t>CAPRIOLI SOLUTIONS S.R.L. (CF: 10892451005)</t>
  </si>
  <si>
    <t>DR Puglia Sedia ergonomica su prescrizione visita medica</t>
  </si>
  <si>
    <t xml:space="preserve">ILPACK STARTUP S.L (IdEstero: B95779419)
</t>
  </si>
  <si>
    <t>ILPACK STARTUP S.L (IdEstero: B95779419)</t>
  </si>
  <si>
    <t>intervento di somma urgenza per riattivazione energia elettrica</t>
  </si>
  <si>
    <t xml:space="preserve">RS IMPIANTISTICA SRLS (CF: 04923800751)
</t>
  </si>
  <si>
    <t>RS IMPIANTISTICA SRLS (CF: 04923800751)</t>
  </si>
  <si>
    <t>SEGNALETICA INTERNA E ESTERNA - TD 759621</t>
  </si>
  <si>
    <t>Corso e-learning aggiornamento RSPP</t>
  </si>
  <si>
    <t xml:space="preserve">AGENZIA FORMATIVA SOCIP (CF: 02163100502)
</t>
  </si>
  <si>
    <t>AGENZIA FORMATIVA SOCIP (CF: 02163100502)</t>
  </si>
  <si>
    <t xml:space="preserve">ROSSETTI S.p.A. (CF: 07142290589)
</t>
  </si>
  <si>
    <t>ROSSETTI S.p.A. (CF: 07142290589)</t>
  </si>
  <si>
    <t>FORNITURA DI GASOLIO DA RISCALDAMENTO 1500 L . OSTUNI</t>
  </si>
  <si>
    <t>PULIZIA STRAORDINARIA DP FOGGIA</t>
  </si>
  <si>
    <t xml:space="preserve">F.G.M. MULTISERVIZI (CF: 04176990713)
ITALSERVICE S.R.L. (CF: 06570940723)
MONACO SERVICE SRL (CF: 03953130717)
SANIFICAZIONE AMBIENTALE SRL (CF: 03232880710)
VM2 SERVICE SRL (CF: 04069130716)
</t>
  </si>
  <si>
    <t>UT Trani - Intervento urgente di deblattizzazione</t>
  </si>
  <si>
    <t xml:space="preserve">DP Lecce - verifica impianto di messa a terra </t>
  </si>
  <si>
    <t xml:space="preserve">Norma Srl  (CF: 03201710716)
</t>
  </si>
  <si>
    <t>Norma Srl  (CF: 03201710716)</t>
  </si>
  <si>
    <t>BUONI PASTO ANTIFRODE 2018/2020</t>
  </si>
  <si>
    <t>SCARPE ANTINFORTUNISTICHE E GILET UPT LECCE E FOGGIA</t>
  </si>
  <si>
    <t xml:space="preserve">A. ANNESE S.R.L. (CF: NNSMCL66C09A662Q)
CANNITO FRANCESCO (CF: CNNFNC79H16A662U)
GIPI SERVICE DI PIERRI LUCIANO (CF: PRRLCN83A06L419H)
PRO.TEC. SRL  (CF: 07605650725)
TEKNOBRICO SRL (CF: 04414350753)
</t>
  </si>
  <si>
    <t>TEKNOBRICO SRL (CF: 04414350753)</t>
  </si>
  <si>
    <t xml:space="preserve">Acquisto di 2 Argo Mini Lan per monitor di sala FO </t>
  </si>
  <si>
    <t>Gruppi refrigeratori - DP Taranto</t>
  </si>
  <si>
    <t xml:space="preserve">SERVECO SRL (CF: 00788970739)
SISTEC SRL (CF: 06076770723)
STUDIO CLIMA SRL (CF: 06701260728)
TERMICA PROGETTI (CF: 02871970725)
Termo Edil Gallo srl (CF: 03279500718)
</t>
  </si>
  <si>
    <t>Manutenzione annuale impianti antincendio</t>
  </si>
  <si>
    <t xml:space="preserve">Alfa Impianti S.r.l. (CF: 02665960759)
ATITECNICA85 SRL (CF: 01403880741)
FERUS TECNOLOGIE (CF: 04676150727)
Gielle srl (CF: 05157680728)
SISTEC SRL (CF: 06076770723)
</t>
  </si>
  <si>
    <t>Manutenzione impianti elettrici</t>
  </si>
  <si>
    <t xml:space="preserve">EXPERT DEPOT SRL  (CF: 05319820873)
INPOWER GROUP SCARL   (CF: 10708671002)
INTEC SERVICE Srl (CF: 02820290647)
MARCONI IMPIANTI  (CF: 01207260876)
SEMAFORI BUSNELLI (CF: 03359900960)
</t>
  </si>
  <si>
    <t>Manutenzione impianti di sollevamento</t>
  </si>
  <si>
    <t xml:space="preserve">CATAPANO ENGINEERING SRLS  (CF: 02485920744)
COLACCHIO ANTONIO  (CF: 03877600712)
CRIOSERVICE SRL (CF: 04106120753)
EMI SRL  (CF: 07107660727)
Maren (CF: 02618630731)
</t>
  </si>
  <si>
    <t>Manutenzione impianti termoidrulici, condizionamento, idrico-sanitari</t>
  </si>
  <si>
    <t xml:space="preserve">A.I.R. TECH (CF: 06942160729)
E.SERVICE SRL (CF: 05639550721)
EURO KLIMA IMPIANTI SRL (CF: 04304890728)
FANULI S.R.L. (CF: 03646480750)
Industrie Fracchiolla S.p.A. (CF: 04936100728)
</t>
  </si>
  <si>
    <t>Servizio di pulizia aree condominiali - lotto 1</t>
  </si>
  <si>
    <t xml:space="preserve">IL SALVATORE COOPERATIVA SOCIALE A R.L. (CF: 03569900727)
ITALSERVICE S.R.L. (CF: 06570940723)
LGA SERVICE SOCIETA' COOPERATIVA (CF: 11615761001)
SAN GASPARE SRL (CF: 01602720714)
SPHEX SERVIZI S.R.L.S. (CF: 07653990726)
</t>
  </si>
  <si>
    <t>Servizio di pulizia aree condominiali - lotto 2</t>
  </si>
  <si>
    <t>Servizio di pulizia aree condominiali - lotto 3</t>
  </si>
  <si>
    <t>ARREDI A NORMA - UT LECCE E DP BAT</t>
  </si>
  <si>
    <t xml:space="preserve">FG DI FARA GINO (CF: FRAGNI67S23A044S)
GRUPPO INNOVA SRL (CF: 08069601212)
PUGLIA MEDICAL S.R.L. (CF: 04277790723)
SISMET SRL (CF: 00675210728)
VEMAR DI ANTONELLO VENTRE &amp; C.S.A.S (CF: 00825000763)
</t>
  </si>
  <si>
    <t>Attrezzature UT BARI</t>
  </si>
  <si>
    <t xml:space="preserve">SER DATA SRL  (CF: 03919440374)
</t>
  </si>
  <si>
    <t>SER DATA SRL  (CF: 03919440374)</t>
  </si>
  <si>
    <t>Materiale igienico-sanitario - DR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</si>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</sst>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abSelected="1" workbookViewId="0">
      <selection activeCell="G7" sqref="G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424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"Z7F21243C6"</f>
        <v>Z7F21243C6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370</v>
      </c>
      <c r="I3" s="2">
        <v>43108</v>
      </c>
      <c r="J3" s="2">
        <v>43129</v>
      </c>
      <c r="K3">
        <v>370</v>
      </c>
    </row>
    <row r="4" spans="1:11" x14ac:dyDescent="0.25">
      <c r="A4" t="str">
        <f>"7326976BDC"</f>
        <v>7326976BDC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5878221.2999999998</v>
      </c>
      <c r="I4" s="2">
        <v>43111</v>
      </c>
      <c r="J4" s="2">
        <v>43861</v>
      </c>
      <c r="K4">
        <v>1796574.58</v>
      </c>
    </row>
    <row r="5" spans="1:11" x14ac:dyDescent="0.25">
      <c r="A5" t="str">
        <f>"7250179CF8"</f>
        <v>7250179CF8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51121</v>
      </c>
      <c r="I5" s="2">
        <v>43122</v>
      </c>
      <c r="J5" s="2">
        <v>43182</v>
      </c>
      <c r="K5">
        <v>51121</v>
      </c>
    </row>
    <row r="6" spans="1:11" x14ac:dyDescent="0.25">
      <c r="A6" t="str">
        <f>"Z3F2113881"</f>
        <v>Z3F2113881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29000</v>
      </c>
      <c r="I6" s="2">
        <v>43116</v>
      </c>
      <c r="J6" s="2">
        <v>43175</v>
      </c>
      <c r="K6">
        <v>29000</v>
      </c>
    </row>
    <row r="7" spans="1:11" x14ac:dyDescent="0.25">
      <c r="A7" t="str">
        <f>"Z08219E71C"</f>
        <v>Z08219E71C</v>
      </c>
      <c r="B7" t="str">
        <f t="shared" si="0"/>
        <v>06363391001</v>
      </c>
      <c r="C7" t="s">
        <v>15</v>
      </c>
      <c r="D7" t="s">
        <v>30</v>
      </c>
      <c r="E7" t="s">
        <v>31</v>
      </c>
      <c r="F7" s="1" t="s">
        <v>32</v>
      </c>
      <c r="G7" t="s">
        <v>33</v>
      </c>
      <c r="H7">
        <v>210</v>
      </c>
      <c r="I7" s="2">
        <v>43092</v>
      </c>
      <c r="J7" s="2">
        <v>43092</v>
      </c>
      <c r="K7">
        <v>210</v>
      </c>
    </row>
    <row r="8" spans="1:11" x14ac:dyDescent="0.25">
      <c r="A8" t="str">
        <f>"Z15220C993"</f>
        <v>Z15220C993</v>
      </c>
      <c r="B8" t="str">
        <f t="shared" si="0"/>
        <v>06363391001</v>
      </c>
      <c r="C8" t="s">
        <v>15</v>
      </c>
      <c r="D8" t="s">
        <v>34</v>
      </c>
      <c r="E8" t="s">
        <v>31</v>
      </c>
      <c r="F8" s="1" t="s">
        <v>35</v>
      </c>
      <c r="G8" t="s">
        <v>36</v>
      </c>
      <c r="H8">
        <v>1410</v>
      </c>
      <c r="I8" s="2">
        <v>43143</v>
      </c>
      <c r="J8" s="2">
        <v>43159</v>
      </c>
      <c r="K8">
        <v>1410</v>
      </c>
    </row>
    <row r="9" spans="1:11" x14ac:dyDescent="0.25">
      <c r="A9" t="str">
        <f>"Z84226E4F2"</f>
        <v>Z84226E4F2</v>
      </c>
      <c r="B9" t="str">
        <f t="shared" si="0"/>
        <v>06363391001</v>
      </c>
      <c r="C9" t="s">
        <v>15</v>
      </c>
      <c r="D9" t="s">
        <v>37</v>
      </c>
      <c r="E9" t="s">
        <v>31</v>
      </c>
      <c r="F9" s="1" t="s">
        <v>38</v>
      </c>
      <c r="G9" t="s">
        <v>39</v>
      </c>
      <c r="H9">
        <v>2240</v>
      </c>
      <c r="I9" s="2">
        <v>43137</v>
      </c>
      <c r="J9" s="2">
        <v>43140</v>
      </c>
      <c r="K9">
        <v>2240</v>
      </c>
    </row>
    <row r="10" spans="1:11" x14ac:dyDescent="0.25">
      <c r="A10" t="str">
        <f>"7354167298"</f>
        <v>7354167298</v>
      </c>
      <c r="B10" t="str">
        <f t="shared" si="0"/>
        <v>06363391001</v>
      </c>
      <c r="C10" t="s">
        <v>15</v>
      </c>
      <c r="D10" t="s">
        <v>40</v>
      </c>
      <c r="E10" t="s">
        <v>21</v>
      </c>
      <c r="F10" s="1" t="s">
        <v>41</v>
      </c>
      <c r="G10" t="s">
        <v>42</v>
      </c>
      <c r="H10">
        <v>0</v>
      </c>
      <c r="I10" s="2">
        <v>43191</v>
      </c>
      <c r="J10" s="2">
        <v>43555</v>
      </c>
      <c r="K10">
        <v>79248.06</v>
      </c>
    </row>
    <row r="11" spans="1:11" x14ac:dyDescent="0.25">
      <c r="A11" t="str">
        <f>"Z3C226E526"</f>
        <v>Z3C226E526</v>
      </c>
      <c r="B11" t="str">
        <f t="shared" si="0"/>
        <v>06363391001</v>
      </c>
      <c r="C11" t="s">
        <v>15</v>
      </c>
      <c r="D11" t="s">
        <v>43</v>
      </c>
      <c r="E11" t="s">
        <v>31</v>
      </c>
      <c r="F11" s="1" t="s">
        <v>38</v>
      </c>
      <c r="G11" t="s">
        <v>39</v>
      </c>
      <c r="H11">
        <v>2590</v>
      </c>
      <c r="I11" s="2">
        <v>43131</v>
      </c>
      <c r="J11" s="2">
        <v>43140</v>
      </c>
      <c r="K11">
        <v>2590</v>
      </c>
    </row>
    <row r="12" spans="1:11" x14ac:dyDescent="0.25">
      <c r="A12" t="str">
        <f>"7354192738"</f>
        <v>7354192738</v>
      </c>
      <c r="B12" t="str">
        <f t="shared" si="0"/>
        <v>06363391001</v>
      </c>
      <c r="C12" t="s">
        <v>15</v>
      </c>
      <c r="D12" t="s">
        <v>44</v>
      </c>
      <c r="E12" t="s">
        <v>21</v>
      </c>
      <c r="F12" s="1" t="s">
        <v>45</v>
      </c>
      <c r="G12" t="s">
        <v>46</v>
      </c>
      <c r="H12">
        <v>0</v>
      </c>
      <c r="I12" s="2">
        <v>43191</v>
      </c>
      <c r="J12" s="2">
        <v>43555</v>
      </c>
      <c r="K12">
        <v>60903.85</v>
      </c>
    </row>
    <row r="13" spans="1:11" x14ac:dyDescent="0.25">
      <c r="A13" t="str">
        <f>"ZFA21B9803"</f>
        <v>ZFA21B9803</v>
      </c>
      <c r="B13" t="str">
        <f t="shared" si="0"/>
        <v>06363391001</v>
      </c>
      <c r="C13" t="s">
        <v>15</v>
      </c>
      <c r="D13" t="s">
        <v>47</v>
      </c>
      <c r="E13" t="s">
        <v>31</v>
      </c>
      <c r="F13" s="1" t="s">
        <v>48</v>
      </c>
      <c r="G13" t="s">
        <v>49</v>
      </c>
      <c r="H13">
        <v>2992</v>
      </c>
      <c r="I13" s="2">
        <v>43039</v>
      </c>
      <c r="J13" s="2">
        <v>43112</v>
      </c>
      <c r="K13">
        <v>2992</v>
      </c>
    </row>
    <row r="14" spans="1:11" x14ac:dyDescent="0.25">
      <c r="A14" t="str">
        <f>"Z50219337B"</f>
        <v>Z50219337B</v>
      </c>
      <c r="B14" t="str">
        <f t="shared" si="0"/>
        <v>06363391001</v>
      </c>
      <c r="C14" t="s">
        <v>15</v>
      </c>
      <c r="D14" t="s">
        <v>50</v>
      </c>
      <c r="E14" t="s">
        <v>31</v>
      </c>
      <c r="F14" s="1" t="s">
        <v>51</v>
      </c>
      <c r="G14" t="s">
        <v>52</v>
      </c>
      <c r="H14">
        <v>160</v>
      </c>
      <c r="I14" s="2">
        <v>43097</v>
      </c>
      <c r="J14" s="2">
        <v>43097</v>
      </c>
      <c r="K14">
        <v>160</v>
      </c>
    </row>
    <row r="15" spans="1:11" x14ac:dyDescent="0.25">
      <c r="A15" t="str">
        <f>"ZE12193358"</f>
        <v>ZE12193358</v>
      </c>
      <c r="B15" t="str">
        <f t="shared" si="0"/>
        <v>06363391001</v>
      </c>
      <c r="C15" t="s">
        <v>15</v>
      </c>
      <c r="D15" t="s">
        <v>53</v>
      </c>
      <c r="E15" t="s">
        <v>31</v>
      </c>
      <c r="F15" s="1" t="s">
        <v>54</v>
      </c>
      <c r="G15" t="s">
        <v>55</v>
      </c>
      <c r="H15">
        <v>230</v>
      </c>
      <c r="I15" s="2">
        <v>43108</v>
      </c>
      <c r="J15" s="2">
        <v>43108</v>
      </c>
      <c r="K15">
        <v>230</v>
      </c>
    </row>
    <row r="16" spans="1:11" x14ac:dyDescent="0.25">
      <c r="A16" t="str">
        <f>"ZD021AF3BD"</f>
        <v>ZD021AF3BD</v>
      </c>
      <c r="B16" t="str">
        <f t="shared" si="0"/>
        <v>06363391001</v>
      </c>
      <c r="C16" t="s">
        <v>15</v>
      </c>
      <c r="D16" t="s">
        <v>56</v>
      </c>
      <c r="E16" t="s">
        <v>31</v>
      </c>
      <c r="F16" s="1" t="s">
        <v>57</v>
      </c>
      <c r="G16" t="s">
        <v>58</v>
      </c>
      <c r="H16">
        <v>600</v>
      </c>
      <c r="I16" s="2">
        <v>43112</v>
      </c>
      <c r="J16" s="2">
        <v>43112</v>
      </c>
      <c r="K16">
        <v>600</v>
      </c>
    </row>
    <row r="17" spans="1:11" x14ac:dyDescent="0.25">
      <c r="A17" t="str">
        <f>"ZBF21B7A62"</f>
        <v>ZBF21B7A62</v>
      </c>
      <c r="B17" t="str">
        <f t="shared" si="0"/>
        <v>06363391001</v>
      </c>
      <c r="C17" t="s">
        <v>15</v>
      </c>
      <c r="D17" t="s">
        <v>59</v>
      </c>
      <c r="E17" t="s">
        <v>21</v>
      </c>
      <c r="F17" s="1" t="s">
        <v>60</v>
      </c>
      <c r="G17" t="s">
        <v>61</v>
      </c>
      <c r="H17">
        <v>0</v>
      </c>
      <c r="I17" s="2">
        <v>43118</v>
      </c>
      <c r="J17" s="2">
        <v>43118</v>
      </c>
      <c r="K17">
        <v>1816.49</v>
      </c>
    </row>
    <row r="18" spans="1:11" x14ac:dyDescent="0.25">
      <c r="A18" t="str">
        <f>"Z7820DDB54"</f>
        <v>Z7820DDB54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63</v>
      </c>
      <c r="G18" t="s">
        <v>64</v>
      </c>
      <c r="H18">
        <v>6700</v>
      </c>
      <c r="I18" s="2">
        <v>43122</v>
      </c>
      <c r="J18" s="2">
        <v>43154</v>
      </c>
      <c r="K18">
        <v>0</v>
      </c>
    </row>
    <row r="19" spans="1:11" ht="409.5" x14ac:dyDescent="0.25">
      <c r="A19" t="str">
        <f>"ZE8210877D"</f>
        <v>ZE8210877D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39</v>
      </c>
      <c r="H19">
        <v>3177.67</v>
      </c>
      <c r="I19" s="2">
        <v>43108</v>
      </c>
      <c r="J19" s="2">
        <v>43119</v>
      </c>
      <c r="K19">
        <v>3177.67</v>
      </c>
    </row>
    <row r="20" spans="1:11" x14ac:dyDescent="0.25">
      <c r="A20" t="str">
        <f>"ZF221162DE"</f>
        <v>ZF221162DE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10170.69</v>
      </c>
      <c r="I20" s="2">
        <v>43108</v>
      </c>
      <c r="J20" s="2">
        <v>43166</v>
      </c>
      <c r="K20">
        <v>10170.69</v>
      </c>
    </row>
    <row r="21" spans="1:11" x14ac:dyDescent="0.25">
      <c r="A21" t="str">
        <f>"Z5522566A4"</f>
        <v>Z5522566A4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71</v>
      </c>
      <c r="G21" t="s">
        <v>72</v>
      </c>
      <c r="H21">
        <v>31694.9</v>
      </c>
      <c r="I21" s="2">
        <v>43160</v>
      </c>
      <c r="J21" s="2">
        <v>43235</v>
      </c>
      <c r="K21">
        <v>29449.02</v>
      </c>
    </row>
    <row r="22" spans="1:11" x14ac:dyDescent="0.25">
      <c r="A22" t="str">
        <f>"Z0C22A913A"</f>
        <v>Z0C22A913A</v>
      </c>
      <c r="B22" t="str">
        <f t="shared" si="0"/>
        <v>06363391001</v>
      </c>
      <c r="C22" t="s">
        <v>15</v>
      </c>
      <c r="D22" t="s">
        <v>73</v>
      </c>
      <c r="E22" t="s">
        <v>21</v>
      </c>
      <c r="F22" s="1" t="s">
        <v>74</v>
      </c>
      <c r="G22" s="1" t="s">
        <v>74</v>
      </c>
      <c r="H22">
        <v>2904.15</v>
      </c>
      <c r="I22" s="2">
        <v>43167</v>
      </c>
      <c r="J22" s="2">
        <v>43228</v>
      </c>
      <c r="K22">
        <v>2904.15</v>
      </c>
    </row>
    <row r="23" spans="1:11" x14ac:dyDescent="0.25">
      <c r="A23" t="str">
        <f>"Z4222A9113"</f>
        <v>Z4222A9113</v>
      </c>
      <c r="B23" t="str">
        <f t="shared" si="0"/>
        <v>06363391001</v>
      </c>
      <c r="C23" t="s">
        <v>15</v>
      </c>
      <c r="D23" t="s">
        <v>75</v>
      </c>
      <c r="E23" t="s">
        <v>21</v>
      </c>
      <c r="F23" s="1" t="s">
        <v>76</v>
      </c>
      <c r="G23" s="1" t="s">
        <v>76</v>
      </c>
      <c r="H23">
        <v>3780</v>
      </c>
      <c r="I23" s="2">
        <v>43168</v>
      </c>
      <c r="J23" s="2">
        <v>43229</v>
      </c>
      <c r="K23">
        <v>3780</v>
      </c>
    </row>
    <row r="24" spans="1:11" x14ac:dyDescent="0.25">
      <c r="A24" t="str">
        <f>"ZBD22A90E4"</f>
        <v>ZBD22A90E4</v>
      </c>
      <c r="B24" t="str">
        <f t="shared" si="0"/>
        <v>06363391001</v>
      </c>
      <c r="C24" t="s">
        <v>15</v>
      </c>
      <c r="D24" t="s">
        <v>77</v>
      </c>
      <c r="E24" t="s">
        <v>21</v>
      </c>
      <c r="F24" s="1" t="s">
        <v>78</v>
      </c>
      <c r="G24" t="s">
        <v>79</v>
      </c>
      <c r="H24">
        <v>3025.84</v>
      </c>
      <c r="I24" s="2">
        <v>43167</v>
      </c>
      <c r="J24" s="2">
        <v>43228</v>
      </c>
      <c r="K24">
        <v>3025.84</v>
      </c>
    </row>
    <row r="25" spans="1:11" x14ac:dyDescent="0.25">
      <c r="A25" t="str">
        <f>"Z9422B14FD"</f>
        <v>Z9422B14FD</v>
      </c>
      <c r="B25" t="str">
        <f t="shared" si="0"/>
        <v>06363391001</v>
      </c>
      <c r="C25" t="s">
        <v>15</v>
      </c>
      <c r="D25" t="s">
        <v>80</v>
      </c>
      <c r="E25" t="s">
        <v>31</v>
      </c>
      <c r="F25" s="1" t="s">
        <v>81</v>
      </c>
      <c r="G25" t="s">
        <v>82</v>
      </c>
      <c r="H25">
        <v>333.9</v>
      </c>
      <c r="I25" s="2">
        <v>43168</v>
      </c>
      <c r="J25" s="2">
        <v>43174</v>
      </c>
      <c r="K25">
        <v>333.9</v>
      </c>
    </row>
    <row r="26" spans="1:11" x14ac:dyDescent="0.25">
      <c r="A26" t="str">
        <f>"Z4C228F9EF"</f>
        <v>Z4C228F9EF</v>
      </c>
      <c r="B26" t="str">
        <f t="shared" si="0"/>
        <v>06363391001</v>
      </c>
      <c r="C26" t="s">
        <v>15</v>
      </c>
      <c r="D26" t="s">
        <v>83</v>
      </c>
      <c r="E26" t="s">
        <v>31</v>
      </c>
      <c r="F26" s="1" t="s">
        <v>32</v>
      </c>
      <c r="G26" t="s">
        <v>33</v>
      </c>
      <c r="H26">
        <v>260</v>
      </c>
      <c r="I26" s="2">
        <v>43158</v>
      </c>
      <c r="J26" s="2">
        <v>43159</v>
      </c>
      <c r="K26">
        <v>260</v>
      </c>
    </row>
    <row r="27" spans="1:11" x14ac:dyDescent="0.25">
      <c r="A27" t="str">
        <f>"Z85220DDF5"</f>
        <v>Z85220DDF5</v>
      </c>
      <c r="B27" t="str">
        <f t="shared" si="0"/>
        <v>06363391001</v>
      </c>
      <c r="C27" t="s">
        <v>15</v>
      </c>
      <c r="D27" t="s">
        <v>84</v>
      </c>
      <c r="E27" t="s">
        <v>31</v>
      </c>
      <c r="F27" s="1" t="s">
        <v>85</v>
      </c>
      <c r="G27" t="s">
        <v>86</v>
      </c>
      <c r="H27">
        <v>1780</v>
      </c>
      <c r="I27" s="2">
        <v>43160</v>
      </c>
      <c r="J27" s="2">
        <v>43465</v>
      </c>
      <c r="K27">
        <v>1780</v>
      </c>
    </row>
    <row r="28" spans="1:11" x14ac:dyDescent="0.25">
      <c r="A28" t="str">
        <f>"Z022235463"</f>
        <v>Z022235463</v>
      </c>
      <c r="B28" t="str">
        <f t="shared" si="0"/>
        <v>06363391001</v>
      </c>
      <c r="C28" t="s">
        <v>15</v>
      </c>
      <c r="D28" t="s">
        <v>87</v>
      </c>
      <c r="E28" t="s">
        <v>31</v>
      </c>
      <c r="F28" s="1" t="s">
        <v>88</v>
      </c>
      <c r="G28" t="s">
        <v>89</v>
      </c>
      <c r="H28">
        <v>300</v>
      </c>
      <c r="I28" s="2">
        <v>43133</v>
      </c>
      <c r="J28" s="2">
        <v>43133</v>
      </c>
      <c r="K28">
        <v>300</v>
      </c>
    </row>
    <row r="29" spans="1:11" x14ac:dyDescent="0.25">
      <c r="A29" t="str">
        <f>"Z1521E0E80"</f>
        <v>Z1521E0E80</v>
      </c>
      <c r="B29" t="str">
        <f t="shared" si="0"/>
        <v>06363391001</v>
      </c>
      <c r="C29" t="s">
        <v>15</v>
      </c>
      <c r="D29" t="s">
        <v>90</v>
      </c>
      <c r="E29" t="s">
        <v>31</v>
      </c>
      <c r="F29" s="1" t="s">
        <v>38</v>
      </c>
      <c r="G29" t="s">
        <v>39</v>
      </c>
      <c r="H29">
        <v>790</v>
      </c>
      <c r="I29" s="2">
        <v>43110</v>
      </c>
      <c r="J29" s="2">
        <v>43116</v>
      </c>
      <c r="K29">
        <v>790</v>
      </c>
    </row>
    <row r="30" spans="1:11" x14ac:dyDescent="0.25">
      <c r="A30" t="str">
        <f>"Z5F226E3CC"</f>
        <v>Z5F226E3CC</v>
      </c>
      <c r="B30" t="str">
        <f t="shared" si="0"/>
        <v>06363391001</v>
      </c>
      <c r="C30" t="s">
        <v>15</v>
      </c>
      <c r="D30" t="s">
        <v>91</v>
      </c>
      <c r="E30" t="s">
        <v>31</v>
      </c>
      <c r="F30" s="1" t="s">
        <v>92</v>
      </c>
      <c r="G30" t="s">
        <v>93</v>
      </c>
      <c r="H30">
        <v>1200</v>
      </c>
      <c r="I30" s="2">
        <v>43157</v>
      </c>
      <c r="J30" s="2">
        <v>43159</v>
      </c>
      <c r="K30">
        <v>1200</v>
      </c>
    </row>
    <row r="31" spans="1:11" x14ac:dyDescent="0.25">
      <c r="A31" t="str">
        <f>"Z2321E0C64"</f>
        <v>Z2321E0C64</v>
      </c>
      <c r="B31" t="str">
        <f t="shared" si="0"/>
        <v>06363391001</v>
      </c>
      <c r="C31" t="s">
        <v>15</v>
      </c>
      <c r="D31" t="s">
        <v>94</v>
      </c>
      <c r="E31" t="s">
        <v>31</v>
      </c>
      <c r="F31" s="1" t="s">
        <v>95</v>
      </c>
      <c r="G31" t="s">
        <v>96</v>
      </c>
      <c r="H31">
        <v>950</v>
      </c>
      <c r="I31" s="2">
        <v>43083</v>
      </c>
      <c r="J31" s="2">
        <v>43103</v>
      </c>
      <c r="K31">
        <v>950</v>
      </c>
    </row>
    <row r="32" spans="1:11" x14ac:dyDescent="0.25">
      <c r="A32" t="str">
        <f>"Z612267686"</f>
        <v>Z612267686</v>
      </c>
      <c r="B32" t="str">
        <f t="shared" si="0"/>
        <v>06363391001</v>
      </c>
      <c r="C32" t="s">
        <v>15</v>
      </c>
      <c r="D32" t="s">
        <v>97</v>
      </c>
      <c r="E32" t="s">
        <v>31</v>
      </c>
      <c r="F32" s="1" t="s">
        <v>48</v>
      </c>
      <c r="G32" t="s">
        <v>49</v>
      </c>
      <c r="H32">
        <v>2189</v>
      </c>
      <c r="I32" s="2">
        <v>43131</v>
      </c>
      <c r="J32" s="2">
        <v>43131</v>
      </c>
      <c r="K32">
        <v>2189</v>
      </c>
    </row>
    <row r="33" spans="1:11" x14ac:dyDescent="0.25">
      <c r="A33" t="str">
        <f>"ZBB21E0D29"</f>
        <v>ZBB21E0D29</v>
      </c>
      <c r="B33" t="str">
        <f t="shared" si="0"/>
        <v>06363391001</v>
      </c>
      <c r="C33" t="s">
        <v>15</v>
      </c>
      <c r="D33" t="s">
        <v>98</v>
      </c>
      <c r="E33" t="s">
        <v>31</v>
      </c>
      <c r="F33" s="1" t="s">
        <v>88</v>
      </c>
      <c r="G33" t="s">
        <v>89</v>
      </c>
      <c r="H33">
        <v>580.5</v>
      </c>
      <c r="I33" s="2">
        <v>43073</v>
      </c>
      <c r="J33" s="2">
        <v>43073</v>
      </c>
      <c r="K33">
        <v>580.5</v>
      </c>
    </row>
    <row r="34" spans="1:11" x14ac:dyDescent="0.25">
      <c r="A34" t="str">
        <f>"ZD02267707"</f>
        <v>ZD02267707</v>
      </c>
      <c r="B34" t="str">
        <f t="shared" si="0"/>
        <v>06363391001</v>
      </c>
      <c r="C34" t="s">
        <v>15</v>
      </c>
      <c r="D34" t="s">
        <v>99</v>
      </c>
      <c r="E34" t="s">
        <v>31</v>
      </c>
      <c r="F34" s="1" t="s">
        <v>48</v>
      </c>
      <c r="G34" t="s">
        <v>49</v>
      </c>
      <c r="H34">
        <v>110</v>
      </c>
      <c r="I34" s="2">
        <v>43131</v>
      </c>
      <c r="J34" s="2">
        <v>43131</v>
      </c>
      <c r="K34">
        <v>110</v>
      </c>
    </row>
    <row r="35" spans="1:11" x14ac:dyDescent="0.25">
      <c r="A35" t="str">
        <f>"Z092235355"</f>
        <v>Z092235355</v>
      </c>
      <c r="B35" t="str">
        <f t="shared" si="0"/>
        <v>06363391001</v>
      </c>
      <c r="C35" t="s">
        <v>15</v>
      </c>
      <c r="D35" t="s">
        <v>100</v>
      </c>
      <c r="E35" t="s">
        <v>31</v>
      </c>
      <c r="F35" s="1" t="s">
        <v>101</v>
      </c>
      <c r="G35" t="s">
        <v>102</v>
      </c>
      <c r="H35">
        <v>150</v>
      </c>
      <c r="I35" s="2">
        <v>43126</v>
      </c>
      <c r="J35" s="2">
        <v>43126</v>
      </c>
      <c r="K35">
        <v>150</v>
      </c>
    </row>
    <row r="36" spans="1:11" x14ac:dyDescent="0.25">
      <c r="A36" t="str">
        <f>"ZA121E0DFF"</f>
        <v>ZA121E0DFF</v>
      </c>
      <c r="B36" t="str">
        <f t="shared" si="0"/>
        <v>06363391001</v>
      </c>
      <c r="C36" t="s">
        <v>15</v>
      </c>
      <c r="D36" t="s">
        <v>103</v>
      </c>
      <c r="E36" t="s">
        <v>31</v>
      </c>
      <c r="F36" s="1" t="s">
        <v>88</v>
      </c>
      <c r="G36" t="s">
        <v>89</v>
      </c>
      <c r="H36">
        <v>725</v>
      </c>
      <c r="I36" s="2">
        <v>43060</v>
      </c>
      <c r="J36" s="2">
        <v>43060</v>
      </c>
      <c r="K36">
        <v>725</v>
      </c>
    </row>
    <row r="37" spans="1:11" x14ac:dyDescent="0.25">
      <c r="A37" t="str">
        <f>"ZDB2267808"</f>
        <v>ZDB2267808</v>
      </c>
      <c r="B37" t="str">
        <f t="shared" si="0"/>
        <v>06363391001</v>
      </c>
      <c r="C37" t="s">
        <v>15</v>
      </c>
      <c r="D37" t="s">
        <v>104</v>
      </c>
      <c r="E37" t="s">
        <v>31</v>
      </c>
      <c r="F37" s="1" t="s">
        <v>51</v>
      </c>
      <c r="G37" t="s">
        <v>52</v>
      </c>
      <c r="H37">
        <v>270</v>
      </c>
      <c r="I37" s="2">
        <v>43140</v>
      </c>
      <c r="J37" s="2">
        <v>43140</v>
      </c>
      <c r="K37">
        <v>270</v>
      </c>
    </row>
    <row r="38" spans="1:11" ht="105" x14ac:dyDescent="0.25">
      <c r="A38" t="str">
        <f>"Z98226789A"</f>
        <v>Z98226789A</v>
      </c>
      <c r="B38" t="str">
        <f t="shared" si="0"/>
        <v>06363391001</v>
      </c>
      <c r="C38" t="s">
        <v>15</v>
      </c>
      <c r="D38" t="s">
        <v>105</v>
      </c>
      <c r="E38" t="s">
        <v>31</v>
      </c>
      <c r="F38" s="1" t="s">
        <v>51</v>
      </c>
      <c r="G38" t="s">
        <v>52</v>
      </c>
      <c r="H38">
        <v>840</v>
      </c>
      <c r="I38" s="2">
        <v>43157</v>
      </c>
      <c r="J38" s="2">
        <v>43159</v>
      </c>
      <c r="K38">
        <v>840</v>
      </c>
    </row>
    <row r="39" spans="1:11" ht="90" x14ac:dyDescent="0.25">
      <c r="A39" t="str">
        <f>"Z9F2233335"</f>
        <v>Z9F2233335</v>
      </c>
      <c r="B39" t="str">
        <f t="shared" si="0"/>
        <v>06363391001</v>
      </c>
      <c r="C39" t="s">
        <v>15</v>
      </c>
      <c r="D39" t="s">
        <v>106</v>
      </c>
      <c r="E39" t="s">
        <v>31</v>
      </c>
      <c r="F39" s="1" t="s">
        <v>107</v>
      </c>
      <c r="G39" t="s">
        <v>108</v>
      </c>
      <c r="H39">
        <v>110</v>
      </c>
      <c r="I39" s="2">
        <v>43126</v>
      </c>
      <c r="J39" s="2">
        <v>43126</v>
      </c>
      <c r="K39">
        <v>110</v>
      </c>
    </row>
    <row r="40" spans="1:11" ht="105" x14ac:dyDescent="0.25">
      <c r="A40" t="str">
        <f>"ZBB22331EE"</f>
        <v>ZBB22331EE</v>
      </c>
      <c r="B40" t="str">
        <f t="shared" si="0"/>
        <v>06363391001</v>
      </c>
      <c r="C40" t="s">
        <v>15</v>
      </c>
      <c r="D40" t="s">
        <v>109</v>
      </c>
      <c r="E40" t="s">
        <v>31</v>
      </c>
      <c r="F40" s="1" t="s">
        <v>110</v>
      </c>
      <c r="G40" t="s">
        <v>111</v>
      </c>
      <c r="H40">
        <v>1302</v>
      </c>
      <c r="I40" s="2">
        <v>43119</v>
      </c>
      <c r="J40" s="2">
        <v>43119</v>
      </c>
      <c r="K40">
        <v>1302</v>
      </c>
    </row>
    <row r="41" spans="1:11" ht="75" x14ac:dyDescent="0.25">
      <c r="A41" t="str">
        <f>"ZE922353E6"</f>
        <v>ZE922353E6</v>
      </c>
      <c r="B41" t="str">
        <f t="shared" si="0"/>
        <v>06363391001</v>
      </c>
      <c r="C41" t="s">
        <v>15</v>
      </c>
      <c r="D41" t="s">
        <v>112</v>
      </c>
      <c r="E41" t="s">
        <v>31</v>
      </c>
      <c r="F41" s="1" t="s">
        <v>113</v>
      </c>
      <c r="G41" t="s">
        <v>114</v>
      </c>
      <c r="H41">
        <v>205</v>
      </c>
      <c r="I41" s="2">
        <v>43118</v>
      </c>
      <c r="J41" s="2">
        <v>43118</v>
      </c>
      <c r="K41">
        <v>205</v>
      </c>
    </row>
    <row r="42" spans="1:11" ht="105" x14ac:dyDescent="0.25">
      <c r="A42" t="str">
        <f>"Z5A223304C"</f>
        <v>Z5A223304C</v>
      </c>
      <c r="B42" t="str">
        <f t="shared" si="0"/>
        <v>06363391001</v>
      </c>
      <c r="C42" t="s">
        <v>15</v>
      </c>
      <c r="D42" t="s">
        <v>115</v>
      </c>
      <c r="E42" t="s">
        <v>31</v>
      </c>
      <c r="F42" s="1" t="s">
        <v>110</v>
      </c>
      <c r="G42" t="s">
        <v>111</v>
      </c>
      <c r="H42">
        <v>580</v>
      </c>
      <c r="I42" s="2">
        <v>43060</v>
      </c>
      <c r="J42" s="2">
        <v>43061</v>
      </c>
      <c r="K42">
        <v>580</v>
      </c>
    </row>
    <row r="43" spans="1:11" ht="90" x14ac:dyDescent="0.25">
      <c r="A43" t="str">
        <f>"Z2C223C89E"</f>
        <v>Z2C223C89E</v>
      </c>
      <c r="B43" t="str">
        <f t="shared" si="0"/>
        <v>06363391001</v>
      </c>
      <c r="C43" t="s">
        <v>15</v>
      </c>
      <c r="D43" t="s">
        <v>116</v>
      </c>
      <c r="E43" t="s">
        <v>31</v>
      </c>
      <c r="F43" s="1" t="s">
        <v>117</v>
      </c>
      <c r="G43" t="s">
        <v>118</v>
      </c>
      <c r="H43">
        <v>1300</v>
      </c>
      <c r="I43" s="2">
        <v>43143</v>
      </c>
      <c r="J43" s="2">
        <v>43171</v>
      </c>
      <c r="K43">
        <v>1300</v>
      </c>
    </row>
    <row r="44" spans="1:11" ht="90" x14ac:dyDescent="0.25">
      <c r="A44" t="str">
        <f>"Z3C21FDEF8"</f>
        <v>Z3C21FDEF8</v>
      </c>
      <c r="B44" t="str">
        <f t="shared" si="0"/>
        <v>06363391001</v>
      </c>
      <c r="C44" t="s">
        <v>15</v>
      </c>
      <c r="D44" t="s">
        <v>119</v>
      </c>
      <c r="E44" t="s">
        <v>31</v>
      </c>
      <c r="F44" s="1" t="s">
        <v>120</v>
      </c>
      <c r="G44" t="s">
        <v>121</v>
      </c>
      <c r="H44">
        <v>1008</v>
      </c>
      <c r="I44" s="2">
        <v>43136</v>
      </c>
      <c r="J44" s="2">
        <v>43149</v>
      </c>
      <c r="K44">
        <v>1008</v>
      </c>
    </row>
    <row r="45" spans="1:11" ht="90" x14ac:dyDescent="0.25">
      <c r="A45" t="str">
        <f>"Z3921F81FF"</f>
        <v>Z3921F81FF</v>
      </c>
      <c r="B45" t="str">
        <f t="shared" si="0"/>
        <v>06363391001</v>
      </c>
      <c r="C45" t="s">
        <v>15</v>
      </c>
      <c r="D45" t="s">
        <v>122</v>
      </c>
      <c r="E45" t="s">
        <v>31</v>
      </c>
      <c r="F45" s="1" t="s">
        <v>32</v>
      </c>
      <c r="G45" t="s">
        <v>33</v>
      </c>
      <c r="H45">
        <v>400</v>
      </c>
      <c r="I45" s="2">
        <v>43144</v>
      </c>
      <c r="J45" s="2">
        <v>43147</v>
      </c>
      <c r="K45">
        <v>400</v>
      </c>
    </row>
    <row r="46" spans="1:11" ht="105" x14ac:dyDescent="0.25">
      <c r="A46" t="str">
        <f>"Z2C2253A41"</f>
        <v>Z2C2253A41</v>
      </c>
      <c r="B46" t="str">
        <f t="shared" si="0"/>
        <v>06363391001</v>
      </c>
      <c r="C46" t="s">
        <v>15</v>
      </c>
      <c r="D46" t="s">
        <v>123</v>
      </c>
      <c r="E46" t="s">
        <v>21</v>
      </c>
      <c r="F46" s="1" t="s">
        <v>60</v>
      </c>
      <c r="G46" t="s">
        <v>61</v>
      </c>
      <c r="H46">
        <v>0</v>
      </c>
      <c r="I46" s="2">
        <v>43154</v>
      </c>
      <c r="J46" s="2">
        <v>43154</v>
      </c>
      <c r="K46">
        <v>1697.49</v>
      </c>
    </row>
    <row r="47" spans="1:11" ht="165" x14ac:dyDescent="0.25">
      <c r="A47" t="str">
        <f>"Z8222A91A8"</f>
        <v>Z8222A91A8</v>
      </c>
      <c r="B47" t="str">
        <f t="shared" si="0"/>
        <v>06363391001</v>
      </c>
      <c r="C47" t="s">
        <v>15</v>
      </c>
      <c r="D47" t="s">
        <v>124</v>
      </c>
      <c r="E47" t="s">
        <v>31</v>
      </c>
      <c r="F47" s="1" t="s">
        <v>125</v>
      </c>
      <c r="G47" t="s">
        <v>126</v>
      </c>
      <c r="H47">
        <v>392</v>
      </c>
      <c r="I47" s="2">
        <v>43160</v>
      </c>
      <c r="J47" s="2">
        <v>43189</v>
      </c>
      <c r="K47">
        <v>392</v>
      </c>
    </row>
    <row r="48" spans="1:11" ht="409.5" x14ac:dyDescent="0.25">
      <c r="A48" t="str">
        <f>"Z012234082"</f>
        <v>Z012234082</v>
      </c>
      <c r="B48" t="str">
        <f t="shared" si="0"/>
        <v>06363391001</v>
      </c>
      <c r="C48" t="s">
        <v>15</v>
      </c>
      <c r="D48" t="s">
        <v>127</v>
      </c>
      <c r="E48" t="s">
        <v>17</v>
      </c>
      <c r="F48" s="1" t="s">
        <v>128</v>
      </c>
      <c r="G48" t="s">
        <v>129</v>
      </c>
      <c r="H48">
        <v>4885</v>
      </c>
      <c r="I48" s="2">
        <v>43153</v>
      </c>
      <c r="J48" s="2">
        <v>43182</v>
      </c>
      <c r="K48">
        <v>4885</v>
      </c>
    </row>
    <row r="49" spans="1:11" ht="90" x14ac:dyDescent="0.25">
      <c r="A49" t="str">
        <f>"Z9221D50A5"</f>
        <v>Z9221D50A5</v>
      </c>
      <c r="B49" t="str">
        <f t="shared" si="0"/>
        <v>06363391001</v>
      </c>
      <c r="C49" t="s">
        <v>15</v>
      </c>
      <c r="D49" t="s">
        <v>130</v>
      </c>
      <c r="E49" t="s">
        <v>31</v>
      </c>
      <c r="F49" s="1" t="s">
        <v>117</v>
      </c>
      <c r="G49" t="s">
        <v>118</v>
      </c>
      <c r="H49">
        <v>875</v>
      </c>
      <c r="I49" s="2">
        <v>43131</v>
      </c>
      <c r="J49" s="2">
        <v>43161</v>
      </c>
      <c r="K49">
        <v>875</v>
      </c>
    </row>
    <row r="50" spans="1:11" ht="409.5" x14ac:dyDescent="0.25">
      <c r="A50" t="str">
        <f>"Z0D21E0A62"</f>
        <v>Z0D21E0A62</v>
      </c>
      <c r="B50" t="str">
        <f t="shared" si="0"/>
        <v>06363391001</v>
      </c>
      <c r="C50" t="s">
        <v>15</v>
      </c>
      <c r="D50" t="s">
        <v>131</v>
      </c>
      <c r="E50" t="s">
        <v>17</v>
      </c>
      <c r="F50" s="1" t="s">
        <v>132</v>
      </c>
      <c r="G50" t="s">
        <v>133</v>
      </c>
      <c r="H50">
        <v>4872.3</v>
      </c>
      <c r="I50" s="2">
        <v>43137</v>
      </c>
      <c r="J50" s="2">
        <v>43159</v>
      </c>
      <c r="K50">
        <v>4872.3</v>
      </c>
    </row>
    <row r="51" spans="1:11" ht="409.5" x14ac:dyDescent="0.25">
      <c r="A51" t="str">
        <f>"ZBC22856F8"</f>
        <v>ZBC22856F8</v>
      </c>
      <c r="B51" t="str">
        <f t="shared" si="0"/>
        <v>06363391001</v>
      </c>
      <c r="C51" t="s">
        <v>15</v>
      </c>
      <c r="D51" t="s">
        <v>134</v>
      </c>
      <c r="E51" t="s">
        <v>17</v>
      </c>
      <c r="F51" s="1" t="s">
        <v>135</v>
      </c>
      <c r="G51" t="s">
        <v>136</v>
      </c>
      <c r="H51">
        <v>1299</v>
      </c>
      <c r="I51" s="2">
        <v>43200</v>
      </c>
      <c r="J51" s="2">
        <v>43281</v>
      </c>
      <c r="K51">
        <v>1299</v>
      </c>
    </row>
    <row r="52" spans="1:11" ht="409.5" x14ac:dyDescent="0.25">
      <c r="A52" t="str">
        <f>"Z3622C3080"</f>
        <v>Z3622C3080</v>
      </c>
      <c r="B52" t="str">
        <f t="shared" si="0"/>
        <v>06363391001</v>
      </c>
      <c r="C52" t="s">
        <v>15</v>
      </c>
      <c r="D52" t="s">
        <v>137</v>
      </c>
      <c r="E52" t="s">
        <v>17</v>
      </c>
      <c r="F52" s="1" t="s">
        <v>138</v>
      </c>
      <c r="G52" t="s">
        <v>139</v>
      </c>
      <c r="H52">
        <v>2034.6</v>
      </c>
      <c r="I52" s="2">
        <v>43202</v>
      </c>
      <c r="J52" s="2">
        <v>43234</v>
      </c>
      <c r="K52">
        <v>2034.58</v>
      </c>
    </row>
    <row r="53" spans="1:11" ht="390" x14ac:dyDescent="0.25">
      <c r="A53" t="str">
        <f>"Z1D22F3346"</f>
        <v>Z1D22F3346</v>
      </c>
      <c r="B53" t="str">
        <f t="shared" si="0"/>
        <v>06363391001</v>
      </c>
      <c r="C53" t="s">
        <v>15</v>
      </c>
      <c r="D53" t="s">
        <v>140</v>
      </c>
      <c r="E53" t="s">
        <v>17</v>
      </c>
      <c r="F53" s="1" t="s">
        <v>141</v>
      </c>
      <c r="G53" t="s">
        <v>142</v>
      </c>
      <c r="H53">
        <v>12534.13</v>
      </c>
      <c r="I53" s="2">
        <v>43202</v>
      </c>
      <c r="J53" s="2">
        <v>43234</v>
      </c>
      <c r="K53">
        <v>1832.92</v>
      </c>
    </row>
    <row r="54" spans="1:11" ht="90" x14ac:dyDescent="0.25">
      <c r="A54" t="str">
        <f>"ZF52304728"</f>
        <v>ZF52304728</v>
      </c>
      <c r="B54" t="str">
        <f t="shared" si="0"/>
        <v>06363391001</v>
      </c>
      <c r="C54" t="s">
        <v>15</v>
      </c>
      <c r="D54" t="s">
        <v>143</v>
      </c>
      <c r="E54" t="s">
        <v>31</v>
      </c>
      <c r="F54" s="1" t="s">
        <v>32</v>
      </c>
      <c r="G54" t="s">
        <v>33</v>
      </c>
      <c r="H54">
        <v>480</v>
      </c>
      <c r="I54" s="2">
        <v>43200</v>
      </c>
      <c r="J54" s="2">
        <v>43230</v>
      </c>
      <c r="K54">
        <v>480</v>
      </c>
    </row>
    <row r="55" spans="1:11" ht="105" x14ac:dyDescent="0.25">
      <c r="A55" t="str">
        <f>"75486628F0"</f>
        <v>75486628F0</v>
      </c>
      <c r="B55" t="str">
        <f t="shared" si="0"/>
        <v>06363391001</v>
      </c>
      <c r="C55" t="s">
        <v>15</v>
      </c>
      <c r="D55" t="s">
        <v>144</v>
      </c>
      <c r="E55" t="s">
        <v>21</v>
      </c>
      <c r="F55" s="1" t="s">
        <v>145</v>
      </c>
      <c r="G55" t="s">
        <v>146</v>
      </c>
      <c r="H55">
        <v>123893</v>
      </c>
      <c r="I55" s="2">
        <v>43283</v>
      </c>
      <c r="J55" s="2">
        <v>43565</v>
      </c>
      <c r="K55">
        <v>37384.89</v>
      </c>
    </row>
    <row r="56" spans="1:11" ht="165" x14ac:dyDescent="0.25">
      <c r="A56" t="str">
        <f>"Z44229810B"</f>
        <v>Z44229810B</v>
      </c>
      <c r="B56" t="str">
        <f t="shared" si="0"/>
        <v>06363391001</v>
      </c>
      <c r="C56" t="s">
        <v>15</v>
      </c>
      <c r="D56" t="s">
        <v>147</v>
      </c>
      <c r="E56" t="s">
        <v>31</v>
      </c>
      <c r="F56" s="1" t="s">
        <v>38</v>
      </c>
      <c r="G56" t="s">
        <v>39</v>
      </c>
      <c r="H56">
        <v>549</v>
      </c>
      <c r="I56" s="2">
        <v>43151</v>
      </c>
      <c r="J56" s="2">
        <v>43151</v>
      </c>
      <c r="K56">
        <v>549</v>
      </c>
    </row>
    <row r="57" spans="1:11" ht="105" x14ac:dyDescent="0.25">
      <c r="A57" t="str">
        <f>"Z58229808D"</f>
        <v>Z58229808D</v>
      </c>
      <c r="B57" t="str">
        <f t="shared" si="0"/>
        <v>06363391001</v>
      </c>
      <c r="C57" t="s">
        <v>15</v>
      </c>
      <c r="D57" t="s">
        <v>148</v>
      </c>
      <c r="E57" t="s">
        <v>31</v>
      </c>
      <c r="F57" s="1" t="s">
        <v>149</v>
      </c>
      <c r="G57" t="s">
        <v>150</v>
      </c>
      <c r="H57">
        <v>250</v>
      </c>
      <c r="I57" s="2">
        <v>43173</v>
      </c>
      <c r="J57" s="2">
        <v>43173</v>
      </c>
      <c r="K57">
        <v>250</v>
      </c>
    </row>
    <row r="58" spans="1:11" ht="409.5" x14ac:dyDescent="0.25">
      <c r="A58" t="str">
        <f>"ZEB21F0082"</f>
        <v>ZEB21F0082</v>
      </c>
      <c r="B58" t="str">
        <f t="shared" si="0"/>
        <v>06363391001</v>
      </c>
      <c r="C58" t="s">
        <v>15</v>
      </c>
      <c r="D58" t="s">
        <v>151</v>
      </c>
      <c r="E58" t="s">
        <v>17</v>
      </c>
      <c r="F58" s="1" t="s">
        <v>152</v>
      </c>
      <c r="G58" t="s">
        <v>153</v>
      </c>
      <c r="H58">
        <v>18960</v>
      </c>
      <c r="I58" s="2">
        <v>43152</v>
      </c>
      <c r="J58" s="2">
        <v>43172</v>
      </c>
      <c r="K58">
        <v>18960</v>
      </c>
    </row>
    <row r="59" spans="1:11" ht="90" x14ac:dyDescent="0.25">
      <c r="A59" t="str">
        <f>"Z97232318C"</f>
        <v>Z97232318C</v>
      </c>
      <c r="B59" t="str">
        <f t="shared" si="0"/>
        <v>06363391001</v>
      </c>
      <c r="C59" t="s">
        <v>15</v>
      </c>
      <c r="D59" t="s">
        <v>130</v>
      </c>
      <c r="E59" t="s">
        <v>31</v>
      </c>
      <c r="F59" s="1" t="s">
        <v>117</v>
      </c>
      <c r="G59" t="s">
        <v>118</v>
      </c>
      <c r="H59">
        <v>5862.5</v>
      </c>
      <c r="I59" s="2">
        <v>43216</v>
      </c>
      <c r="J59" s="2">
        <v>43248</v>
      </c>
      <c r="K59">
        <v>5862.5</v>
      </c>
    </row>
    <row r="60" spans="1:11" ht="409.5" x14ac:dyDescent="0.25">
      <c r="A60" t="str">
        <f>"Z332322D25"</f>
        <v>Z332322D25</v>
      </c>
      <c r="B60" t="str">
        <f t="shared" si="0"/>
        <v>06363391001</v>
      </c>
      <c r="C60" t="s">
        <v>15</v>
      </c>
      <c r="D60" t="s">
        <v>154</v>
      </c>
      <c r="E60" t="s">
        <v>17</v>
      </c>
      <c r="F60" s="1" t="s">
        <v>155</v>
      </c>
      <c r="G60" t="s">
        <v>156</v>
      </c>
      <c r="H60">
        <v>699</v>
      </c>
      <c r="I60" s="2">
        <v>43283</v>
      </c>
      <c r="J60" s="2">
        <v>43646</v>
      </c>
      <c r="K60">
        <v>174.75</v>
      </c>
    </row>
    <row r="61" spans="1:11" ht="195" x14ac:dyDescent="0.25">
      <c r="A61" t="str">
        <f>"Z35235F17C"</f>
        <v>Z35235F17C</v>
      </c>
      <c r="B61" t="str">
        <f t="shared" si="0"/>
        <v>06363391001</v>
      </c>
      <c r="C61" t="s">
        <v>15</v>
      </c>
      <c r="D61" t="s">
        <v>157</v>
      </c>
      <c r="E61" t="s">
        <v>31</v>
      </c>
      <c r="F61" s="1" t="s">
        <v>158</v>
      </c>
      <c r="G61" t="s">
        <v>159</v>
      </c>
      <c r="H61">
        <v>3000</v>
      </c>
      <c r="I61" s="2">
        <v>43214</v>
      </c>
      <c r="J61" s="2">
        <v>43276</v>
      </c>
      <c r="K61">
        <v>0</v>
      </c>
    </row>
    <row r="62" spans="1:11" ht="105" x14ac:dyDescent="0.25">
      <c r="A62" t="str">
        <f>"ZF122CE162"</f>
        <v>ZF122CE162</v>
      </c>
      <c r="B62" t="str">
        <f t="shared" si="0"/>
        <v>06363391001</v>
      </c>
      <c r="C62" t="s">
        <v>15</v>
      </c>
      <c r="D62" t="s">
        <v>160</v>
      </c>
      <c r="E62" t="s">
        <v>31</v>
      </c>
      <c r="F62" s="1" t="s">
        <v>51</v>
      </c>
      <c r="G62" t="s">
        <v>52</v>
      </c>
      <c r="H62">
        <v>750</v>
      </c>
      <c r="I62" s="2">
        <v>43194</v>
      </c>
      <c r="J62" s="2">
        <v>43194</v>
      </c>
      <c r="K62">
        <v>750</v>
      </c>
    </row>
    <row r="63" spans="1:11" ht="120" x14ac:dyDescent="0.25">
      <c r="A63" t="str">
        <f>"ZCA22D9224"</f>
        <v>ZCA22D9224</v>
      </c>
      <c r="B63" t="str">
        <f t="shared" si="0"/>
        <v>06363391001</v>
      </c>
      <c r="C63" t="s">
        <v>15</v>
      </c>
      <c r="D63" t="s">
        <v>161</v>
      </c>
      <c r="E63" t="s">
        <v>31</v>
      </c>
      <c r="F63" s="1" t="s">
        <v>88</v>
      </c>
      <c r="G63" t="s">
        <v>89</v>
      </c>
      <c r="H63">
        <v>1141.25</v>
      </c>
      <c r="I63" s="2">
        <v>43195</v>
      </c>
      <c r="J63" s="2">
        <v>43195</v>
      </c>
      <c r="K63">
        <v>1141.25</v>
      </c>
    </row>
    <row r="64" spans="1:11" ht="409.5" x14ac:dyDescent="0.25">
      <c r="A64" t="str">
        <f>"Z2322C4DB2"</f>
        <v>Z2322C4DB2</v>
      </c>
      <c r="B64" t="str">
        <f t="shared" si="0"/>
        <v>06363391001</v>
      </c>
      <c r="C64" t="s">
        <v>15</v>
      </c>
      <c r="D64" t="s">
        <v>162</v>
      </c>
      <c r="E64" t="s">
        <v>17</v>
      </c>
      <c r="F64" s="1" t="s">
        <v>163</v>
      </c>
      <c r="G64" t="s">
        <v>133</v>
      </c>
      <c r="H64">
        <v>1302</v>
      </c>
      <c r="I64" s="2">
        <v>43200</v>
      </c>
      <c r="J64" s="2">
        <v>43230</v>
      </c>
      <c r="K64">
        <v>1302</v>
      </c>
    </row>
    <row r="65" spans="1:11" ht="390" x14ac:dyDescent="0.25">
      <c r="A65" t="str">
        <f>"ZCA22C0CE5"</f>
        <v>ZCA22C0CE5</v>
      </c>
      <c r="B65" t="str">
        <f t="shared" si="0"/>
        <v>06363391001</v>
      </c>
      <c r="C65" t="s">
        <v>15</v>
      </c>
      <c r="D65" t="s">
        <v>164</v>
      </c>
      <c r="E65" t="s">
        <v>17</v>
      </c>
      <c r="F65" s="1" t="s">
        <v>165</v>
      </c>
      <c r="G65" t="s">
        <v>136</v>
      </c>
      <c r="H65">
        <v>820</v>
      </c>
      <c r="I65" s="2">
        <v>43206</v>
      </c>
      <c r="J65" s="2">
        <v>43257</v>
      </c>
      <c r="K65">
        <v>820</v>
      </c>
    </row>
    <row r="66" spans="1:11" ht="409.5" x14ac:dyDescent="0.25">
      <c r="A66" t="str">
        <f>"Z5F22F2D88"</f>
        <v>Z5F22F2D88</v>
      </c>
      <c r="B66" t="str">
        <f t="shared" si="0"/>
        <v>06363391001</v>
      </c>
      <c r="C66" t="s">
        <v>15</v>
      </c>
      <c r="D66" t="s">
        <v>166</v>
      </c>
      <c r="E66" t="s">
        <v>17</v>
      </c>
      <c r="F66" s="1" t="s">
        <v>167</v>
      </c>
      <c r="G66" t="s">
        <v>136</v>
      </c>
      <c r="H66">
        <v>5999</v>
      </c>
      <c r="I66" s="2">
        <v>43222</v>
      </c>
      <c r="J66" s="2">
        <v>43281</v>
      </c>
      <c r="K66">
        <v>5999</v>
      </c>
    </row>
    <row r="67" spans="1:11" ht="409.5" x14ac:dyDescent="0.25">
      <c r="A67" t="str">
        <f>"ZA322B80F6"</f>
        <v>ZA322B80F6</v>
      </c>
      <c r="B67" t="str">
        <f t="shared" ref="B67:B130" si="1">"06363391001"</f>
        <v>06363391001</v>
      </c>
      <c r="C67" t="s">
        <v>15</v>
      </c>
      <c r="D67" t="s">
        <v>168</v>
      </c>
      <c r="E67" t="s">
        <v>17</v>
      </c>
      <c r="F67" s="1" t="s">
        <v>169</v>
      </c>
      <c r="G67" t="s">
        <v>69</v>
      </c>
      <c r="H67">
        <v>5396</v>
      </c>
      <c r="I67" s="2">
        <v>43199</v>
      </c>
      <c r="J67" s="2">
        <v>43214</v>
      </c>
      <c r="K67">
        <v>0</v>
      </c>
    </row>
    <row r="68" spans="1:11" ht="90" x14ac:dyDescent="0.25">
      <c r="A68" t="str">
        <f>"ZC42396EFF"</f>
        <v>ZC42396EFF</v>
      </c>
      <c r="B68" t="str">
        <f t="shared" si="1"/>
        <v>06363391001</v>
      </c>
      <c r="C68" t="s">
        <v>15</v>
      </c>
      <c r="D68" t="s">
        <v>170</v>
      </c>
      <c r="E68" t="s">
        <v>31</v>
      </c>
      <c r="F68" s="1" t="s">
        <v>171</v>
      </c>
      <c r="G68" t="s">
        <v>172</v>
      </c>
      <c r="H68">
        <v>22375.13</v>
      </c>
      <c r="I68" s="2">
        <v>43243</v>
      </c>
      <c r="J68" s="2">
        <v>43273</v>
      </c>
      <c r="K68">
        <v>0</v>
      </c>
    </row>
    <row r="69" spans="1:11" ht="90" x14ac:dyDescent="0.25">
      <c r="A69" t="str">
        <f>"ZD12396BA3"</f>
        <v>ZD12396BA3</v>
      </c>
      <c r="B69" t="str">
        <f t="shared" si="1"/>
        <v>06363391001</v>
      </c>
      <c r="C69" t="s">
        <v>15</v>
      </c>
      <c r="D69" t="s">
        <v>173</v>
      </c>
      <c r="E69" t="s">
        <v>31</v>
      </c>
      <c r="F69" s="1" t="s">
        <v>171</v>
      </c>
      <c r="G69" t="s">
        <v>172</v>
      </c>
      <c r="H69">
        <v>6960.85</v>
      </c>
      <c r="I69" s="2">
        <v>43243</v>
      </c>
      <c r="J69" s="2">
        <v>43273</v>
      </c>
      <c r="K69">
        <v>6960.85</v>
      </c>
    </row>
    <row r="70" spans="1:11" ht="409.5" x14ac:dyDescent="0.25">
      <c r="A70" t="str">
        <f>"ZC023813D0"</f>
        <v>ZC023813D0</v>
      </c>
      <c r="B70" t="str">
        <f t="shared" si="1"/>
        <v>06363391001</v>
      </c>
      <c r="C70" t="s">
        <v>15</v>
      </c>
      <c r="D70" t="s">
        <v>174</v>
      </c>
      <c r="E70" t="s">
        <v>17</v>
      </c>
      <c r="F70" s="1" t="s">
        <v>175</v>
      </c>
      <c r="G70" t="s">
        <v>176</v>
      </c>
      <c r="H70">
        <v>1490.71</v>
      </c>
      <c r="I70" s="2">
        <v>43248</v>
      </c>
      <c r="J70" s="2">
        <v>43280</v>
      </c>
      <c r="K70">
        <v>1490.71</v>
      </c>
    </row>
    <row r="71" spans="1:11" ht="165" x14ac:dyDescent="0.25">
      <c r="A71" t="str">
        <f>"ZC123AF565"</f>
        <v>ZC123AF565</v>
      </c>
      <c r="B71" t="str">
        <f t="shared" si="1"/>
        <v>06363391001</v>
      </c>
      <c r="C71" t="s">
        <v>15</v>
      </c>
      <c r="D71" t="s">
        <v>177</v>
      </c>
      <c r="E71" t="s">
        <v>31</v>
      </c>
      <c r="F71" s="1" t="s">
        <v>38</v>
      </c>
      <c r="G71" t="s">
        <v>39</v>
      </c>
      <c r="H71">
        <v>590</v>
      </c>
      <c r="I71" s="2">
        <v>43206</v>
      </c>
      <c r="J71" s="2">
        <v>43236</v>
      </c>
      <c r="K71">
        <v>590</v>
      </c>
    </row>
    <row r="72" spans="1:11" ht="405" x14ac:dyDescent="0.25">
      <c r="A72" t="str">
        <f>"ZB12335DB7"</f>
        <v>ZB12335DB7</v>
      </c>
      <c r="B72" t="str">
        <f t="shared" si="1"/>
        <v>06363391001</v>
      </c>
      <c r="C72" t="s">
        <v>15</v>
      </c>
      <c r="D72" t="s">
        <v>178</v>
      </c>
      <c r="E72" t="s">
        <v>17</v>
      </c>
      <c r="F72" s="1" t="s">
        <v>179</v>
      </c>
      <c r="G72" t="s">
        <v>129</v>
      </c>
      <c r="H72">
        <v>35000</v>
      </c>
      <c r="I72" s="2">
        <v>43262</v>
      </c>
      <c r="J72" s="2">
        <v>43630</v>
      </c>
      <c r="K72">
        <v>11581.23</v>
      </c>
    </row>
    <row r="73" spans="1:11" ht="409.5" x14ac:dyDescent="0.25">
      <c r="A73" t="str">
        <f>"ZF0235C1D7"</f>
        <v>ZF0235C1D7</v>
      </c>
      <c r="B73" t="str">
        <f t="shared" si="1"/>
        <v>06363391001</v>
      </c>
      <c r="C73" t="s">
        <v>15</v>
      </c>
      <c r="D73" t="s">
        <v>180</v>
      </c>
      <c r="E73" t="s">
        <v>17</v>
      </c>
      <c r="F73" s="1" t="s">
        <v>181</v>
      </c>
      <c r="G73" t="s">
        <v>129</v>
      </c>
      <c r="H73">
        <v>3046.5</v>
      </c>
      <c r="I73" s="2">
        <v>43248</v>
      </c>
      <c r="J73" s="2">
        <v>43279</v>
      </c>
      <c r="K73">
        <v>3046.5</v>
      </c>
    </row>
    <row r="74" spans="1:11" ht="375" x14ac:dyDescent="0.25">
      <c r="A74" t="str">
        <f>"ZCB23C2518"</f>
        <v>ZCB23C2518</v>
      </c>
      <c r="B74" t="str">
        <f t="shared" si="1"/>
        <v>06363391001</v>
      </c>
      <c r="C74" t="s">
        <v>15</v>
      </c>
      <c r="D74" t="s">
        <v>182</v>
      </c>
      <c r="E74" t="s">
        <v>17</v>
      </c>
      <c r="F74" s="1" t="s">
        <v>183</v>
      </c>
      <c r="G74" t="s">
        <v>142</v>
      </c>
      <c r="H74">
        <v>1450.76</v>
      </c>
      <c r="I74" s="2">
        <v>43256</v>
      </c>
      <c r="J74" s="2">
        <v>43280</v>
      </c>
      <c r="K74">
        <v>1450.76</v>
      </c>
    </row>
    <row r="75" spans="1:11" ht="105" x14ac:dyDescent="0.25">
      <c r="A75" t="str">
        <f>"Z7E23AA882"</f>
        <v>Z7E23AA882</v>
      </c>
      <c r="B75" t="str">
        <f t="shared" si="1"/>
        <v>06363391001</v>
      </c>
      <c r="C75" t="s">
        <v>15</v>
      </c>
      <c r="D75" t="s">
        <v>184</v>
      </c>
      <c r="E75" t="s">
        <v>31</v>
      </c>
      <c r="F75" s="1" t="s">
        <v>185</v>
      </c>
      <c r="G75" t="s">
        <v>186</v>
      </c>
      <c r="H75">
        <v>500</v>
      </c>
      <c r="I75" s="2">
        <v>43250</v>
      </c>
      <c r="J75" s="2">
        <v>43250</v>
      </c>
      <c r="K75">
        <v>0</v>
      </c>
    </row>
    <row r="76" spans="1:11" ht="120" x14ac:dyDescent="0.25">
      <c r="A76" t="str">
        <f>"Z7B23AF528"</f>
        <v>Z7B23AF528</v>
      </c>
      <c r="B76" t="str">
        <f t="shared" si="1"/>
        <v>06363391001</v>
      </c>
      <c r="C76" t="s">
        <v>15</v>
      </c>
      <c r="D76" t="s">
        <v>187</v>
      </c>
      <c r="E76" t="s">
        <v>31</v>
      </c>
      <c r="F76" s="1" t="s">
        <v>88</v>
      </c>
      <c r="G76" t="s">
        <v>89</v>
      </c>
      <c r="H76">
        <v>910</v>
      </c>
      <c r="I76" s="2">
        <v>43236</v>
      </c>
      <c r="J76" s="2">
        <v>43236</v>
      </c>
      <c r="K76">
        <v>910</v>
      </c>
    </row>
    <row r="77" spans="1:11" ht="409.5" x14ac:dyDescent="0.25">
      <c r="A77" t="str">
        <f>"Z66234E25B"</f>
        <v>Z66234E25B</v>
      </c>
      <c r="B77" t="str">
        <f t="shared" si="1"/>
        <v>06363391001</v>
      </c>
      <c r="C77" t="s">
        <v>15</v>
      </c>
      <c r="D77" t="s">
        <v>188</v>
      </c>
      <c r="E77" t="s">
        <v>17</v>
      </c>
      <c r="F77" s="1" t="s">
        <v>189</v>
      </c>
      <c r="G77" t="s">
        <v>190</v>
      </c>
      <c r="H77">
        <v>450</v>
      </c>
      <c r="I77" s="2">
        <v>43236</v>
      </c>
      <c r="J77" s="2">
        <v>43600</v>
      </c>
      <c r="K77">
        <v>225</v>
      </c>
    </row>
    <row r="78" spans="1:11" ht="409.5" x14ac:dyDescent="0.25">
      <c r="A78" t="str">
        <f>"Z73234E4E1"</f>
        <v>Z73234E4E1</v>
      </c>
      <c r="B78" t="str">
        <f t="shared" si="1"/>
        <v>06363391001</v>
      </c>
      <c r="C78" t="s">
        <v>15</v>
      </c>
      <c r="D78" t="s">
        <v>191</v>
      </c>
      <c r="E78" t="s">
        <v>17</v>
      </c>
      <c r="F78" s="1" t="s">
        <v>192</v>
      </c>
      <c r="G78" t="s">
        <v>190</v>
      </c>
      <c r="H78">
        <v>470</v>
      </c>
      <c r="I78" s="2">
        <v>43248</v>
      </c>
      <c r="J78" s="2">
        <v>43600</v>
      </c>
      <c r="K78">
        <v>235</v>
      </c>
    </row>
    <row r="79" spans="1:11" ht="409.5" x14ac:dyDescent="0.25">
      <c r="A79" t="str">
        <f>"ZE823C90EB"</f>
        <v>ZE823C90EB</v>
      </c>
      <c r="B79" t="str">
        <f t="shared" si="1"/>
        <v>06363391001</v>
      </c>
      <c r="C79" t="s">
        <v>15</v>
      </c>
      <c r="D79" t="s">
        <v>193</v>
      </c>
      <c r="E79" t="s">
        <v>17</v>
      </c>
      <c r="F79" s="1" t="s">
        <v>194</v>
      </c>
      <c r="G79" t="s">
        <v>195</v>
      </c>
      <c r="H79">
        <v>1200</v>
      </c>
      <c r="I79" s="2">
        <v>43265</v>
      </c>
      <c r="J79" s="2">
        <v>43312</v>
      </c>
      <c r="K79">
        <v>1200</v>
      </c>
    </row>
    <row r="80" spans="1:11" ht="120" x14ac:dyDescent="0.25">
      <c r="A80" t="str">
        <f>"Z55230E216"</f>
        <v>Z55230E216</v>
      </c>
      <c r="B80" t="str">
        <f t="shared" si="1"/>
        <v>06363391001</v>
      </c>
      <c r="C80" t="s">
        <v>15</v>
      </c>
      <c r="D80" t="s">
        <v>161</v>
      </c>
      <c r="E80" t="s">
        <v>31</v>
      </c>
      <c r="F80" s="1" t="s">
        <v>88</v>
      </c>
      <c r="G80" t="s">
        <v>89</v>
      </c>
      <c r="H80">
        <v>768.76</v>
      </c>
      <c r="I80" s="2">
        <v>43199</v>
      </c>
      <c r="J80" s="2">
        <v>43199</v>
      </c>
      <c r="K80">
        <v>768.76</v>
      </c>
    </row>
    <row r="81" spans="1:11" ht="105" x14ac:dyDescent="0.25">
      <c r="A81" t="str">
        <f>"ZB4230E138"</f>
        <v>ZB4230E138</v>
      </c>
      <c r="B81" t="str">
        <f t="shared" si="1"/>
        <v>06363391001</v>
      </c>
      <c r="C81" t="s">
        <v>15</v>
      </c>
      <c r="D81" t="s">
        <v>196</v>
      </c>
      <c r="E81" t="s">
        <v>31</v>
      </c>
      <c r="F81" s="1" t="s">
        <v>110</v>
      </c>
      <c r="G81" t="s">
        <v>111</v>
      </c>
      <c r="H81">
        <v>1970</v>
      </c>
      <c r="I81" s="2">
        <v>43199</v>
      </c>
      <c r="J81" s="2">
        <v>43199</v>
      </c>
      <c r="K81">
        <v>1970</v>
      </c>
    </row>
    <row r="82" spans="1:11" ht="105" x14ac:dyDescent="0.25">
      <c r="A82" t="str">
        <f>"ZE9230E1C7"</f>
        <v>ZE9230E1C7</v>
      </c>
      <c r="B82" t="str">
        <f t="shared" si="1"/>
        <v>06363391001</v>
      </c>
      <c r="C82" t="s">
        <v>15</v>
      </c>
      <c r="D82" t="s">
        <v>197</v>
      </c>
      <c r="E82" t="s">
        <v>31</v>
      </c>
      <c r="F82" s="1" t="s">
        <v>110</v>
      </c>
      <c r="G82" t="s">
        <v>111</v>
      </c>
      <c r="H82">
        <v>680</v>
      </c>
      <c r="I82" s="2">
        <v>43182</v>
      </c>
      <c r="J82" s="2">
        <v>43182</v>
      </c>
      <c r="K82">
        <v>680</v>
      </c>
    </row>
    <row r="83" spans="1:11" ht="75" x14ac:dyDescent="0.25">
      <c r="A83" t="str">
        <f>"Z982303108"</f>
        <v>Z982303108</v>
      </c>
      <c r="B83" t="str">
        <f t="shared" si="1"/>
        <v>06363391001</v>
      </c>
      <c r="C83" t="s">
        <v>15</v>
      </c>
      <c r="D83" t="s">
        <v>198</v>
      </c>
      <c r="E83" t="s">
        <v>31</v>
      </c>
      <c r="F83" s="1" t="s">
        <v>57</v>
      </c>
      <c r="G83" t="s">
        <v>58</v>
      </c>
      <c r="H83">
        <v>900</v>
      </c>
      <c r="I83" s="2">
        <v>43202</v>
      </c>
      <c r="J83" s="2">
        <v>43202</v>
      </c>
      <c r="K83">
        <v>900</v>
      </c>
    </row>
    <row r="84" spans="1:11" ht="90" x14ac:dyDescent="0.25">
      <c r="A84" t="str">
        <f>"ZCF2399738"</f>
        <v>ZCF2399738</v>
      </c>
      <c r="B84" t="str">
        <f t="shared" si="1"/>
        <v>06363391001</v>
      </c>
      <c r="C84" t="s">
        <v>15</v>
      </c>
      <c r="D84" t="s">
        <v>199</v>
      </c>
      <c r="E84" t="s">
        <v>31</v>
      </c>
      <c r="F84" s="1" t="s">
        <v>32</v>
      </c>
      <c r="G84" t="s">
        <v>33</v>
      </c>
      <c r="H84">
        <v>350</v>
      </c>
      <c r="I84" s="2">
        <v>43241</v>
      </c>
      <c r="J84" s="2">
        <v>43272</v>
      </c>
      <c r="K84">
        <v>350</v>
      </c>
    </row>
    <row r="85" spans="1:11" ht="90" x14ac:dyDescent="0.25">
      <c r="A85" t="str">
        <f>"ZAC23FEB53"</f>
        <v>ZAC23FEB53</v>
      </c>
      <c r="B85" t="str">
        <f t="shared" si="1"/>
        <v>06363391001</v>
      </c>
      <c r="C85" t="s">
        <v>15</v>
      </c>
      <c r="D85" t="s">
        <v>200</v>
      </c>
      <c r="E85" t="s">
        <v>31</v>
      </c>
      <c r="F85" s="1" t="s">
        <v>117</v>
      </c>
      <c r="G85" t="s">
        <v>118</v>
      </c>
      <c r="H85">
        <v>340</v>
      </c>
      <c r="I85" s="2">
        <v>43271</v>
      </c>
      <c r="J85" s="2">
        <v>43301</v>
      </c>
      <c r="K85">
        <v>340</v>
      </c>
    </row>
    <row r="86" spans="1:11" ht="165" x14ac:dyDescent="0.25">
      <c r="A86" t="str">
        <f>"Z5823C247E"</f>
        <v>Z5823C247E</v>
      </c>
      <c r="B86" t="str">
        <f t="shared" si="1"/>
        <v>06363391001</v>
      </c>
      <c r="C86" t="s">
        <v>15</v>
      </c>
      <c r="D86" t="s">
        <v>201</v>
      </c>
      <c r="E86" t="s">
        <v>17</v>
      </c>
      <c r="F86" s="1" t="s">
        <v>38</v>
      </c>
      <c r="G86" t="s">
        <v>39</v>
      </c>
      <c r="H86">
        <v>1299</v>
      </c>
      <c r="I86" s="2">
        <v>43271</v>
      </c>
      <c r="J86" s="2">
        <v>43312</v>
      </c>
      <c r="K86">
        <v>1299</v>
      </c>
    </row>
    <row r="87" spans="1:11" ht="90" x14ac:dyDescent="0.25">
      <c r="A87" t="str">
        <f>"ZF823E73B3"</f>
        <v>ZF823E73B3</v>
      </c>
      <c r="B87" t="str">
        <f t="shared" si="1"/>
        <v>06363391001</v>
      </c>
      <c r="C87" t="s">
        <v>15</v>
      </c>
      <c r="D87" t="s">
        <v>202</v>
      </c>
      <c r="E87" t="s">
        <v>31</v>
      </c>
      <c r="F87" s="1" t="s">
        <v>203</v>
      </c>
      <c r="G87" t="s">
        <v>69</v>
      </c>
      <c r="H87">
        <v>2100</v>
      </c>
      <c r="I87" s="2">
        <v>43265</v>
      </c>
      <c r="J87" s="2">
        <v>43281</v>
      </c>
      <c r="K87">
        <v>0</v>
      </c>
    </row>
    <row r="88" spans="1:11" ht="105" x14ac:dyDescent="0.25">
      <c r="A88" t="str">
        <f>"ZBC22ECFF6"</f>
        <v>ZBC22ECFF6</v>
      </c>
      <c r="B88" t="str">
        <f t="shared" si="1"/>
        <v>06363391001</v>
      </c>
      <c r="C88" t="s">
        <v>15</v>
      </c>
      <c r="D88" t="s">
        <v>204</v>
      </c>
      <c r="E88" t="s">
        <v>21</v>
      </c>
      <c r="F88" s="1" t="s">
        <v>60</v>
      </c>
      <c r="G88" t="s">
        <v>61</v>
      </c>
      <c r="H88">
        <v>0</v>
      </c>
      <c r="I88" s="2">
        <v>43195</v>
      </c>
      <c r="J88" s="2">
        <v>43195</v>
      </c>
      <c r="K88">
        <v>1795.66</v>
      </c>
    </row>
    <row r="89" spans="1:11" ht="409.5" x14ac:dyDescent="0.25">
      <c r="A89" t="str">
        <f>"Z15234152D"</f>
        <v>Z15234152D</v>
      </c>
      <c r="B89" t="str">
        <f t="shared" si="1"/>
        <v>06363391001</v>
      </c>
      <c r="C89" t="s">
        <v>15</v>
      </c>
      <c r="D89" t="s">
        <v>205</v>
      </c>
      <c r="E89" t="s">
        <v>17</v>
      </c>
      <c r="F89" s="1" t="s">
        <v>206</v>
      </c>
      <c r="G89" t="s">
        <v>69</v>
      </c>
      <c r="H89">
        <v>1100</v>
      </c>
      <c r="I89" s="2">
        <v>43236</v>
      </c>
      <c r="J89" s="2">
        <v>43256</v>
      </c>
      <c r="K89">
        <v>1100</v>
      </c>
    </row>
    <row r="90" spans="1:11" ht="90" x14ac:dyDescent="0.25">
      <c r="A90" t="str">
        <f>"Z2A23DDA21"</f>
        <v>Z2A23DDA21</v>
      </c>
      <c r="B90" t="str">
        <f t="shared" si="1"/>
        <v>06363391001</v>
      </c>
      <c r="C90" t="s">
        <v>15</v>
      </c>
      <c r="D90" t="s">
        <v>207</v>
      </c>
      <c r="E90" t="s">
        <v>31</v>
      </c>
      <c r="F90" s="1" t="s">
        <v>32</v>
      </c>
      <c r="G90" t="s">
        <v>33</v>
      </c>
      <c r="H90">
        <v>980</v>
      </c>
      <c r="I90" s="2">
        <v>43265</v>
      </c>
      <c r="J90" s="2">
        <v>43280</v>
      </c>
      <c r="K90">
        <v>980</v>
      </c>
    </row>
    <row r="91" spans="1:11" ht="90" x14ac:dyDescent="0.25">
      <c r="A91" t="str">
        <f>"ZA4242E3F9"</f>
        <v>ZA4242E3F9</v>
      </c>
      <c r="B91" t="str">
        <f t="shared" si="1"/>
        <v>06363391001</v>
      </c>
      <c r="C91" t="s">
        <v>15</v>
      </c>
      <c r="D91" t="s">
        <v>208</v>
      </c>
      <c r="E91" t="s">
        <v>31</v>
      </c>
      <c r="F91" s="1" t="s">
        <v>48</v>
      </c>
      <c r="G91" t="s">
        <v>49</v>
      </c>
      <c r="H91">
        <v>1639</v>
      </c>
      <c r="I91" s="2">
        <v>43273</v>
      </c>
      <c r="J91" s="2">
        <v>43273</v>
      </c>
      <c r="K91">
        <v>1639</v>
      </c>
    </row>
    <row r="92" spans="1:11" ht="90" x14ac:dyDescent="0.25">
      <c r="A92" t="str">
        <f>"ZCB2401FCD"</f>
        <v>ZCB2401FCD</v>
      </c>
      <c r="B92" t="str">
        <f t="shared" si="1"/>
        <v>06363391001</v>
      </c>
      <c r="C92" t="s">
        <v>15</v>
      </c>
      <c r="D92" t="s">
        <v>209</v>
      </c>
      <c r="E92" t="s">
        <v>31</v>
      </c>
      <c r="F92" s="1" t="s">
        <v>48</v>
      </c>
      <c r="G92" t="s">
        <v>49</v>
      </c>
      <c r="H92">
        <v>4037</v>
      </c>
      <c r="I92" s="2">
        <v>43242</v>
      </c>
      <c r="J92" s="2">
        <v>43242</v>
      </c>
      <c r="K92">
        <v>4037</v>
      </c>
    </row>
    <row r="93" spans="1:11" ht="165" x14ac:dyDescent="0.25">
      <c r="A93" t="str">
        <f>"Z43242E44D"</f>
        <v>Z43242E44D</v>
      </c>
      <c r="B93" t="str">
        <f t="shared" si="1"/>
        <v>06363391001</v>
      </c>
      <c r="C93" t="s">
        <v>15</v>
      </c>
      <c r="D93" t="s">
        <v>210</v>
      </c>
      <c r="E93" t="s">
        <v>31</v>
      </c>
      <c r="F93" s="1" t="s">
        <v>38</v>
      </c>
      <c r="G93" t="s">
        <v>39</v>
      </c>
      <c r="H93">
        <v>1490</v>
      </c>
      <c r="I93" s="2">
        <v>43242</v>
      </c>
      <c r="J93" s="2">
        <v>43251</v>
      </c>
      <c r="K93">
        <v>1490</v>
      </c>
    </row>
    <row r="94" spans="1:11" ht="105" x14ac:dyDescent="0.25">
      <c r="A94" t="str">
        <f>"Z5B244AEC4"</f>
        <v>Z5B244AEC4</v>
      </c>
      <c r="B94" t="str">
        <f t="shared" si="1"/>
        <v>06363391001</v>
      </c>
      <c r="C94" t="s">
        <v>15</v>
      </c>
      <c r="D94" t="s">
        <v>211</v>
      </c>
      <c r="E94" t="s">
        <v>31</v>
      </c>
      <c r="F94" s="1" t="s">
        <v>35</v>
      </c>
      <c r="G94" t="s">
        <v>36</v>
      </c>
      <c r="H94">
        <v>510</v>
      </c>
      <c r="I94" s="2">
        <v>43283</v>
      </c>
      <c r="J94" s="2">
        <v>43283</v>
      </c>
      <c r="K94">
        <v>510</v>
      </c>
    </row>
    <row r="95" spans="1:11" ht="105" x14ac:dyDescent="0.25">
      <c r="A95" t="str">
        <f>"Z042429D65"</f>
        <v>Z042429D65</v>
      </c>
      <c r="B95" t="str">
        <f t="shared" si="1"/>
        <v>06363391001</v>
      </c>
      <c r="C95" t="s">
        <v>15</v>
      </c>
      <c r="D95" t="s">
        <v>212</v>
      </c>
      <c r="E95" t="s">
        <v>31</v>
      </c>
      <c r="F95" s="1" t="s">
        <v>35</v>
      </c>
      <c r="G95" t="s">
        <v>36</v>
      </c>
      <c r="H95">
        <v>720</v>
      </c>
      <c r="I95" s="2">
        <v>43279</v>
      </c>
      <c r="J95" s="2">
        <v>43312</v>
      </c>
      <c r="K95">
        <v>720</v>
      </c>
    </row>
    <row r="96" spans="1:11" ht="120" x14ac:dyDescent="0.25">
      <c r="A96" t="str">
        <f>"ZC9240203E"</f>
        <v>ZC9240203E</v>
      </c>
      <c r="B96" t="str">
        <f t="shared" si="1"/>
        <v>06363391001</v>
      </c>
      <c r="C96" t="s">
        <v>15</v>
      </c>
      <c r="D96" t="s">
        <v>213</v>
      </c>
      <c r="E96" t="s">
        <v>31</v>
      </c>
      <c r="F96" s="1" t="s">
        <v>88</v>
      </c>
      <c r="G96" t="s">
        <v>89</v>
      </c>
      <c r="H96">
        <v>262.5</v>
      </c>
      <c r="I96" s="2">
        <v>43271</v>
      </c>
      <c r="J96" s="2">
        <v>43271</v>
      </c>
      <c r="K96">
        <v>262.5</v>
      </c>
    </row>
    <row r="97" spans="1:11" ht="105" x14ac:dyDescent="0.25">
      <c r="A97" t="str">
        <f>"Z71240200E"</f>
        <v>Z71240200E</v>
      </c>
      <c r="B97" t="str">
        <f t="shared" si="1"/>
        <v>06363391001</v>
      </c>
      <c r="C97" t="s">
        <v>15</v>
      </c>
      <c r="D97" t="s">
        <v>214</v>
      </c>
      <c r="E97" t="s">
        <v>31</v>
      </c>
      <c r="F97" s="1" t="s">
        <v>215</v>
      </c>
      <c r="G97" t="s">
        <v>216</v>
      </c>
      <c r="H97">
        <v>380</v>
      </c>
      <c r="I97" s="2">
        <v>43271</v>
      </c>
      <c r="J97" s="2">
        <v>43271</v>
      </c>
      <c r="K97">
        <v>380</v>
      </c>
    </row>
    <row r="98" spans="1:11" ht="255" x14ac:dyDescent="0.25">
      <c r="A98" t="str">
        <f>"Z392337A29"</f>
        <v>Z392337A29</v>
      </c>
      <c r="B98" t="str">
        <f t="shared" si="1"/>
        <v>06363391001</v>
      </c>
      <c r="C98" t="s">
        <v>15</v>
      </c>
      <c r="D98" t="s">
        <v>217</v>
      </c>
      <c r="E98" t="s">
        <v>31</v>
      </c>
      <c r="F98" s="1" t="s">
        <v>218</v>
      </c>
      <c r="G98" t="s">
        <v>219</v>
      </c>
      <c r="H98">
        <v>3950</v>
      </c>
      <c r="I98" s="2">
        <v>43241</v>
      </c>
      <c r="J98" s="2">
        <v>43255</v>
      </c>
      <c r="K98">
        <v>3950</v>
      </c>
    </row>
    <row r="99" spans="1:11" ht="409.5" x14ac:dyDescent="0.25">
      <c r="A99" t="str">
        <f>"Z0E234E22B"</f>
        <v>Z0E234E22B</v>
      </c>
      <c r="B99" t="str">
        <f t="shared" si="1"/>
        <v>06363391001</v>
      </c>
      <c r="C99" t="s">
        <v>15</v>
      </c>
      <c r="D99" t="s">
        <v>220</v>
      </c>
      <c r="E99" t="s">
        <v>17</v>
      </c>
      <c r="F99" s="1" t="s">
        <v>221</v>
      </c>
      <c r="G99" t="s">
        <v>222</v>
      </c>
      <c r="H99">
        <v>649.95000000000005</v>
      </c>
      <c r="I99" s="2">
        <v>43236</v>
      </c>
      <c r="J99" s="2">
        <v>43600</v>
      </c>
      <c r="K99">
        <v>0</v>
      </c>
    </row>
    <row r="100" spans="1:11" ht="330" x14ac:dyDescent="0.25">
      <c r="A100" t="str">
        <f>"Z94244F8F5"</f>
        <v>Z94244F8F5</v>
      </c>
      <c r="B100" t="str">
        <f t="shared" si="1"/>
        <v>06363391001</v>
      </c>
      <c r="C100" t="s">
        <v>15</v>
      </c>
      <c r="D100" t="s">
        <v>223</v>
      </c>
      <c r="E100" t="s">
        <v>21</v>
      </c>
      <c r="F100" s="1" t="s">
        <v>74</v>
      </c>
      <c r="G100" s="1" t="s">
        <v>74</v>
      </c>
      <c r="H100">
        <v>1171.8399999999999</v>
      </c>
      <c r="I100" s="2">
        <v>43292</v>
      </c>
      <c r="J100" s="2">
        <v>43357</v>
      </c>
      <c r="K100">
        <v>1171.8399999999999</v>
      </c>
    </row>
    <row r="101" spans="1:11" ht="330" x14ac:dyDescent="0.25">
      <c r="A101" t="str">
        <f>"Z75244F96D"</f>
        <v>Z75244F96D</v>
      </c>
      <c r="B101" t="str">
        <f t="shared" si="1"/>
        <v>06363391001</v>
      </c>
      <c r="C101" t="s">
        <v>15</v>
      </c>
      <c r="D101" t="s">
        <v>224</v>
      </c>
      <c r="E101" t="s">
        <v>21</v>
      </c>
      <c r="F101" s="1" t="s">
        <v>74</v>
      </c>
      <c r="G101" s="1" t="s">
        <v>74</v>
      </c>
      <c r="H101">
        <v>1871.31</v>
      </c>
      <c r="I101" s="2">
        <v>43292</v>
      </c>
      <c r="J101" s="2">
        <v>43357</v>
      </c>
      <c r="K101">
        <v>1871.31</v>
      </c>
    </row>
    <row r="102" spans="1:11" ht="300" x14ac:dyDescent="0.25">
      <c r="A102" t="str">
        <f>"Z12244F937"</f>
        <v>Z12244F937</v>
      </c>
      <c r="B102" t="str">
        <f t="shared" si="1"/>
        <v>06363391001</v>
      </c>
      <c r="C102" t="s">
        <v>15</v>
      </c>
      <c r="D102" t="s">
        <v>75</v>
      </c>
      <c r="E102" t="s">
        <v>21</v>
      </c>
      <c r="F102" s="1" t="s">
        <v>76</v>
      </c>
      <c r="G102" s="1" t="s">
        <v>76</v>
      </c>
      <c r="H102">
        <v>7155</v>
      </c>
      <c r="I102" s="2">
        <v>43292</v>
      </c>
      <c r="J102" s="2">
        <v>43357</v>
      </c>
      <c r="K102">
        <v>7155</v>
      </c>
    </row>
    <row r="103" spans="1:11" ht="105" x14ac:dyDescent="0.25">
      <c r="A103" t="str">
        <f>"ZAC2429D93"</f>
        <v>ZAC2429D93</v>
      </c>
      <c r="B103" t="str">
        <f t="shared" si="1"/>
        <v>06363391001</v>
      </c>
      <c r="C103" t="s">
        <v>15</v>
      </c>
      <c r="D103" t="s">
        <v>225</v>
      </c>
      <c r="E103" t="s">
        <v>31</v>
      </c>
      <c r="F103" s="1" t="s">
        <v>35</v>
      </c>
      <c r="G103" t="s">
        <v>36</v>
      </c>
      <c r="H103">
        <v>900</v>
      </c>
      <c r="I103" s="2">
        <v>43279</v>
      </c>
      <c r="J103" s="2">
        <v>43312</v>
      </c>
      <c r="K103">
        <v>900</v>
      </c>
    </row>
    <row r="104" spans="1:11" ht="105" x14ac:dyDescent="0.25">
      <c r="A104" t="str">
        <f>"ZEB21CA199"</f>
        <v>ZEB21CA199</v>
      </c>
      <c r="B104" t="str">
        <f t="shared" si="1"/>
        <v>06363391001</v>
      </c>
      <c r="C104" t="s">
        <v>15</v>
      </c>
      <c r="D104" t="s">
        <v>226</v>
      </c>
      <c r="E104" t="s">
        <v>31</v>
      </c>
      <c r="F104" s="1" t="s">
        <v>227</v>
      </c>
      <c r="G104" t="s">
        <v>228</v>
      </c>
      <c r="H104">
        <v>850</v>
      </c>
      <c r="I104" s="2">
        <v>43124</v>
      </c>
      <c r="J104" s="2">
        <v>43159</v>
      </c>
      <c r="K104">
        <v>850</v>
      </c>
    </row>
    <row r="105" spans="1:11" ht="165" x14ac:dyDescent="0.25">
      <c r="A105" t="str">
        <f>"ZFA21E106A"</f>
        <v>ZFA21E106A</v>
      </c>
      <c r="B105" t="str">
        <f t="shared" si="1"/>
        <v>06363391001</v>
      </c>
      <c r="C105" t="s">
        <v>15</v>
      </c>
      <c r="D105" t="s">
        <v>229</v>
      </c>
      <c r="E105" t="s">
        <v>31</v>
      </c>
      <c r="F105" s="1" t="s">
        <v>38</v>
      </c>
      <c r="G105" t="s">
        <v>39</v>
      </c>
      <c r="H105">
        <v>1490</v>
      </c>
      <c r="I105" s="2">
        <v>43111</v>
      </c>
      <c r="J105" s="2">
        <v>43122</v>
      </c>
      <c r="K105">
        <v>1490</v>
      </c>
    </row>
    <row r="106" spans="1:11" ht="390" x14ac:dyDescent="0.25">
      <c r="A106" t="str">
        <f>"Z412232D7B"</f>
        <v>Z412232D7B</v>
      </c>
      <c r="B106" t="str">
        <f t="shared" si="1"/>
        <v>06363391001</v>
      </c>
      <c r="C106" t="s">
        <v>15</v>
      </c>
      <c r="D106" t="s">
        <v>230</v>
      </c>
      <c r="E106" t="s">
        <v>17</v>
      </c>
      <c r="F106" s="1" t="s">
        <v>231</v>
      </c>
      <c r="G106" t="s">
        <v>232</v>
      </c>
      <c r="H106">
        <v>2500</v>
      </c>
      <c r="I106" s="2">
        <v>43165</v>
      </c>
      <c r="J106" s="2">
        <v>43465</v>
      </c>
      <c r="K106">
        <v>0</v>
      </c>
    </row>
    <row r="107" spans="1:11" ht="90" x14ac:dyDescent="0.25">
      <c r="A107" t="str">
        <f>"Z2022DCB45"</f>
        <v>Z2022DCB45</v>
      </c>
      <c r="B107" t="str">
        <f t="shared" si="1"/>
        <v>06363391001</v>
      </c>
      <c r="C107" t="s">
        <v>15</v>
      </c>
      <c r="D107" t="s">
        <v>233</v>
      </c>
      <c r="E107" t="s">
        <v>31</v>
      </c>
      <c r="F107" s="1" t="s">
        <v>234</v>
      </c>
      <c r="G107" t="s">
        <v>235</v>
      </c>
      <c r="H107">
        <v>89.32</v>
      </c>
      <c r="I107" s="2">
        <v>43181</v>
      </c>
      <c r="J107" s="2">
        <v>43185</v>
      </c>
      <c r="K107">
        <v>89.32</v>
      </c>
    </row>
    <row r="108" spans="1:11" ht="120" x14ac:dyDescent="0.25">
      <c r="A108" t="str">
        <f>"Z382402061"</f>
        <v>Z382402061</v>
      </c>
      <c r="B108" t="str">
        <f t="shared" si="1"/>
        <v>06363391001</v>
      </c>
      <c r="C108" t="s">
        <v>15</v>
      </c>
      <c r="D108" t="s">
        <v>236</v>
      </c>
      <c r="E108" t="s">
        <v>31</v>
      </c>
      <c r="F108" s="1" t="s">
        <v>88</v>
      </c>
      <c r="G108" t="s">
        <v>89</v>
      </c>
      <c r="H108">
        <v>318</v>
      </c>
      <c r="I108" s="2">
        <v>43259</v>
      </c>
      <c r="J108" s="2">
        <v>43263</v>
      </c>
      <c r="K108">
        <v>318</v>
      </c>
    </row>
    <row r="109" spans="1:11" ht="409.5" x14ac:dyDescent="0.25">
      <c r="A109" t="str">
        <f>"Z2920DD8AA"</f>
        <v>Z2920DD8AA</v>
      </c>
      <c r="B109" t="str">
        <f t="shared" si="1"/>
        <v>06363391001</v>
      </c>
      <c r="C109" t="s">
        <v>15</v>
      </c>
      <c r="D109" t="s">
        <v>237</v>
      </c>
      <c r="E109" t="s">
        <v>17</v>
      </c>
      <c r="F109" s="1" t="s">
        <v>238</v>
      </c>
      <c r="G109" t="s">
        <v>239</v>
      </c>
      <c r="H109">
        <v>6288</v>
      </c>
      <c r="I109" s="2">
        <v>43282</v>
      </c>
      <c r="J109" s="2">
        <v>44012</v>
      </c>
      <c r="K109">
        <v>1572</v>
      </c>
    </row>
    <row r="110" spans="1:11" ht="75" x14ac:dyDescent="0.25">
      <c r="A110" t="str">
        <f>"Z342336E07"</f>
        <v>Z342336E07</v>
      </c>
      <c r="B110" t="str">
        <f t="shared" si="1"/>
        <v>06363391001</v>
      </c>
      <c r="C110" t="s">
        <v>15</v>
      </c>
      <c r="D110" t="s">
        <v>240</v>
      </c>
      <c r="E110" t="s">
        <v>31</v>
      </c>
      <c r="F110" s="1" t="s">
        <v>241</v>
      </c>
      <c r="G110" t="s">
        <v>26</v>
      </c>
      <c r="H110">
        <v>1180</v>
      </c>
      <c r="I110" s="2">
        <v>43236</v>
      </c>
      <c r="J110" s="2">
        <v>43266</v>
      </c>
      <c r="K110">
        <v>1180</v>
      </c>
    </row>
    <row r="111" spans="1:11" ht="165" x14ac:dyDescent="0.25">
      <c r="A111" t="str">
        <f>"ZC124545CC"</f>
        <v>ZC124545CC</v>
      </c>
      <c r="B111" t="str">
        <f t="shared" si="1"/>
        <v>06363391001</v>
      </c>
      <c r="C111" t="s">
        <v>15</v>
      </c>
      <c r="D111" t="s">
        <v>242</v>
      </c>
      <c r="E111" t="s">
        <v>31</v>
      </c>
      <c r="F111" s="1" t="s">
        <v>38</v>
      </c>
      <c r="G111" t="s">
        <v>39</v>
      </c>
      <c r="H111">
        <v>1689</v>
      </c>
      <c r="I111" s="2">
        <v>43304</v>
      </c>
      <c r="J111" s="2">
        <v>43305</v>
      </c>
      <c r="K111">
        <v>1689</v>
      </c>
    </row>
    <row r="112" spans="1:11" ht="165" x14ac:dyDescent="0.25">
      <c r="A112" t="str">
        <f>"Z11246D574"</f>
        <v>Z11246D574</v>
      </c>
      <c r="B112" t="str">
        <f t="shared" si="1"/>
        <v>06363391001</v>
      </c>
      <c r="C112" t="s">
        <v>15</v>
      </c>
      <c r="D112" t="s">
        <v>243</v>
      </c>
      <c r="E112" t="s">
        <v>31</v>
      </c>
      <c r="F112" s="1" t="s">
        <v>38</v>
      </c>
      <c r="G112" t="s">
        <v>39</v>
      </c>
      <c r="H112">
        <v>2160</v>
      </c>
      <c r="I112" s="2">
        <v>43294</v>
      </c>
      <c r="J112" s="2">
        <v>43294</v>
      </c>
      <c r="K112">
        <v>2160</v>
      </c>
    </row>
    <row r="113" spans="1:11" ht="409.5" x14ac:dyDescent="0.25">
      <c r="A113" t="str">
        <f>"Z1624516BA"</f>
        <v>Z1624516BA</v>
      </c>
      <c r="B113" t="str">
        <f t="shared" si="1"/>
        <v>06363391001</v>
      </c>
      <c r="C113" t="s">
        <v>15</v>
      </c>
      <c r="D113" t="s">
        <v>244</v>
      </c>
      <c r="E113" t="s">
        <v>17</v>
      </c>
      <c r="F113" s="1" t="s">
        <v>245</v>
      </c>
      <c r="G113" t="s">
        <v>142</v>
      </c>
      <c r="H113">
        <v>4555.8900000000003</v>
      </c>
      <c r="I113" s="2">
        <v>43306</v>
      </c>
      <c r="J113" s="2">
        <v>43346</v>
      </c>
      <c r="K113">
        <v>4555.88</v>
      </c>
    </row>
    <row r="114" spans="1:11" ht="120" x14ac:dyDescent="0.25">
      <c r="A114" t="str">
        <f>"ZAB246D6C3"</f>
        <v>ZAB246D6C3</v>
      </c>
      <c r="B114" t="str">
        <f t="shared" si="1"/>
        <v>06363391001</v>
      </c>
      <c r="C114" t="s">
        <v>15</v>
      </c>
      <c r="D114" t="s">
        <v>246</v>
      </c>
      <c r="E114" t="s">
        <v>31</v>
      </c>
      <c r="F114" s="1" t="s">
        <v>88</v>
      </c>
      <c r="G114" t="s">
        <v>89</v>
      </c>
      <c r="H114">
        <v>1032.0999999999999</v>
      </c>
      <c r="I114" s="2">
        <v>43291</v>
      </c>
      <c r="J114" s="2">
        <v>43301</v>
      </c>
      <c r="K114">
        <v>1032.0999999999999</v>
      </c>
    </row>
    <row r="115" spans="1:11" ht="120" x14ac:dyDescent="0.25">
      <c r="A115" t="str">
        <f>"Z58249FFD4"</f>
        <v>Z58249FFD4</v>
      </c>
      <c r="B115" t="str">
        <f t="shared" si="1"/>
        <v>06363391001</v>
      </c>
      <c r="C115" t="s">
        <v>15</v>
      </c>
      <c r="D115" t="s">
        <v>247</v>
      </c>
      <c r="E115" t="s">
        <v>31</v>
      </c>
      <c r="F115" s="1" t="s">
        <v>248</v>
      </c>
      <c r="G115" t="s">
        <v>249</v>
      </c>
      <c r="H115">
        <v>95</v>
      </c>
      <c r="I115" s="2">
        <v>43314</v>
      </c>
      <c r="J115" s="2">
        <v>43314</v>
      </c>
      <c r="K115">
        <v>95</v>
      </c>
    </row>
    <row r="116" spans="1:11" ht="75" x14ac:dyDescent="0.25">
      <c r="A116" t="str">
        <f>"Z56249DBFE"</f>
        <v>Z56249DBFE</v>
      </c>
      <c r="B116" t="str">
        <f t="shared" si="1"/>
        <v>06363391001</v>
      </c>
      <c r="C116" t="s">
        <v>15</v>
      </c>
      <c r="D116" t="s">
        <v>250</v>
      </c>
      <c r="E116" t="s">
        <v>31</v>
      </c>
      <c r="F116" s="1" t="s">
        <v>251</v>
      </c>
      <c r="G116" t="s">
        <v>142</v>
      </c>
      <c r="H116">
        <v>312.3</v>
      </c>
      <c r="I116" s="2">
        <v>43326</v>
      </c>
      <c r="J116" s="2">
        <v>43357</v>
      </c>
      <c r="K116">
        <v>312.3</v>
      </c>
    </row>
    <row r="117" spans="1:11" ht="75" x14ac:dyDescent="0.25">
      <c r="A117" t="str">
        <f>"Z81242B061"</f>
        <v>Z81242B061</v>
      </c>
      <c r="B117" t="str">
        <f t="shared" si="1"/>
        <v>06363391001</v>
      </c>
      <c r="C117" t="s">
        <v>15</v>
      </c>
      <c r="D117" t="s">
        <v>252</v>
      </c>
      <c r="E117" t="s">
        <v>31</v>
      </c>
      <c r="F117" s="1" t="s">
        <v>253</v>
      </c>
      <c r="G117" t="s">
        <v>136</v>
      </c>
      <c r="H117">
        <v>2597</v>
      </c>
      <c r="I117" s="2">
        <v>43346</v>
      </c>
      <c r="J117" s="2">
        <v>43465</v>
      </c>
      <c r="K117">
        <v>2597</v>
      </c>
    </row>
    <row r="118" spans="1:11" ht="75" x14ac:dyDescent="0.25">
      <c r="A118" t="str">
        <f>"ZB124A15DB"</f>
        <v>ZB124A15DB</v>
      </c>
      <c r="B118" t="str">
        <f t="shared" si="1"/>
        <v>06363391001</v>
      </c>
      <c r="C118" t="s">
        <v>15</v>
      </c>
      <c r="D118" t="s">
        <v>254</v>
      </c>
      <c r="E118" t="s">
        <v>31</v>
      </c>
      <c r="F118" s="1" t="s">
        <v>255</v>
      </c>
      <c r="G118" t="s">
        <v>195</v>
      </c>
      <c r="H118">
        <v>118</v>
      </c>
      <c r="I118" s="2">
        <v>43325</v>
      </c>
      <c r="J118" s="2">
        <v>43373</v>
      </c>
      <c r="K118">
        <v>118</v>
      </c>
    </row>
    <row r="119" spans="1:11" ht="105" x14ac:dyDescent="0.25">
      <c r="A119" t="str">
        <f>"Z5F24A8614"</f>
        <v>Z5F24A8614</v>
      </c>
      <c r="B119" t="str">
        <f t="shared" si="1"/>
        <v>06363391001</v>
      </c>
      <c r="C119" t="s">
        <v>15</v>
      </c>
      <c r="D119" t="s">
        <v>256</v>
      </c>
      <c r="E119" t="s">
        <v>31</v>
      </c>
      <c r="F119" s="1" t="s">
        <v>110</v>
      </c>
      <c r="G119" t="s">
        <v>111</v>
      </c>
      <c r="H119">
        <v>10900</v>
      </c>
      <c r="I119" s="2">
        <v>43353</v>
      </c>
      <c r="J119" s="2">
        <v>43404</v>
      </c>
      <c r="K119">
        <v>10900</v>
      </c>
    </row>
    <row r="120" spans="1:11" ht="165" x14ac:dyDescent="0.25">
      <c r="A120" t="str">
        <f>"ZAC2482369"</f>
        <v>ZAC2482369</v>
      </c>
      <c r="B120" t="str">
        <f t="shared" si="1"/>
        <v>06363391001</v>
      </c>
      <c r="C120" t="s">
        <v>15</v>
      </c>
      <c r="D120" t="s">
        <v>257</v>
      </c>
      <c r="E120" t="s">
        <v>31</v>
      </c>
      <c r="F120" s="1" t="s">
        <v>38</v>
      </c>
      <c r="G120" t="s">
        <v>39</v>
      </c>
      <c r="H120">
        <v>4887.5</v>
      </c>
      <c r="I120" s="2">
        <v>43330</v>
      </c>
      <c r="J120" s="2">
        <v>43315</v>
      </c>
      <c r="K120">
        <v>4887.5</v>
      </c>
    </row>
    <row r="121" spans="1:11" ht="90" x14ac:dyDescent="0.25">
      <c r="A121" t="str">
        <f>"Z46249ED40"</f>
        <v>Z46249ED40</v>
      </c>
      <c r="B121" t="str">
        <f t="shared" si="1"/>
        <v>06363391001</v>
      </c>
      <c r="C121" t="s">
        <v>15</v>
      </c>
      <c r="D121" t="s">
        <v>258</v>
      </c>
      <c r="E121" t="s">
        <v>21</v>
      </c>
      <c r="F121" s="1" t="s">
        <v>78</v>
      </c>
      <c r="G121" t="s">
        <v>79</v>
      </c>
      <c r="H121">
        <v>1031.3800000000001</v>
      </c>
      <c r="I121" s="2">
        <v>43360</v>
      </c>
      <c r="J121" s="2">
        <v>43360</v>
      </c>
      <c r="K121">
        <v>1031.3800000000001</v>
      </c>
    </row>
    <row r="122" spans="1:11" ht="180" x14ac:dyDescent="0.25">
      <c r="A122" t="str">
        <f>"Z2A24822B0"</f>
        <v>Z2A24822B0</v>
      </c>
      <c r="B122" t="str">
        <f t="shared" si="1"/>
        <v>06363391001</v>
      </c>
      <c r="C122" t="s">
        <v>15</v>
      </c>
      <c r="D122" t="s">
        <v>259</v>
      </c>
      <c r="E122" t="s">
        <v>31</v>
      </c>
      <c r="F122" s="1" t="s">
        <v>260</v>
      </c>
      <c r="G122" t="s">
        <v>261</v>
      </c>
      <c r="H122">
        <v>1628</v>
      </c>
      <c r="I122" s="2">
        <v>43301</v>
      </c>
      <c r="J122" s="2">
        <v>43301</v>
      </c>
      <c r="K122">
        <v>1628</v>
      </c>
    </row>
    <row r="123" spans="1:11" ht="105" x14ac:dyDescent="0.25">
      <c r="A123" t="str">
        <f>"Z01242E429"</f>
        <v>Z01242E429</v>
      </c>
      <c r="B123" t="str">
        <f t="shared" si="1"/>
        <v>06363391001</v>
      </c>
      <c r="C123" t="s">
        <v>15</v>
      </c>
      <c r="D123" t="s">
        <v>262</v>
      </c>
      <c r="E123" t="s">
        <v>31</v>
      </c>
      <c r="F123" s="1" t="s">
        <v>51</v>
      </c>
      <c r="G123" t="s">
        <v>52</v>
      </c>
      <c r="H123">
        <v>1100</v>
      </c>
      <c r="I123" s="2">
        <v>43319</v>
      </c>
      <c r="J123" s="2">
        <v>43319</v>
      </c>
      <c r="K123">
        <v>1100</v>
      </c>
    </row>
    <row r="124" spans="1:11" ht="150" x14ac:dyDescent="0.25">
      <c r="A124" t="str">
        <f>"ZA02479CCB"</f>
        <v>ZA02479CCB</v>
      </c>
      <c r="B124" t="str">
        <f t="shared" si="1"/>
        <v>06363391001</v>
      </c>
      <c r="C124" t="s">
        <v>15</v>
      </c>
      <c r="D124" t="s">
        <v>263</v>
      </c>
      <c r="E124" t="s">
        <v>31</v>
      </c>
      <c r="F124" s="1" t="s">
        <v>264</v>
      </c>
      <c r="G124" t="s">
        <v>190</v>
      </c>
      <c r="H124">
        <v>180</v>
      </c>
      <c r="I124" s="2">
        <v>43284</v>
      </c>
      <c r="J124" s="2">
        <v>43298</v>
      </c>
      <c r="K124">
        <v>180</v>
      </c>
    </row>
    <row r="125" spans="1:11" ht="90" x14ac:dyDescent="0.25">
      <c r="A125" t="str">
        <f>"Z702479D95"</f>
        <v>Z702479D95</v>
      </c>
      <c r="B125" t="str">
        <f t="shared" si="1"/>
        <v>06363391001</v>
      </c>
      <c r="C125" t="s">
        <v>15</v>
      </c>
      <c r="D125" t="s">
        <v>265</v>
      </c>
      <c r="E125" t="s">
        <v>31</v>
      </c>
      <c r="F125" s="1" t="s">
        <v>32</v>
      </c>
      <c r="G125" t="s">
        <v>33</v>
      </c>
      <c r="H125">
        <v>649.94000000000005</v>
      </c>
      <c r="I125" s="2">
        <v>43294</v>
      </c>
      <c r="J125" s="2">
        <v>43312</v>
      </c>
      <c r="K125">
        <v>649.92999999999995</v>
      </c>
    </row>
    <row r="126" spans="1:11" ht="90" x14ac:dyDescent="0.25">
      <c r="A126" t="str">
        <f>"Z82248F6A8"</f>
        <v>Z82248F6A8</v>
      </c>
      <c r="B126" t="str">
        <f t="shared" si="1"/>
        <v>06363391001</v>
      </c>
      <c r="C126" t="s">
        <v>15</v>
      </c>
      <c r="D126" t="s">
        <v>266</v>
      </c>
      <c r="E126" t="s">
        <v>31</v>
      </c>
      <c r="F126" s="1" t="s">
        <v>267</v>
      </c>
      <c r="G126" t="s">
        <v>268</v>
      </c>
      <c r="H126">
        <v>480</v>
      </c>
      <c r="I126" s="2">
        <v>43313</v>
      </c>
      <c r="J126" s="2">
        <v>43496</v>
      </c>
      <c r="K126">
        <v>320</v>
      </c>
    </row>
    <row r="127" spans="1:11" ht="405" x14ac:dyDescent="0.25">
      <c r="A127" t="str">
        <f>"Z7C24A154C"</f>
        <v>Z7C24A154C</v>
      </c>
      <c r="B127" t="str">
        <f t="shared" si="1"/>
        <v>06363391001</v>
      </c>
      <c r="C127" t="s">
        <v>15</v>
      </c>
      <c r="D127" t="s">
        <v>269</v>
      </c>
      <c r="E127" t="s">
        <v>17</v>
      </c>
      <c r="F127" s="1" t="s">
        <v>270</v>
      </c>
      <c r="G127" t="s">
        <v>129</v>
      </c>
      <c r="H127">
        <v>2100</v>
      </c>
      <c r="I127" s="2">
        <v>43355</v>
      </c>
      <c r="J127" s="2">
        <v>43385</v>
      </c>
      <c r="K127">
        <v>2100</v>
      </c>
    </row>
    <row r="128" spans="1:11" ht="150" x14ac:dyDescent="0.25">
      <c r="A128" t="str">
        <f>"Z7C24F41E9"</f>
        <v>Z7C24F41E9</v>
      </c>
      <c r="B128" t="str">
        <f t="shared" si="1"/>
        <v>06363391001</v>
      </c>
      <c r="C128" t="s">
        <v>15</v>
      </c>
      <c r="D128" t="s">
        <v>271</v>
      </c>
      <c r="E128" t="s">
        <v>31</v>
      </c>
      <c r="F128" s="1" t="s">
        <v>272</v>
      </c>
      <c r="G128" t="s">
        <v>273</v>
      </c>
      <c r="H128">
        <v>547.20000000000005</v>
      </c>
      <c r="I128" s="2">
        <v>43371</v>
      </c>
      <c r="J128" s="2">
        <v>43385</v>
      </c>
      <c r="K128">
        <v>547.20000000000005</v>
      </c>
    </row>
    <row r="129" spans="1:11" ht="120" x14ac:dyDescent="0.25">
      <c r="A129" t="str">
        <f>"ZE324FA53F"</f>
        <v>ZE324FA53F</v>
      </c>
      <c r="B129" t="str">
        <f t="shared" si="1"/>
        <v>06363391001</v>
      </c>
      <c r="C129" t="s">
        <v>15</v>
      </c>
      <c r="D129" t="s">
        <v>274</v>
      </c>
      <c r="E129" t="s">
        <v>31</v>
      </c>
      <c r="F129" s="1" t="s">
        <v>275</v>
      </c>
      <c r="G129" t="s">
        <v>276</v>
      </c>
      <c r="H129">
        <v>250</v>
      </c>
      <c r="I129" s="2">
        <v>43373</v>
      </c>
      <c r="J129" s="2">
        <v>43373</v>
      </c>
      <c r="K129">
        <v>250</v>
      </c>
    </row>
    <row r="130" spans="1:11" ht="105" x14ac:dyDescent="0.25">
      <c r="A130" t="str">
        <f>"ZE624FA513"</f>
        <v>ZE624FA513</v>
      </c>
      <c r="B130" t="str">
        <f t="shared" si="1"/>
        <v>06363391001</v>
      </c>
      <c r="C130" t="s">
        <v>15</v>
      </c>
      <c r="D130" t="s">
        <v>277</v>
      </c>
      <c r="E130" t="s">
        <v>31</v>
      </c>
      <c r="F130" s="1" t="s">
        <v>51</v>
      </c>
      <c r="G130" t="s">
        <v>52</v>
      </c>
      <c r="H130">
        <v>300</v>
      </c>
      <c r="I130" s="2">
        <v>43348</v>
      </c>
      <c r="J130" s="2">
        <v>43348</v>
      </c>
      <c r="K130">
        <v>300</v>
      </c>
    </row>
    <row r="131" spans="1:11" ht="105" x14ac:dyDescent="0.25">
      <c r="A131" t="str">
        <f>"Z7824FA4D7"</f>
        <v>Z7824FA4D7</v>
      </c>
      <c r="B131" t="str">
        <f t="shared" ref="B131:B194" si="2">"06363391001"</f>
        <v>06363391001</v>
      </c>
      <c r="C131" t="s">
        <v>15</v>
      </c>
      <c r="D131" t="s">
        <v>278</v>
      </c>
      <c r="E131" t="s">
        <v>31</v>
      </c>
      <c r="F131" s="1" t="s">
        <v>110</v>
      </c>
      <c r="G131" t="s">
        <v>111</v>
      </c>
      <c r="H131">
        <v>1100</v>
      </c>
      <c r="I131" s="2">
        <v>43320</v>
      </c>
      <c r="J131" s="2">
        <v>43321</v>
      </c>
      <c r="K131">
        <v>1100</v>
      </c>
    </row>
    <row r="132" spans="1:11" ht="165" x14ac:dyDescent="0.25">
      <c r="A132" t="str">
        <f>"Z0924FE50C"</f>
        <v>Z0924FE50C</v>
      </c>
      <c r="B132" t="str">
        <f t="shared" si="2"/>
        <v>06363391001</v>
      </c>
      <c r="C132" t="s">
        <v>15</v>
      </c>
      <c r="D132" t="s">
        <v>279</v>
      </c>
      <c r="E132" t="s">
        <v>31</v>
      </c>
      <c r="F132" s="1" t="s">
        <v>280</v>
      </c>
      <c r="G132" t="s">
        <v>281</v>
      </c>
      <c r="H132">
        <v>900</v>
      </c>
      <c r="I132" s="2">
        <v>43319</v>
      </c>
      <c r="J132" s="2">
        <v>43320</v>
      </c>
      <c r="K132">
        <v>900</v>
      </c>
    </row>
    <row r="133" spans="1:11" ht="120" x14ac:dyDescent="0.25">
      <c r="A133" t="str">
        <f>"0000000000"</f>
        <v>0000000000</v>
      </c>
      <c r="B133" t="str">
        <f t="shared" si="2"/>
        <v>06363391001</v>
      </c>
      <c r="C133" t="s">
        <v>15</v>
      </c>
      <c r="D133" t="s">
        <v>282</v>
      </c>
      <c r="E133" t="s">
        <v>31</v>
      </c>
      <c r="F133" s="1" t="s">
        <v>283</v>
      </c>
      <c r="G133" t="s">
        <v>284</v>
      </c>
      <c r="H133">
        <v>290</v>
      </c>
      <c r="I133" s="2">
        <v>43374</v>
      </c>
      <c r="J133" s="2">
        <v>43465</v>
      </c>
      <c r="K133">
        <v>290</v>
      </c>
    </row>
    <row r="134" spans="1:11" ht="105" x14ac:dyDescent="0.25">
      <c r="A134" t="str">
        <f>"ZAA251AA47"</f>
        <v>ZAA251AA47</v>
      </c>
      <c r="B134" t="str">
        <f t="shared" si="2"/>
        <v>06363391001</v>
      </c>
      <c r="C134" t="s">
        <v>15</v>
      </c>
      <c r="D134" t="s">
        <v>285</v>
      </c>
      <c r="E134" t="s">
        <v>31</v>
      </c>
      <c r="F134" s="1" t="s">
        <v>110</v>
      </c>
      <c r="G134" t="s">
        <v>111</v>
      </c>
      <c r="H134">
        <v>2800</v>
      </c>
      <c r="I134" s="2">
        <v>43276</v>
      </c>
      <c r="J134" s="2">
        <v>43371</v>
      </c>
      <c r="K134">
        <v>2800</v>
      </c>
    </row>
    <row r="135" spans="1:11" ht="105" x14ac:dyDescent="0.25">
      <c r="A135" t="str">
        <f>"Z28251AA89"</f>
        <v>Z28251AA89</v>
      </c>
      <c r="B135" t="str">
        <f t="shared" si="2"/>
        <v>06363391001</v>
      </c>
      <c r="C135" t="s">
        <v>15</v>
      </c>
      <c r="D135" t="s">
        <v>286</v>
      </c>
      <c r="E135" t="s">
        <v>31</v>
      </c>
      <c r="F135" s="1" t="s">
        <v>51</v>
      </c>
      <c r="G135" t="s">
        <v>52</v>
      </c>
      <c r="H135">
        <v>350</v>
      </c>
      <c r="I135" s="2">
        <v>43367</v>
      </c>
      <c r="J135" s="2">
        <v>43367</v>
      </c>
      <c r="K135">
        <v>350</v>
      </c>
    </row>
    <row r="136" spans="1:11" ht="120" x14ac:dyDescent="0.25">
      <c r="A136" t="str">
        <f>"Z0C251AAD5"</f>
        <v>Z0C251AAD5</v>
      </c>
      <c r="B136" t="str">
        <f t="shared" si="2"/>
        <v>06363391001</v>
      </c>
      <c r="C136" t="s">
        <v>15</v>
      </c>
      <c r="D136" t="s">
        <v>287</v>
      </c>
      <c r="E136" t="s">
        <v>31</v>
      </c>
      <c r="F136" s="1" t="s">
        <v>288</v>
      </c>
      <c r="G136" t="s">
        <v>289</v>
      </c>
      <c r="H136">
        <v>395</v>
      </c>
      <c r="I136" s="2">
        <v>43367</v>
      </c>
      <c r="J136" s="2">
        <v>43367</v>
      </c>
      <c r="K136">
        <v>395</v>
      </c>
    </row>
    <row r="137" spans="1:11" ht="390" x14ac:dyDescent="0.25">
      <c r="A137" t="str">
        <f>"Z9E24DE04D"</f>
        <v>Z9E24DE04D</v>
      </c>
      <c r="B137" t="str">
        <f t="shared" si="2"/>
        <v>06363391001</v>
      </c>
      <c r="C137" t="s">
        <v>15</v>
      </c>
      <c r="D137" t="s">
        <v>290</v>
      </c>
      <c r="E137" t="s">
        <v>17</v>
      </c>
      <c r="F137" s="1" t="s">
        <v>291</v>
      </c>
      <c r="G137" t="s">
        <v>292</v>
      </c>
      <c r="H137">
        <v>119</v>
      </c>
      <c r="I137" s="2">
        <v>43376</v>
      </c>
      <c r="J137" s="2">
        <v>43385</v>
      </c>
      <c r="K137">
        <v>119</v>
      </c>
    </row>
    <row r="138" spans="1:11" ht="90" x14ac:dyDescent="0.25">
      <c r="A138" t="str">
        <f>"Z07253E323"</f>
        <v>Z07253E323</v>
      </c>
      <c r="B138" t="str">
        <f t="shared" si="2"/>
        <v>06363391001</v>
      </c>
      <c r="C138" t="s">
        <v>15</v>
      </c>
      <c r="D138" t="s">
        <v>293</v>
      </c>
      <c r="E138" t="s">
        <v>31</v>
      </c>
      <c r="F138" s="1" t="s">
        <v>294</v>
      </c>
      <c r="G138" t="s">
        <v>222</v>
      </c>
      <c r="H138">
        <v>50</v>
      </c>
      <c r="I138" s="2">
        <v>43355</v>
      </c>
      <c r="J138" s="2">
        <v>43384</v>
      </c>
      <c r="K138">
        <v>50</v>
      </c>
    </row>
    <row r="139" spans="1:11" ht="150" x14ac:dyDescent="0.25">
      <c r="A139" t="str">
        <f>"Z93253E2A2"</f>
        <v>Z93253E2A2</v>
      </c>
      <c r="B139" t="str">
        <f t="shared" si="2"/>
        <v>06363391001</v>
      </c>
      <c r="C139" t="s">
        <v>15</v>
      </c>
      <c r="D139" t="s">
        <v>295</v>
      </c>
      <c r="E139" t="s">
        <v>31</v>
      </c>
      <c r="F139" s="1" t="s">
        <v>264</v>
      </c>
      <c r="G139" t="s">
        <v>190</v>
      </c>
      <c r="H139">
        <v>306</v>
      </c>
      <c r="I139" s="2">
        <v>43374</v>
      </c>
      <c r="J139" s="2">
        <v>43404</v>
      </c>
      <c r="K139">
        <v>306</v>
      </c>
    </row>
    <row r="140" spans="1:11" ht="300" x14ac:dyDescent="0.25">
      <c r="A140" t="str">
        <f>"Z90251ECCE"</f>
        <v>Z90251ECCE</v>
      </c>
      <c r="B140" t="str">
        <f t="shared" si="2"/>
        <v>06363391001</v>
      </c>
      <c r="C140" t="s">
        <v>15</v>
      </c>
      <c r="D140" t="s">
        <v>75</v>
      </c>
      <c r="E140" t="s">
        <v>21</v>
      </c>
      <c r="F140" s="1" t="s">
        <v>76</v>
      </c>
      <c r="G140" s="1" t="s">
        <v>76</v>
      </c>
      <c r="H140">
        <v>6075</v>
      </c>
      <c r="I140" s="2">
        <v>43378</v>
      </c>
      <c r="J140" s="2">
        <v>43434</v>
      </c>
      <c r="K140">
        <v>0</v>
      </c>
    </row>
    <row r="141" spans="1:11" ht="90" x14ac:dyDescent="0.25">
      <c r="A141" t="str">
        <f>"ZED251EC61"</f>
        <v>ZED251EC61</v>
      </c>
      <c r="B141" t="str">
        <f t="shared" si="2"/>
        <v>06363391001</v>
      </c>
      <c r="C141" t="s">
        <v>15</v>
      </c>
      <c r="D141" t="s">
        <v>296</v>
      </c>
      <c r="E141" t="s">
        <v>21</v>
      </c>
      <c r="F141" s="1" t="s">
        <v>78</v>
      </c>
      <c r="G141" t="s">
        <v>79</v>
      </c>
      <c r="H141">
        <v>3686.44</v>
      </c>
      <c r="I141" s="2">
        <v>43383</v>
      </c>
      <c r="J141" s="2">
        <v>43434</v>
      </c>
      <c r="K141">
        <v>3686.44</v>
      </c>
    </row>
    <row r="142" spans="1:11" ht="409.5" x14ac:dyDescent="0.25">
      <c r="A142" t="str">
        <f>"ZA924E8024"</f>
        <v>ZA924E8024</v>
      </c>
      <c r="B142" t="str">
        <f t="shared" si="2"/>
        <v>06363391001</v>
      </c>
      <c r="C142" t="s">
        <v>15</v>
      </c>
      <c r="D142" t="s">
        <v>297</v>
      </c>
      <c r="E142" t="s">
        <v>17</v>
      </c>
      <c r="F142" s="1" t="s">
        <v>298</v>
      </c>
      <c r="G142" t="s">
        <v>299</v>
      </c>
      <c r="H142">
        <v>1938.75</v>
      </c>
      <c r="I142" s="2">
        <v>43384</v>
      </c>
      <c r="J142" s="2">
        <v>43416</v>
      </c>
      <c r="K142">
        <v>1938.75</v>
      </c>
    </row>
    <row r="143" spans="1:11" ht="90" x14ac:dyDescent="0.25">
      <c r="A143" t="str">
        <f>"Z982161D05"</f>
        <v>Z982161D05</v>
      </c>
      <c r="B143" t="str">
        <f t="shared" si="2"/>
        <v>06363391001</v>
      </c>
      <c r="C143" t="s">
        <v>15</v>
      </c>
      <c r="D143" t="s">
        <v>300</v>
      </c>
      <c r="E143" t="s">
        <v>17</v>
      </c>
      <c r="F143" s="1" t="s">
        <v>301</v>
      </c>
      <c r="G143" t="s">
        <v>302</v>
      </c>
      <c r="H143">
        <v>980</v>
      </c>
      <c r="I143" s="2">
        <v>43132</v>
      </c>
      <c r="J143" s="2">
        <v>43190</v>
      </c>
      <c r="K143">
        <v>980</v>
      </c>
    </row>
    <row r="144" spans="1:11" ht="120" x14ac:dyDescent="0.25">
      <c r="A144" t="str">
        <f>"Z19251DF5C"</f>
        <v>Z19251DF5C</v>
      </c>
      <c r="B144" t="str">
        <f t="shared" si="2"/>
        <v>06363391001</v>
      </c>
      <c r="C144" t="s">
        <v>15</v>
      </c>
      <c r="D144" t="s">
        <v>303</v>
      </c>
      <c r="E144" t="s">
        <v>31</v>
      </c>
      <c r="F144" s="1" t="s">
        <v>304</v>
      </c>
      <c r="G144" t="s">
        <v>129</v>
      </c>
      <c r="H144">
        <v>290</v>
      </c>
      <c r="I144" s="2">
        <v>43389</v>
      </c>
      <c r="J144" s="2">
        <v>43420</v>
      </c>
      <c r="K144">
        <v>290</v>
      </c>
    </row>
    <row r="145" spans="1:11" ht="409.5" x14ac:dyDescent="0.25">
      <c r="A145" t="str">
        <f>"Z2E252996D"</f>
        <v>Z2E252996D</v>
      </c>
      <c r="B145" t="str">
        <f t="shared" si="2"/>
        <v>06363391001</v>
      </c>
      <c r="C145" t="s">
        <v>15</v>
      </c>
      <c r="D145" t="s">
        <v>305</v>
      </c>
      <c r="E145" t="s">
        <v>17</v>
      </c>
      <c r="F145" s="1" t="s">
        <v>306</v>
      </c>
      <c r="G145" t="s">
        <v>307</v>
      </c>
      <c r="H145">
        <v>1569.99</v>
      </c>
      <c r="I145" s="2">
        <v>43396</v>
      </c>
      <c r="J145" s="2">
        <v>43427</v>
      </c>
      <c r="K145">
        <v>1569.99</v>
      </c>
    </row>
    <row r="146" spans="1:11" ht="300" x14ac:dyDescent="0.25">
      <c r="A146" t="str">
        <f>"Z3C254C439"</f>
        <v>Z3C254C439</v>
      </c>
      <c r="B146" t="str">
        <f t="shared" si="2"/>
        <v>06363391001</v>
      </c>
      <c r="C146" t="s">
        <v>15</v>
      </c>
      <c r="D146" t="s">
        <v>308</v>
      </c>
      <c r="E146" t="s">
        <v>31</v>
      </c>
      <c r="F146" s="1" t="s">
        <v>309</v>
      </c>
      <c r="G146" t="s">
        <v>39</v>
      </c>
      <c r="H146">
        <v>23500</v>
      </c>
      <c r="I146" s="2">
        <v>43396</v>
      </c>
      <c r="J146" s="2">
        <v>43434</v>
      </c>
      <c r="K146">
        <v>0</v>
      </c>
    </row>
    <row r="147" spans="1:11" ht="345" x14ac:dyDescent="0.25">
      <c r="A147" t="str">
        <f>"ZCC254C4CC"</f>
        <v>ZCC254C4CC</v>
      </c>
      <c r="B147" t="str">
        <f t="shared" si="2"/>
        <v>06363391001</v>
      </c>
      <c r="C147" t="s">
        <v>15</v>
      </c>
      <c r="D147" t="s">
        <v>310</v>
      </c>
      <c r="E147" t="s">
        <v>31</v>
      </c>
      <c r="F147" s="1" t="s">
        <v>311</v>
      </c>
      <c r="G147" t="s">
        <v>219</v>
      </c>
      <c r="H147">
        <v>13400</v>
      </c>
      <c r="I147" s="2">
        <v>43402</v>
      </c>
      <c r="J147" s="2">
        <v>43434</v>
      </c>
      <c r="K147">
        <v>0</v>
      </c>
    </row>
    <row r="148" spans="1:11" ht="120" x14ac:dyDescent="0.25">
      <c r="A148" t="str">
        <f>"Z8F254C9ED"</f>
        <v>Z8F254C9ED</v>
      </c>
      <c r="B148" t="str">
        <f t="shared" si="2"/>
        <v>06363391001</v>
      </c>
      <c r="C148" t="s">
        <v>15</v>
      </c>
      <c r="D148" t="s">
        <v>312</v>
      </c>
      <c r="E148" t="s">
        <v>31</v>
      </c>
      <c r="F148" s="1" t="s">
        <v>88</v>
      </c>
      <c r="G148" t="s">
        <v>89</v>
      </c>
      <c r="H148">
        <v>1181</v>
      </c>
      <c r="I148" s="2">
        <v>43375</v>
      </c>
      <c r="J148" s="2">
        <v>43381</v>
      </c>
      <c r="K148">
        <v>1181</v>
      </c>
    </row>
    <row r="149" spans="1:11" ht="75" x14ac:dyDescent="0.25">
      <c r="A149" t="str">
        <f>"Z0024BE6EF"</f>
        <v>Z0024BE6EF</v>
      </c>
      <c r="B149" t="str">
        <f t="shared" si="2"/>
        <v>06363391001</v>
      </c>
      <c r="C149" t="s">
        <v>15</v>
      </c>
      <c r="D149" t="s">
        <v>313</v>
      </c>
      <c r="E149" t="s">
        <v>31</v>
      </c>
      <c r="F149" s="1" t="s">
        <v>57</v>
      </c>
      <c r="G149" t="s">
        <v>58</v>
      </c>
      <c r="H149">
        <v>150</v>
      </c>
      <c r="I149" s="2">
        <v>43342</v>
      </c>
      <c r="J149" s="2">
        <v>43371</v>
      </c>
      <c r="K149">
        <v>150</v>
      </c>
    </row>
    <row r="150" spans="1:11" ht="90" x14ac:dyDescent="0.25">
      <c r="A150" t="str">
        <f>"Z112579DDE"</f>
        <v>Z112579DDE</v>
      </c>
      <c r="B150" t="str">
        <f t="shared" si="2"/>
        <v>06363391001</v>
      </c>
      <c r="C150" t="s">
        <v>15</v>
      </c>
      <c r="D150" t="s">
        <v>314</v>
      </c>
      <c r="E150" t="s">
        <v>31</v>
      </c>
      <c r="F150" s="1" t="s">
        <v>203</v>
      </c>
      <c r="G150" t="s">
        <v>69</v>
      </c>
      <c r="H150">
        <v>2300</v>
      </c>
      <c r="I150" s="2">
        <v>43145</v>
      </c>
      <c r="J150" s="2">
        <v>43147</v>
      </c>
      <c r="K150">
        <v>2300</v>
      </c>
    </row>
    <row r="151" spans="1:11" ht="90" x14ac:dyDescent="0.25">
      <c r="A151" t="str">
        <f>"Z3F2579D85"</f>
        <v>Z3F2579D85</v>
      </c>
      <c r="B151" t="str">
        <f t="shared" si="2"/>
        <v>06363391001</v>
      </c>
      <c r="C151" t="s">
        <v>15</v>
      </c>
      <c r="D151" t="s">
        <v>315</v>
      </c>
      <c r="E151" t="s">
        <v>31</v>
      </c>
      <c r="F151" s="1" t="s">
        <v>203</v>
      </c>
      <c r="G151" t="s">
        <v>69</v>
      </c>
      <c r="H151">
        <v>9600</v>
      </c>
      <c r="I151" s="2">
        <v>43308</v>
      </c>
      <c r="J151" s="2">
        <v>43399</v>
      </c>
      <c r="K151">
        <v>9600</v>
      </c>
    </row>
    <row r="152" spans="1:11" ht="120" x14ac:dyDescent="0.25">
      <c r="A152" t="str">
        <f>"Z8E25816D2"</f>
        <v>Z8E25816D2</v>
      </c>
      <c r="B152" t="str">
        <f t="shared" si="2"/>
        <v>06363391001</v>
      </c>
      <c r="C152" t="s">
        <v>15</v>
      </c>
      <c r="D152" t="s">
        <v>316</v>
      </c>
      <c r="E152" t="s">
        <v>31</v>
      </c>
      <c r="F152" s="1" t="s">
        <v>275</v>
      </c>
      <c r="G152" t="s">
        <v>276</v>
      </c>
      <c r="H152">
        <v>1350</v>
      </c>
      <c r="I152" s="2">
        <v>43409</v>
      </c>
      <c r="J152" s="2">
        <v>43409</v>
      </c>
      <c r="K152">
        <v>1350</v>
      </c>
    </row>
    <row r="153" spans="1:11" ht="120" x14ac:dyDescent="0.25">
      <c r="A153" t="str">
        <f>"ZD32579D36"</f>
        <v>ZD32579D36</v>
      </c>
      <c r="B153" t="str">
        <f t="shared" si="2"/>
        <v>06363391001</v>
      </c>
      <c r="C153" t="s">
        <v>15</v>
      </c>
      <c r="D153" t="s">
        <v>317</v>
      </c>
      <c r="E153" t="s">
        <v>31</v>
      </c>
      <c r="F153" s="1" t="s">
        <v>88</v>
      </c>
      <c r="G153" t="s">
        <v>89</v>
      </c>
      <c r="H153">
        <v>528</v>
      </c>
      <c r="I153" s="2">
        <v>43389</v>
      </c>
      <c r="J153" s="2">
        <v>43389</v>
      </c>
      <c r="K153">
        <v>528</v>
      </c>
    </row>
    <row r="154" spans="1:11" ht="375" x14ac:dyDescent="0.25">
      <c r="A154" t="str">
        <f>"Z8D2566339"</f>
        <v>Z8D2566339</v>
      </c>
      <c r="B154" t="str">
        <f t="shared" si="2"/>
        <v>06363391001</v>
      </c>
      <c r="C154" t="s">
        <v>15</v>
      </c>
      <c r="D154" t="s">
        <v>318</v>
      </c>
      <c r="E154" t="s">
        <v>17</v>
      </c>
      <c r="F154" s="1" t="s">
        <v>319</v>
      </c>
      <c r="G154" t="s">
        <v>142</v>
      </c>
      <c r="H154">
        <v>10296.66</v>
      </c>
      <c r="I154" s="2">
        <v>43403</v>
      </c>
      <c r="J154" s="2">
        <v>43434</v>
      </c>
      <c r="K154">
        <v>10296.66</v>
      </c>
    </row>
    <row r="155" spans="1:11" ht="409.5" x14ac:dyDescent="0.25">
      <c r="A155" t="str">
        <f>"7559543C38"</f>
        <v>7559543C38</v>
      </c>
      <c r="B155" t="str">
        <f t="shared" si="2"/>
        <v>06363391001</v>
      </c>
      <c r="C155" t="s">
        <v>15</v>
      </c>
      <c r="D155" t="s">
        <v>320</v>
      </c>
      <c r="E155" t="s">
        <v>17</v>
      </c>
      <c r="F155" s="1" t="s">
        <v>321</v>
      </c>
      <c r="G155" t="s">
        <v>322</v>
      </c>
      <c r="H155">
        <v>80000</v>
      </c>
      <c r="I155" s="2">
        <v>43409</v>
      </c>
      <c r="J155" s="2">
        <v>43774</v>
      </c>
      <c r="K155">
        <v>26282.11</v>
      </c>
    </row>
    <row r="156" spans="1:11" ht="409.5" x14ac:dyDescent="0.25">
      <c r="A156" t="str">
        <f>"7526777CDC"</f>
        <v>7526777CDC</v>
      </c>
      <c r="B156" t="str">
        <f t="shared" si="2"/>
        <v>06363391001</v>
      </c>
      <c r="C156" t="s">
        <v>15</v>
      </c>
      <c r="D156" t="s">
        <v>323</v>
      </c>
      <c r="E156" t="s">
        <v>17</v>
      </c>
      <c r="F156" s="1" t="s">
        <v>324</v>
      </c>
      <c r="G156" t="s">
        <v>325</v>
      </c>
      <c r="H156">
        <v>85997.92</v>
      </c>
      <c r="I156" s="2">
        <v>43405</v>
      </c>
      <c r="J156" s="2">
        <v>43769</v>
      </c>
      <c r="K156">
        <v>13426.71</v>
      </c>
    </row>
    <row r="157" spans="1:11" ht="330" x14ac:dyDescent="0.25">
      <c r="A157" t="str">
        <f>"ZE12588474"</f>
        <v>ZE12588474</v>
      </c>
      <c r="B157" t="str">
        <f t="shared" si="2"/>
        <v>06363391001</v>
      </c>
      <c r="C157" t="s">
        <v>15</v>
      </c>
      <c r="D157" t="s">
        <v>326</v>
      </c>
      <c r="E157" t="s">
        <v>31</v>
      </c>
      <c r="F157" s="1" t="s">
        <v>327</v>
      </c>
      <c r="G157" t="s">
        <v>328</v>
      </c>
      <c r="H157">
        <v>8020</v>
      </c>
      <c r="I157" s="2">
        <v>43409</v>
      </c>
      <c r="J157" s="2">
        <v>43419</v>
      </c>
      <c r="K157">
        <v>0</v>
      </c>
    </row>
    <row r="158" spans="1:11" ht="90" x14ac:dyDescent="0.25">
      <c r="A158" t="str">
        <f>"Z34259394B"</f>
        <v>Z34259394B</v>
      </c>
      <c r="B158" t="str">
        <f t="shared" si="2"/>
        <v>06363391001</v>
      </c>
      <c r="C158" t="s">
        <v>15</v>
      </c>
      <c r="D158" t="s">
        <v>329</v>
      </c>
      <c r="E158" t="s">
        <v>31</v>
      </c>
      <c r="F158" s="1" t="s">
        <v>203</v>
      </c>
      <c r="G158" t="s">
        <v>69</v>
      </c>
      <c r="H158">
        <v>8250</v>
      </c>
      <c r="I158" s="2">
        <v>43307</v>
      </c>
      <c r="J158" s="2">
        <v>43406</v>
      </c>
      <c r="K158">
        <v>8250</v>
      </c>
    </row>
    <row r="159" spans="1:11" ht="75" x14ac:dyDescent="0.25">
      <c r="A159" t="str">
        <f>"7673764E5E"</f>
        <v>7673764E5E</v>
      </c>
      <c r="B159" t="str">
        <f t="shared" si="2"/>
        <v>06363391001</v>
      </c>
      <c r="C159" t="s">
        <v>15</v>
      </c>
      <c r="D159" t="s">
        <v>330</v>
      </c>
      <c r="E159" t="s">
        <v>21</v>
      </c>
      <c r="F159" s="1" t="s">
        <v>331</v>
      </c>
      <c r="G159" t="s">
        <v>332</v>
      </c>
      <c r="H159">
        <v>52040</v>
      </c>
      <c r="I159" s="2">
        <v>43435</v>
      </c>
      <c r="J159" s="2">
        <v>45260</v>
      </c>
      <c r="K159">
        <v>0</v>
      </c>
    </row>
    <row r="160" spans="1:11" ht="90" x14ac:dyDescent="0.25">
      <c r="A160" t="str">
        <f>"Z31258173F"</f>
        <v>Z31258173F</v>
      </c>
      <c r="B160" t="str">
        <f t="shared" si="2"/>
        <v>06363391001</v>
      </c>
      <c r="C160" t="s">
        <v>15</v>
      </c>
      <c r="D160" t="s">
        <v>333</v>
      </c>
      <c r="E160" t="s">
        <v>31</v>
      </c>
      <c r="F160" s="1" t="s">
        <v>32</v>
      </c>
      <c r="G160" t="s">
        <v>33</v>
      </c>
      <c r="H160">
        <v>500</v>
      </c>
      <c r="I160" s="2">
        <v>43396</v>
      </c>
      <c r="J160" s="2">
        <v>43396</v>
      </c>
      <c r="K160">
        <v>0</v>
      </c>
    </row>
    <row r="161" spans="1:11" ht="105" x14ac:dyDescent="0.25">
      <c r="A161" t="str">
        <f>"Z7E253E2DB"</f>
        <v>Z7E253E2DB</v>
      </c>
      <c r="B161" t="str">
        <f t="shared" si="2"/>
        <v>06363391001</v>
      </c>
      <c r="C161" t="s">
        <v>15</v>
      </c>
      <c r="D161" t="s">
        <v>334</v>
      </c>
      <c r="E161" t="s">
        <v>31</v>
      </c>
      <c r="F161" s="1" t="s">
        <v>335</v>
      </c>
      <c r="G161" t="s">
        <v>336</v>
      </c>
      <c r="H161">
        <v>648.20000000000005</v>
      </c>
      <c r="I161" s="2">
        <v>43382</v>
      </c>
      <c r="J161" s="2">
        <v>43384</v>
      </c>
      <c r="K161">
        <v>648.20000000000005</v>
      </c>
    </row>
    <row r="162" spans="1:11" ht="105" x14ac:dyDescent="0.25">
      <c r="A162" t="str">
        <f>"Z05259D253"</f>
        <v>Z05259D253</v>
      </c>
      <c r="B162" t="str">
        <f t="shared" si="2"/>
        <v>06363391001</v>
      </c>
      <c r="C162" t="s">
        <v>15</v>
      </c>
      <c r="D162" t="s">
        <v>337</v>
      </c>
      <c r="E162" t="s">
        <v>31</v>
      </c>
      <c r="F162" s="1" t="s">
        <v>35</v>
      </c>
      <c r="G162" t="s">
        <v>36</v>
      </c>
      <c r="H162">
        <v>200</v>
      </c>
      <c r="I162" s="2">
        <v>43406</v>
      </c>
      <c r="J162" s="2">
        <v>43406</v>
      </c>
      <c r="K162">
        <v>200</v>
      </c>
    </row>
    <row r="163" spans="1:11" ht="150" x14ac:dyDescent="0.25">
      <c r="A163" t="str">
        <f>"Z2725D0D33"</f>
        <v>Z2725D0D33</v>
      </c>
      <c r="B163" t="str">
        <f t="shared" si="2"/>
        <v>06363391001</v>
      </c>
      <c r="C163" t="s">
        <v>15</v>
      </c>
      <c r="D163" t="s">
        <v>338</v>
      </c>
      <c r="E163" t="s">
        <v>31</v>
      </c>
      <c r="F163" s="1" t="s">
        <v>264</v>
      </c>
      <c r="G163" t="s">
        <v>190</v>
      </c>
      <c r="H163">
        <v>360</v>
      </c>
      <c r="I163" s="2">
        <v>43418</v>
      </c>
      <c r="J163" s="2">
        <v>43782</v>
      </c>
      <c r="K163">
        <v>180</v>
      </c>
    </row>
    <row r="164" spans="1:11" ht="409.5" x14ac:dyDescent="0.25">
      <c r="A164" t="str">
        <f>"Z5625C25BB"</f>
        <v>Z5625C25BB</v>
      </c>
      <c r="B164" t="str">
        <f t="shared" si="2"/>
        <v>06363391001</v>
      </c>
      <c r="C164" t="s">
        <v>15</v>
      </c>
      <c r="D164" t="s">
        <v>339</v>
      </c>
      <c r="E164" t="s">
        <v>17</v>
      </c>
      <c r="F164" s="1" t="s">
        <v>340</v>
      </c>
      <c r="G164" t="s">
        <v>129</v>
      </c>
      <c r="H164">
        <v>2957.8</v>
      </c>
      <c r="I164" s="2">
        <v>43432</v>
      </c>
      <c r="J164" s="2">
        <v>43462</v>
      </c>
      <c r="K164">
        <v>2957.8</v>
      </c>
    </row>
    <row r="165" spans="1:11" ht="409.5" x14ac:dyDescent="0.25">
      <c r="A165" t="str">
        <f>"Z4124BBE9B"</f>
        <v>Z4124BBE9B</v>
      </c>
      <c r="B165" t="str">
        <f t="shared" si="2"/>
        <v>06363391001</v>
      </c>
      <c r="C165" t="s">
        <v>15</v>
      </c>
      <c r="D165" t="s">
        <v>341</v>
      </c>
      <c r="E165" t="s">
        <v>17</v>
      </c>
      <c r="F165" s="1" t="s">
        <v>342</v>
      </c>
      <c r="G165" t="s">
        <v>343</v>
      </c>
      <c r="H165">
        <v>5206.5</v>
      </c>
      <c r="I165" s="2">
        <v>43413</v>
      </c>
      <c r="J165" s="2">
        <v>43434</v>
      </c>
      <c r="K165">
        <v>0</v>
      </c>
    </row>
    <row r="166" spans="1:11" ht="90" x14ac:dyDescent="0.25">
      <c r="A166" t="str">
        <f>"ZA825EFEC0"</f>
        <v>ZA825EFEC0</v>
      </c>
      <c r="B166" t="str">
        <f t="shared" si="2"/>
        <v>06363391001</v>
      </c>
      <c r="C166" t="s">
        <v>15</v>
      </c>
      <c r="D166" t="s">
        <v>344</v>
      </c>
      <c r="E166" t="s">
        <v>31</v>
      </c>
      <c r="F166" s="1" t="s">
        <v>203</v>
      </c>
      <c r="G166" t="s">
        <v>69</v>
      </c>
      <c r="H166">
        <v>26462</v>
      </c>
      <c r="I166" s="2">
        <v>43186</v>
      </c>
      <c r="J166" s="2">
        <v>43308</v>
      </c>
      <c r="K166">
        <v>26462</v>
      </c>
    </row>
    <row r="167" spans="1:11" ht="105" x14ac:dyDescent="0.25">
      <c r="A167" t="str">
        <f>"ZD525D9D2A"</f>
        <v>ZD525D9D2A</v>
      </c>
      <c r="B167" t="str">
        <f t="shared" si="2"/>
        <v>06363391001</v>
      </c>
      <c r="C167" t="s">
        <v>15</v>
      </c>
      <c r="D167" t="s">
        <v>345</v>
      </c>
      <c r="E167" t="s">
        <v>31</v>
      </c>
      <c r="F167" s="1" t="s">
        <v>35</v>
      </c>
      <c r="G167" t="s">
        <v>36</v>
      </c>
      <c r="H167">
        <v>172</v>
      </c>
      <c r="I167" s="2">
        <v>43395</v>
      </c>
      <c r="J167" s="2">
        <v>43395</v>
      </c>
      <c r="K167">
        <v>172</v>
      </c>
    </row>
    <row r="168" spans="1:11" ht="105" x14ac:dyDescent="0.25">
      <c r="A168" t="str">
        <f>"ZB825D9D31"</f>
        <v>ZB825D9D31</v>
      </c>
      <c r="B168" t="str">
        <f t="shared" si="2"/>
        <v>06363391001</v>
      </c>
      <c r="C168" t="s">
        <v>15</v>
      </c>
      <c r="D168" t="s">
        <v>346</v>
      </c>
      <c r="E168" t="s">
        <v>31</v>
      </c>
      <c r="F168" s="1" t="s">
        <v>347</v>
      </c>
      <c r="G168" t="s">
        <v>348</v>
      </c>
      <c r="H168">
        <v>220</v>
      </c>
      <c r="I168" s="2">
        <v>43409</v>
      </c>
      <c r="J168" s="2">
        <v>43409</v>
      </c>
      <c r="K168">
        <v>220</v>
      </c>
    </row>
    <row r="169" spans="1:11" ht="90" x14ac:dyDescent="0.25">
      <c r="A169" t="str">
        <f>"Z7B2582359"</f>
        <v>Z7B2582359</v>
      </c>
      <c r="B169" t="str">
        <f t="shared" si="2"/>
        <v>06363391001</v>
      </c>
      <c r="C169" t="s">
        <v>15</v>
      </c>
      <c r="D169" t="s">
        <v>349</v>
      </c>
      <c r="E169" t="s">
        <v>31</v>
      </c>
      <c r="F169" s="1" t="s">
        <v>350</v>
      </c>
      <c r="G169" t="s">
        <v>351</v>
      </c>
      <c r="H169">
        <v>1290</v>
      </c>
      <c r="I169" s="2">
        <v>43435</v>
      </c>
      <c r="J169" s="2">
        <v>43799</v>
      </c>
      <c r="K169">
        <v>1290</v>
      </c>
    </row>
    <row r="170" spans="1:11" ht="105" x14ac:dyDescent="0.25">
      <c r="A170" t="str">
        <f>"ZB5260B595"</f>
        <v>ZB5260B595</v>
      </c>
      <c r="B170" t="str">
        <f t="shared" si="2"/>
        <v>06363391001</v>
      </c>
      <c r="C170" t="s">
        <v>15</v>
      </c>
      <c r="D170" t="s">
        <v>352</v>
      </c>
      <c r="E170" t="s">
        <v>31</v>
      </c>
      <c r="F170" s="1" t="s">
        <v>51</v>
      </c>
      <c r="G170" t="s">
        <v>52</v>
      </c>
      <c r="H170">
        <v>850</v>
      </c>
      <c r="I170" s="2">
        <v>43404</v>
      </c>
      <c r="J170" s="2">
        <v>43424</v>
      </c>
      <c r="K170">
        <v>850</v>
      </c>
    </row>
    <row r="171" spans="1:11" ht="120" x14ac:dyDescent="0.25">
      <c r="A171" t="str">
        <f>"ZFA260C24C"</f>
        <v>ZFA260C24C</v>
      </c>
      <c r="B171" t="str">
        <f t="shared" si="2"/>
        <v>06363391001</v>
      </c>
      <c r="C171" t="s">
        <v>15</v>
      </c>
      <c r="D171" t="s">
        <v>353</v>
      </c>
      <c r="E171" t="s">
        <v>31</v>
      </c>
      <c r="F171" s="1" t="s">
        <v>88</v>
      </c>
      <c r="G171" t="s">
        <v>89</v>
      </c>
      <c r="H171">
        <v>3896.11</v>
      </c>
      <c r="I171" s="2">
        <v>43406</v>
      </c>
      <c r="J171" s="2">
        <v>43425</v>
      </c>
      <c r="K171">
        <v>3896.11</v>
      </c>
    </row>
    <row r="172" spans="1:11" ht="90" x14ac:dyDescent="0.25">
      <c r="A172" t="str">
        <f>"ZA3260C166"</f>
        <v>ZA3260C166</v>
      </c>
      <c r="B172" t="str">
        <f t="shared" si="2"/>
        <v>06363391001</v>
      </c>
      <c r="C172" t="s">
        <v>15</v>
      </c>
      <c r="D172" t="s">
        <v>354</v>
      </c>
      <c r="E172" t="s">
        <v>31</v>
      </c>
      <c r="F172" s="1" t="s">
        <v>48</v>
      </c>
      <c r="G172" t="s">
        <v>49</v>
      </c>
      <c r="H172">
        <v>1199</v>
      </c>
      <c r="I172" s="2">
        <v>43425</v>
      </c>
      <c r="J172" s="2">
        <v>43425</v>
      </c>
      <c r="K172">
        <v>1199</v>
      </c>
    </row>
    <row r="173" spans="1:11" ht="105" x14ac:dyDescent="0.25">
      <c r="A173" t="str">
        <f>"ZF326305D4"</f>
        <v>ZF326305D4</v>
      </c>
      <c r="B173" t="str">
        <f t="shared" si="2"/>
        <v>06363391001</v>
      </c>
      <c r="C173" t="s">
        <v>15</v>
      </c>
      <c r="D173" t="s">
        <v>355</v>
      </c>
      <c r="E173" t="s">
        <v>31</v>
      </c>
      <c r="F173" s="1" t="s">
        <v>356</v>
      </c>
      <c r="G173" t="s">
        <v>357</v>
      </c>
      <c r="H173">
        <v>2340</v>
      </c>
      <c r="I173" s="2">
        <v>43445</v>
      </c>
      <c r="J173" s="2">
        <v>43496</v>
      </c>
      <c r="K173">
        <v>0</v>
      </c>
    </row>
    <row r="174" spans="1:11" ht="150" x14ac:dyDescent="0.25">
      <c r="A174" t="str">
        <f>"Z5625D9D40"</f>
        <v>Z5625D9D40</v>
      </c>
      <c r="B174" t="str">
        <f t="shared" si="2"/>
        <v>06363391001</v>
      </c>
      <c r="C174" t="s">
        <v>15</v>
      </c>
      <c r="D174" t="s">
        <v>358</v>
      </c>
      <c r="E174" t="s">
        <v>31</v>
      </c>
      <c r="F174" s="1" t="s">
        <v>359</v>
      </c>
      <c r="G174" t="s">
        <v>360</v>
      </c>
      <c r="H174">
        <v>506.6</v>
      </c>
      <c r="I174" s="2">
        <v>43438</v>
      </c>
      <c r="J174" s="2">
        <v>43465</v>
      </c>
      <c r="K174">
        <v>0</v>
      </c>
    </row>
    <row r="175" spans="1:11" ht="90" x14ac:dyDescent="0.25">
      <c r="A175" t="str">
        <f>"Z5225F1F75"</f>
        <v>Z5225F1F75</v>
      </c>
      <c r="B175" t="str">
        <f t="shared" si="2"/>
        <v>06363391001</v>
      </c>
      <c r="C175" t="s">
        <v>15</v>
      </c>
      <c r="D175" t="s">
        <v>361</v>
      </c>
      <c r="E175" t="s">
        <v>31</v>
      </c>
      <c r="F175" s="1" t="s">
        <v>171</v>
      </c>
      <c r="G175" t="s">
        <v>172</v>
      </c>
      <c r="H175">
        <v>4938.08</v>
      </c>
      <c r="I175" s="2">
        <v>43437</v>
      </c>
      <c r="J175" s="2">
        <v>43496</v>
      </c>
      <c r="K175">
        <v>0</v>
      </c>
    </row>
    <row r="176" spans="1:11" ht="105" x14ac:dyDescent="0.25">
      <c r="A176" t="str">
        <f>"Z0F26215EE"</f>
        <v>Z0F26215EE</v>
      </c>
      <c r="B176" t="str">
        <f t="shared" si="2"/>
        <v>06363391001</v>
      </c>
      <c r="C176" t="s">
        <v>15</v>
      </c>
      <c r="D176" t="s">
        <v>362</v>
      </c>
      <c r="E176" t="s">
        <v>31</v>
      </c>
      <c r="F176" s="1" t="s">
        <v>51</v>
      </c>
      <c r="G176" t="s">
        <v>52</v>
      </c>
      <c r="H176">
        <v>780</v>
      </c>
      <c r="I176" s="2">
        <v>43441</v>
      </c>
      <c r="J176" s="2">
        <v>43447</v>
      </c>
      <c r="K176">
        <v>780</v>
      </c>
    </row>
    <row r="177" spans="1:11" ht="105" x14ac:dyDescent="0.25">
      <c r="A177" t="str">
        <f>"Z7E265C3AF"</f>
        <v>Z7E265C3AF</v>
      </c>
      <c r="B177" t="str">
        <f t="shared" si="2"/>
        <v>06363391001</v>
      </c>
      <c r="C177" t="s">
        <v>15</v>
      </c>
      <c r="D177" t="s">
        <v>363</v>
      </c>
      <c r="E177" t="s">
        <v>31</v>
      </c>
      <c r="F177" s="1" t="s">
        <v>356</v>
      </c>
      <c r="G177" t="s">
        <v>357</v>
      </c>
      <c r="H177">
        <v>3900</v>
      </c>
      <c r="I177" s="2">
        <v>43452</v>
      </c>
      <c r="J177" s="2">
        <v>43524</v>
      </c>
      <c r="K177">
        <v>0</v>
      </c>
    </row>
    <row r="178" spans="1:11" ht="105" x14ac:dyDescent="0.25">
      <c r="A178" t="str">
        <f>"ZA6264BDE5"</f>
        <v>ZA6264BDE5</v>
      </c>
      <c r="B178" t="str">
        <f t="shared" si="2"/>
        <v>06363391001</v>
      </c>
      <c r="C178" t="s">
        <v>15</v>
      </c>
      <c r="D178" t="s">
        <v>364</v>
      </c>
      <c r="E178" t="s">
        <v>31</v>
      </c>
      <c r="F178" s="1" t="s">
        <v>35</v>
      </c>
      <c r="G178" t="s">
        <v>36</v>
      </c>
      <c r="H178">
        <v>5835</v>
      </c>
      <c r="I178" s="2">
        <v>43448</v>
      </c>
      <c r="J178" s="2">
        <v>43465</v>
      </c>
      <c r="K178">
        <v>0</v>
      </c>
    </row>
    <row r="179" spans="1:11" ht="105" x14ac:dyDescent="0.25">
      <c r="A179" t="str">
        <f>"ZF625BOE48"</f>
        <v>ZF625BOE48</v>
      </c>
      <c r="B179" t="str">
        <f t="shared" si="2"/>
        <v>06363391001</v>
      </c>
      <c r="C179" t="s">
        <v>15</v>
      </c>
      <c r="D179" t="s">
        <v>365</v>
      </c>
      <c r="E179" t="s">
        <v>31</v>
      </c>
      <c r="F179" s="1" t="s">
        <v>35</v>
      </c>
      <c r="G179" t="s">
        <v>36</v>
      </c>
      <c r="H179">
        <v>298</v>
      </c>
      <c r="I179" s="2">
        <v>43420</v>
      </c>
      <c r="J179" s="2">
        <v>43434</v>
      </c>
      <c r="K179">
        <v>0</v>
      </c>
    </row>
    <row r="180" spans="1:11" ht="165" x14ac:dyDescent="0.25">
      <c r="A180" t="str">
        <f>"Z842565312"</f>
        <v>Z842565312</v>
      </c>
      <c r="B180" t="str">
        <f t="shared" si="2"/>
        <v>06363391001</v>
      </c>
      <c r="C180" t="s">
        <v>15</v>
      </c>
      <c r="D180" t="s">
        <v>366</v>
      </c>
      <c r="E180" t="s">
        <v>31</v>
      </c>
      <c r="F180" s="1" t="s">
        <v>367</v>
      </c>
      <c r="G180" t="s">
        <v>368</v>
      </c>
      <c r="H180">
        <v>75</v>
      </c>
      <c r="I180" s="2">
        <v>43392</v>
      </c>
      <c r="J180" s="2">
        <v>43397</v>
      </c>
      <c r="K180">
        <v>0</v>
      </c>
    </row>
    <row r="181" spans="1:11" ht="75" x14ac:dyDescent="0.25">
      <c r="A181" t="str">
        <f>"Z9125B8330"</f>
        <v>Z9125B8330</v>
      </c>
      <c r="B181" t="str">
        <f t="shared" si="2"/>
        <v>06363391001</v>
      </c>
      <c r="C181" t="s">
        <v>15</v>
      </c>
      <c r="D181" t="s">
        <v>369</v>
      </c>
      <c r="E181" t="s">
        <v>31</v>
      </c>
      <c r="F181" s="1" t="s">
        <v>370</v>
      </c>
      <c r="G181" t="s">
        <v>371</v>
      </c>
      <c r="H181">
        <v>720</v>
      </c>
      <c r="I181" s="2">
        <v>43424</v>
      </c>
      <c r="J181" s="2">
        <v>43465</v>
      </c>
      <c r="K181">
        <v>720</v>
      </c>
    </row>
    <row r="182" spans="1:11" ht="105" x14ac:dyDescent="0.25">
      <c r="A182" t="str">
        <f>"Z7B265C4D6"</f>
        <v>Z7B265C4D6</v>
      </c>
      <c r="B182" t="str">
        <f t="shared" si="2"/>
        <v>06363391001</v>
      </c>
      <c r="C182" t="s">
        <v>15</v>
      </c>
      <c r="D182" t="s">
        <v>372</v>
      </c>
      <c r="E182" t="s">
        <v>31</v>
      </c>
      <c r="F182" s="1" t="s">
        <v>51</v>
      </c>
      <c r="G182" t="s">
        <v>52</v>
      </c>
      <c r="H182">
        <v>50</v>
      </c>
      <c r="I182" s="2">
        <v>43448</v>
      </c>
      <c r="J182" s="2">
        <v>43448</v>
      </c>
      <c r="K182">
        <v>50</v>
      </c>
    </row>
    <row r="183" spans="1:11" ht="90" x14ac:dyDescent="0.25">
      <c r="A183" t="str">
        <f>"ZDF25EB169"</f>
        <v>ZDF25EB169</v>
      </c>
      <c r="B183" t="str">
        <f t="shared" si="2"/>
        <v>06363391001</v>
      </c>
      <c r="C183" t="s">
        <v>15</v>
      </c>
      <c r="D183" t="s">
        <v>373</v>
      </c>
      <c r="E183" t="s">
        <v>31</v>
      </c>
      <c r="F183" s="1" t="s">
        <v>374</v>
      </c>
      <c r="G183" t="s">
        <v>375</v>
      </c>
      <c r="H183">
        <v>1426.15</v>
      </c>
      <c r="I183" s="2">
        <v>43431</v>
      </c>
      <c r="J183" s="2">
        <v>43445</v>
      </c>
      <c r="K183">
        <v>1426.15</v>
      </c>
    </row>
    <row r="184" spans="1:11" ht="90" x14ac:dyDescent="0.25">
      <c r="A184" t="str">
        <f>"ZF2260B656"</f>
        <v>ZF2260B656</v>
      </c>
      <c r="B184" t="str">
        <f t="shared" si="2"/>
        <v>06363391001</v>
      </c>
      <c r="C184" t="s">
        <v>15</v>
      </c>
      <c r="D184" t="s">
        <v>376</v>
      </c>
      <c r="E184" t="s">
        <v>31</v>
      </c>
      <c r="F184" s="1" t="s">
        <v>48</v>
      </c>
      <c r="G184" t="s">
        <v>49</v>
      </c>
      <c r="H184">
        <v>1738</v>
      </c>
      <c r="I184" s="2">
        <v>43413</v>
      </c>
      <c r="J184" s="2">
        <v>43425</v>
      </c>
      <c r="K184">
        <v>1738</v>
      </c>
    </row>
    <row r="185" spans="1:11" ht="105" x14ac:dyDescent="0.25">
      <c r="A185" t="str">
        <f>"Z0A24DDEA6"</f>
        <v>Z0A24DDEA6</v>
      </c>
      <c r="B185" t="str">
        <f t="shared" si="2"/>
        <v>06363391001</v>
      </c>
      <c r="C185" t="s">
        <v>15</v>
      </c>
      <c r="D185" t="s">
        <v>377</v>
      </c>
      <c r="E185" t="s">
        <v>31</v>
      </c>
      <c r="F185" s="1" t="s">
        <v>378</v>
      </c>
      <c r="G185" t="s">
        <v>379</v>
      </c>
      <c r="H185">
        <v>523.54</v>
      </c>
      <c r="I185" s="2">
        <v>43357</v>
      </c>
      <c r="J185" s="2">
        <v>43404</v>
      </c>
      <c r="K185">
        <v>523.54</v>
      </c>
    </row>
    <row r="186" spans="1:11" ht="120" x14ac:dyDescent="0.25">
      <c r="A186" t="str">
        <f>"Z4C24DDDCF"</f>
        <v>Z4C24DDDCF</v>
      </c>
      <c r="B186" t="str">
        <f t="shared" si="2"/>
        <v>06363391001</v>
      </c>
      <c r="C186" t="s">
        <v>15</v>
      </c>
      <c r="D186" t="s">
        <v>380</v>
      </c>
      <c r="E186" t="s">
        <v>31</v>
      </c>
      <c r="F186" s="1" t="s">
        <v>381</v>
      </c>
      <c r="G186" t="s">
        <v>382</v>
      </c>
      <c r="H186">
        <v>139.9</v>
      </c>
      <c r="I186" s="2">
        <v>43357</v>
      </c>
      <c r="J186" s="2">
        <v>43400</v>
      </c>
      <c r="K186">
        <v>139.9</v>
      </c>
    </row>
    <row r="187" spans="1:11" ht="105" x14ac:dyDescent="0.25">
      <c r="A187" t="str">
        <f>"Z9B265C4A3"</f>
        <v>Z9B265C4A3</v>
      </c>
      <c r="B187" t="str">
        <f t="shared" si="2"/>
        <v>06363391001</v>
      </c>
      <c r="C187" t="s">
        <v>15</v>
      </c>
      <c r="D187" t="s">
        <v>383</v>
      </c>
      <c r="E187" t="s">
        <v>31</v>
      </c>
      <c r="F187" s="1" t="s">
        <v>384</v>
      </c>
      <c r="G187" t="s">
        <v>385</v>
      </c>
      <c r="H187">
        <v>350</v>
      </c>
      <c r="I187" s="2">
        <v>43424</v>
      </c>
      <c r="J187" s="2">
        <v>43424</v>
      </c>
      <c r="K187">
        <v>350</v>
      </c>
    </row>
    <row r="188" spans="1:11" ht="75" x14ac:dyDescent="0.25">
      <c r="A188" t="str">
        <f>"Z9A26283F3"</f>
        <v>Z9A26283F3</v>
      </c>
      <c r="B188" t="str">
        <f t="shared" si="2"/>
        <v>06363391001</v>
      </c>
      <c r="C188" t="s">
        <v>15</v>
      </c>
      <c r="D188" t="s">
        <v>386</v>
      </c>
      <c r="E188" t="s">
        <v>31</v>
      </c>
      <c r="F188" s="1" t="s">
        <v>241</v>
      </c>
      <c r="G188" t="s">
        <v>26</v>
      </c>
      <c r="H188">
        <v>15850.4</v>
      </c>
      <c r="I188" s="2">
        <v>43458</v>
      </c>
      <c r="J188" s="2">
        <v>43496</v>
      </c>
      <c r="K188">
        <v>0</v>
      </c>
    </row>
    <row r="189" spans="1:11" ht="120" x14ac:dyDescent="0.25">
      <c r="A189" t="str">
        <f>"Z8D263213E"</f>
        <v>Z8D263213E</v>
      </c>
      <c r="B189" t="str">
        <f t="shared" si="2"/>
        <v>06363391001</v>
      </c>
      <c r="C189" t="s">
        <v>15</v>
      </c>
      <c r="D189" t="s">
        <v>387</v>
      </c>
      <c r="E189" t="s">
        <v>31</v>
      </c>
      <c r="F189" s="1" t="s">
        <v>388</v>
      </c>
      <c r="G189" t="s">
        <v>389</v>
      </c>
      <c r="H189">
        <v>600</v>
      </c>
      <c r="I189" s="2">
        <v>43445</v>
      </c>
      <c r="J189" s="2">
        <v>43524</v>
      </c>
      <c r="K189">
        <v>600</v>
      </c>
    </row>
    <row r="190" spans="1:11" ht="90" x14ac:dyDescent="0.25">
      <c r="A190" t="str">
        <f>"ZC1260B4E5"</f>
        <v>ZC1260B4E5</v>
      </c>
      <c r="B190" t="str">
        <f t="shared" si="2"/>
        <v>06363391001</v>
      </c>
      <c r="C190" t="s">
        <v>15</v>
      </c>
      <c r="D190" t="s">
        <v>123</v>
      </c>
      <c r="E190" t="s">
        <v>21</v>
      </c>
      <c r="F190" s="1" t="s">
        <v>390</v>
      </c>
      <c r="G190" t="s">
        <v>391</v>
      </c>
      <c r="H190">
        <v>0</v>
      </c>
      <c r="I190" s="2">
        <v>43431</v>
      </c>
      <c r="J190" s="2">
        <v>43431</v>
      </c>
      <c r="K190">
        <v>1354.4</v>
      </c>
    </row>
    <row r="191" spans="1:11" ht="90" x14ac:dyDescent="0.25">
      <c r="A191" t="str">
        <f>"ZAB2658356"</f>
        <v>ZAB2658356</v>
      </c>
      <c r="B191" t="str">
        <f t="shared" si="2"/>
        <v>06363391001</v>
      </c>
      <c r="C191" t="s">
        <v>15</v>
      </c>
      <c r="D191" t="s">
        <v>392</v>
      </c>
      <c r="E191" t="s">
        <v>21</v>
      </c>
      <c r="F191" s="1" t="s">
        <v>390</v>
      </c>
      <c r="G191" t="s">
        <v>391</v>
      </c>
      <c r="H191">
        <v>0</v>
      </c>
      <c r="I191" s="2">
        <v>43461</v>
      </c>
      <c r="J191" s="2">
        <v>43461</v>
      </c>
      <c r="K191">
        <v>0</v>
      </c>
    </row>
    <row r="192" spans="1:11" ht="409.5" x14ac:dyDescent="0.25">
      <c r="A192" t="str">
        <f>"Z7625D6334"</f>
        <v>Z7625D6334</v>
      </c>
      <c r="B192" t="str">
        <f t="shared" si="2"/>
        <v>06363391001</v>
      </c>
      <c r="C192" t="s">
        <v>15</v>
      </c>
      <c r="D192" t="s">
        <v>393</v>
      </c>
      <c r="E192" t="s">
        <v>17</v>
      </c>
      <c r="F192" s="1" t="s">
        <v>394</v>
      </c>
      <c r="G192" t="s">
        <v>33</v>
      </c>
      <c r="H192">
        <v>860</v>
      </c>
      <c r="I192" s="2">
        <v>43445</v>
      </c>
      <c r="J192" s="2">
        <v>43465</v>
      </c>
      <c r="K192">
        <v>860</v>
      </c>
    </row>
    <row r="193" spans="1:11" ht="150" x14ac:dyDescent="0.25">
      <c r="A193" t="str">
        <f>"Z29249FFE8"</f>
        <v>Z29249FFE8</v>
      </c>
      <c r="B193" t="str">
        <f t="shared" si="2"/>
        <v>06363391001</v>
      </c>
      <c r="C193" t="s">
        <v>15</v>
      </c>
      <c r="D193" t="s">
        <v>395</v>
      </c>
      <c r="E193" t="s">
        <v>31</v>
      </c>
      <c r="F193" s="1" t="s">
        <v>264</v>
      </c>
      <c r="G193" t="s">
        <v>190</v>
      </c>
      <c r="H193">
        <v>180</v>
      </c>
      <c r="I193" s="2">
        <v>43315</v>
      </c>
      <c r="J193" s="2">
        <v>43373</v>
      </c>
      <c r="K193">
        <v>180</v>
      </c>
    </row>
    <row r="194" spans="1:11" ht="75" x14ac:dyDescent="0.25">
      <c r="A194" t="str">
        <f>"Z4724B14A4"</f>
        <v>Z4724B14A4</v>
      </c>
      <c r="B194" t="str">
        <f t="shared" si="2"/>
        <v>06363391001</v>
      </c>
      <c r="C194" t="s">
        <v>15</v>
      </c>
      <c r="D194" t="s">
        <v>396</v>
      </c>
      <c r="E194" t="s">
        <v>31</v>
      </c>
      <c r="F194" s="1" t="s">
        <v>397</v>
      </c>
      <c r="G194" t="s">
        <v>398</v>
      </c>
      <c r="H194">
        <v>600</v>
      </c>
      <c r="I194" s="2">
        <v>43306</v>
      </c>
      <c r="J194" s="2">
        <v>43306</v>
      </c>
      <c r="K194">
        <v>600</v>
      </c>
    </row>
    <row r="195" spans="1:11" ht="135" x14ac:dyDescent="0.25">
      <c r="A195" t="str">
        <f>"7326992911"</f>
        <v>7326992911</v>
      </c>
      <c r="B195" t="str">
        <f t="shared" ref="B195:B208" si="3">"06363391001"</f>
        <v>06363391001</v>
      </c>
      <c r="C195" t="s">
        <v>15</v>
      </c>
      <c r="D195" t="s">
        <v>399</v>
      </c>
      <c r="E195" t="s">
        <v>21</v>
      </c>
      <c r="F195" s="1" t="s">
        <v>22</v>
      </c>
      <c r="G195" t="s">
        <v>23</v>
      </c>
      <c r="H195">
        <v>42433.02</v>
      </c>
      <c r="I195" s="2">
        <v>43111</v>
      </c>
      <c r="J195" s="2">
        <v>43861</v>
      </c>
      <c r="K195">
        <v>17749.46</v>
      </c>
    </row>
    <row r="196" spans="1:11" ht="409.5" x14ac:dyDescent="0.25">
      <c r="A196" t="str">
        <f>"ZE025251C9"</f>
        <v>ZE025251C9</v>
      </c>
      <c r="B196" t="str">
        <f t="shared" si="3"/>
        <v>06363391001</v>
      </c>
      <c r="C196" t="s">
        <v>15</v>
      </c>
      <c r="D196" t="s">
        <v>400</v>
      </c>
      <c r="E196" t="s">
        <v>17</v>
      </c>
      <c r="F196" s="1" t="s">
        <v>401</v>
      </c>
      <c r="G196" t="s">
        <v>402</v>
      </c>
      <c r="H196">
        <v>1386.9</v>
      </c>
      <c r="I196" s="2">
        <v>43411</v>
      </c>
      <c r="J196" s="2">
        <v>43441</v>
      </c>
      <c r="K196">
        <v>1386.9</v>
      </c>
    </row>
    <row r="197" spans="1:11" ht="90" x14ac:dyDescent="0.25">
      <c r="A197" t="str">
        <f>"Z1B25B0E15"</f>
        <v>Z1B25B0E15</v>
      </c>
      <c r="B197" t="str">
        <f t="shared" si="3"/>
        <v>06363391001</v>
      </c>
      <c r="C197" t="s">
        <v>15</v>
      </c>
      <c r="D197" t="s">
        <v>403</v>
      </c>
      <c r="E197" t="s">
        <v>31</v>
      </c>
      <c r="F197" s="1" t="s">
        <v>117</v>
      </c>
      <c r="G197" t="s">
        <v>118</v>
      </c>
      <c r="H197">
        <v>990</v>
      </c>
      <c r="I197" s="2">
        <v>43416</v>
      </c>
      <c r="J197" s="2">
        <v>43434</v>
      </c>
      <c r="K197">
        <v>990</v>
      </c>
    </row>
    <row r="198" spans="1:11" ht="375" x14ac:dyDescent="0.25">
      <c r="A198" t="str">
        <f>"775371258E"</f>
        <v>775371258E</v>
      </c>
      <c r="B198" t="str">
        <f t="shared" si="3"/>
        <v>06363391001</v>
      </c>
      <c r="C198" t="s">
        <v>15</v>
      </c>
      <c r="D198" t="s">
        <v>404</v>
      </c>
      <c r="E198" t="s">
        <v>17</v>
      </c>
      <c r="F198" s="1" t="s">
        <v>405</v>
      </c>
      <c r="H198">
        <v>0</v>
      </c>
      <c r="K198">
        <v>0</v>
      </c>
    </row>
    <row r="199" spans="1:11" ht="360" x14ac:dyDescent="0.25">
      <c r="A199" t="str">
        <f>"7731618D00"</f>
        <v>7731618D00</v>
      </c>
      <c r="B199" t="str">
        <f t="shared" si="3"/>
        <v>06363391001</v>
      </c>
      <c r="C199" t="s">
        <v>15</v>
      </c>
      <c r="D199" t="s">
        <v>406</v>
      </c>
      <c r="E199" t="s">
        <v>17</v>
      </c>
      <c r="F199" s="1" t="s">
        <v>407</v>
      </c>
      <c r="H199">
        <v>0</v>
      </c>
      <c r="K199">
        <v>0</v>
      </c>
    </row>
    <row r="200" spans="1:11" ht="409.5" x14ac:dyDescent="0.25">
      <c r="A200" t="str">
        <f>"77316474F1"</f>
        <v>77316474F1</v>
      </c>
      <c r="B200" t="str">
        <f t="shared" si="3"/>
        <v>06363391001</v>
      </c>
      <c r="C200" t="s">
        <v>15</v>
      </c>
      <c r="D200" t="s">
        <v>408</v>
      </c>
      <c r="E200" t="s">
        <v>17</v>
      </c>
      <c r="F200" s="1" t="s">
        <v>409</v>
      </c>
      <c r="H200">
        <v>0</v>
      </c>
      <c r="K200">
        <v>0</v>
      </c>
    </row>
    <row r="201" spans="1:11" ht="409.5" x14ac:dyDescent="0.25">
      <c r="A201" t="str">
        <f>"773168437A"</f>
        <v>773168437A</v>
      </c>
      <c r="B201" t="str">
        <f t="shared" si="3"/>
        <v>06363391001</v>
      </c>
      <c r="C201" t="s">
        <v>15</v>
      </c>
      <c r="D201" t="s">
        <v>410</v>
      </c>
      <c r="E201" t="s">
        <v>17</v>
      </c>
      <c r="F201" s="1" t="s">
        <v>411</v>
      </c>
      <c r="H201">
        <v>0</v>
      </c>
      <c r="K201">
        <v>0</v>
      </c>
    </row>
    <row r="202" spans="1:11" ht="409.5" x14ac:dyDescent="0.25">
      <c r="A202" t="str">
        <f>"7731672991"</f>
        <v>7731672991</v>
      </c>
      <c r="B202" t="str">
        <f t="shared" si="3"/>
        <v>06363391001</v>
      </c>
      <c r="C202" t="s">
        <v>15</v>
      </c>
      <c r="D202" t="s">
        <v>412</v>
      </c>
      <c r="E202" t="s">
        <v>17</v>
      </c>
      <c r="F202" s="1" t="s">
        <v>413</v>
      </c>
      <c r="H202">
        <v>0</v>
      </c>
      <c r="K202">
        <v>0</v>
      </c>
    </row>
    <row r="203" spans="1:11" ht="409.5" x14ac:dyDescent="0.25">
      <c r="A203" t="str">
        <f>"7717933FC7"</f>
        <v>7717933FC7</v>
      </c>
      <c r="B203" t="str">
        <f t="shared" si="3"/>
        <v>06363391001</v>
      </c>
      <c r="C203" t="s">
        <v>15</v>
      </c>
      <c r="D203" t="s">
        <v>414</v>
      </c>
      <c r="E203" t="s">
        <v>17</v>
      </c>
      <c r="F203" s="1" t="s">
        <v>415</v>
      </c>
      <c r="H203">
        <v>0</v>
      </c>
      <c r="K203">
        <v>0</v>
      </c>
    </row>
    <row r="204" spans="1:11" ht="409.5" x14ac:dyDescent="0.25">
      <c r="A204" t="str">
        <f>"771794380A"</f>
        <v>771794380A</v>
      </c>
      <c r="B204" t="str">
        <f t="shared" si="3"/>
        <v>06363391001</v>
      </c>
      <c r="C204" t="s">
        <v>15</v>
      </c>
      <c r="D204" t="s">
        <v>416</v>
      </c>
      <c r="E204" t="s">
        <v>17</v>
      </c>
      <c r="F204" s="1" t="s">
        <v>415</v>
      </c>
      <c r="H204">
        <v>0</v>
      </c>
      <c r="K204">
        <v>0</v>
      </c>
    </row>
    <row r="205" spans="1:11" ht="409.5" x14ac:dyDescent="0.25">
      <c r="A205" t="str">
        <f>"7717949CFC"</f>
        <v>7717949CFC</v>
      </c>
      <c r="B205" t="str">
        <f t="shared" si="3"/>
        <v>06363391001</v>
      </c>
      <c r="C205" t="s">
        <v>15</v>
      </c>
      <c r="D205" t="s">
        <v>417</v>
      </c>
      <c r="E205" t="s">
        <v>17</v>
      </c>
      <c r="F205" s="1" t="s">
        <v>415</v>
      </c>
      <c r="H205">
        <v>0</v>
      </c>
      <c r="K205">
        <v>0</v>
      </c>
    </row>
    <row r="206" spans="1:11" ht="409.5" x14ac:dyDescent="0.25">
      <c r="A206" t="str">
        <f>"75665881F3"</f>
        <v>75665881F3</v>
      </c>
      <c r="B206" t="str">
        <f t="shared" si="3"/>
        <v>06363391001</v>
      </c>
      <c r="C206" t="s">
        <v>15</v>
      </c>
      <c r="D206" t="s">
        <v>418</v>
      </c>
      <c r="E206" t="s">
        <v>17</v>
      </c>
      <c r="F206" s="1" t="s">
        <v>419</v>
      </c>
      <c r="G206" t="s">
        <v>26</v>
      </c>
      <c r="H206">
        <v>115335.24</v>
      </c>
      <c r="I206" s="2">
        <v>43348</v>
      </c>
      <c r="J206" s="2">
        <v>43388</v>
      </c>
      <c r="K206">
        <v>115335.24</v>
      </c>
    </row>
    <row r="207" spans="1:11" ht="90" x14ac:dyDescent="0.25">
      <c r="A207" t="str">
        <f>"Z47244AF42"</f>
        <v>Z47244AF42</v>
      </c>
      <c r="B207" t="str">
        <f t="shared" si="3"/>
        <v>06363391001</v>
      </c>
      <c r="C207" t="s">
        <v>15</v>
      </c>
      <c r="D207" t="s">
        <v>420</v>
      </c>
      <c r="E207" t="s">
        <v>31</v>
      </c>
      <c r="F207" s="1" t="s">
        <v>421</v>
      </c>
      <c r="G207" t="s">
        <v>422</v>
      </c>
      <c r="H207">
        <v>1230</v>
      </c>
      <c r="I207" s="2">
        <v>43311</v>
      </c>
      <c r="J207" s="2">
        <v>43371</v>
      </c>
      <c r="K207">
        <v>1230</v>
      </c>
    </row>
    <row r="208" spans="1:11" ht="120" x14ac:dyDescent="0.25">
      <c r="A208" t="str">
        <f>"Z7924E7FF3"</f>
        <v>Z7924E7FF3</v>
      </c>
      <c r="B208" t="str">
        <f t="shared" si="3"/>
        <v>06363391001</v>
      </c>
      <c r="C208" t="s">
        <v>15</v>
      </c>
      <c r="D208" t="s">
        <v>423</v>
      </c>
      <c r="E208" t="s">
        <v>31</v>
      </c>
      <c r="F208" s="1" t="s">
        <v>304</v>
      </c>
      <c r="G208" t="s">
        <v>129</v>
      </c>
      <c r="H208">
        <v>599.70000000000005</v>
      </c>
      <c r="I208" s="2">
        <v>43361</v>
      </c>
      <c r="J208" s="2">
        <v>43392</v>
      </c>
      <c r="K208">
        <v>599.70000000000005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2019-01-29T14:51:23Z</dcterms:created>
  <dcterms:modified xsi:type="dcterms:W3CDTF">2019-01-29T15:15:02Z</dcterms:modified>
</cp:coreProperties>
</file>