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ardegn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</calcChain>
</file>

<file path=xl/sharedStrings.xml><?xml version="1.0" encoding="utf-8"?>
<sst xmlns="http://schemas.openxmlformats.org/spreadsheetml/2006/main" count="364" uniqueCount="185">
  <si>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</si>
  <si>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</si>
  <si>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</si>
  <si>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</si>
  <si>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</si>
  <si>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</si>
  <si>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</si>
  <si>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</si>
  <si>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</si>
  <si>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</si>
  <si>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</si>
  <si>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</si>
  <si>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</si>
  <si>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</si>
  <si>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</si>
  <si>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Sardegna</t>
  </si>
  <si>
    <t>ABBONAMENTO A PERIODICI</t>
  </si>
  <si>
    <t>23-AFFIDAMENTO IN ECONOMIA - AFFIDAMENTO DIRETTO</t>
  </si>
  <si>
    <t xml:space="preserve">GEDI DIGITAL SRL (CF: 06979891006)
</t>
  </si>
  <si>
    <t>GEDI DIGITAL SRL (CF: 06979891006)</t>
  </si>
  <si>
    <t>FORNITURA CARTA IN RISME DP SASSARI</t>
  </si>
  <si>
    <t xml:space="preserve">LYRECO ITALIA S.P.A. (CF: 11582010150)
</t>
  </si>
  <si>
    <t>LYRECO ITALIA S.P.A. (CF: 11582010150)</t>
  </si>
  <si>
    <t>ABBONAMENTO "ANTINCENDIO" "AMBIENTE &amp; SICUREZZA SUL LAVORO"</t>
  </si>
  <si>
    <t xml:space="preserve">EPC PERIODICI SRL (CF: 08703161003)
</t>
  </si>
  <si>
    <t>EPC PERIODICI SRL (CF: 08703161003)</t>
  </si>
  <si>
    <t>Acquisto liquido repellente per animali</t>
  </si>
  <si>
    <t xml:space="preserve">SCUBLA (CF: 00540710308)
</t>
  </si>
  <si>
    <t>SCUBLA (CF: 00540710308)</t>
  </si>
  <si>
    <t>RINNOVO ABBONAMENTO IL LAVORO NELLA GIURISPRUDENZA</t>
  </si>
  <si>
    <t xml:space="preserve">WOLTERS KLUWER ITALIA SRL (CF: 10209790152)
</t>
  </si>
  <si>
    <t>WOLTERS KLUWER ITALIA SRL (CF: 10209790152)</t>
  </si>
  <si>
    <t>FORNITURA CARTA IN RISME PER GLI UFFICI DELLA SARDEGNA</t>
  </si>
  <si>
    <t>Acquisto gasolio per UT Tempio</t>
  </si>
  <si>
    <t>26-AFFIDAMENTO DIRETTO IN ADESIONE AD ACCORDO QUADRO/CONVENZIONE</t>
  </si>
  <si>
    <t xml:space="preserve">TRANSPORT SAS di Taula V. &amp; C. (CF: 00446110066)
</t>
  </si>
  <si>
    <t>TRANSPORT SAS di Taula V. &amp; C. (CF: 00446110066)</t>
  </si>
  <si>
    <t>Servizio di interpretariato LIS</t>
  </si>
  <si>
    <t xml:space="preserve">MEDAU MANUELA (Interprete LIS) (CF: MDEMNL75T41H856D)
</t>
  </si>
  <si>
    <t>MEDAU MANUELA (Interprete LIS) (CF: MDEMNL75T41H856D)</t>
  </si>
  <si>
    <t>Lavori di manutenzione edili c/o l'ex CdS</t>
  </si>
  <si>
    <t xml:space="preserve">Lippo costruzioni di Argiolas Francesco (CF: RGLFNC63R31B354S)
</t>
  </si>
  <si>
    <t>Lippo costruzioni di Argiolas Francesco (CF: RGLFNC63R31B354S)</t>
  </si>
  <si>
    <t>Gasolio per SP Macomer</t>
  </si>
  <si>
    <t>Gasolio da riscaldamento - UT TEMPIO</t>
  </si>
  <si>
    <t>FORNITURA BUONI PASTO ELETTRONICI PER LA DIREZIONE REGIONALE SARDEGNA</t>
  </si>
  <si>
    <t xml:space="preserve">DAY RISTOSERVICE S.P.A. (CF: 03543000370)
</t>
  </si>
  <si>
    <t>DAY RISTOSERVICE S.P.A. (CF: 03543000370)</t>
  </si>
  <si>
    <t>RINNOVO ABBONAMENTO JURIS DATA ON LINE</t>
  </si>
  <si>
    <t xml:space="preserve">GiuffrÃ¨ Francis Lefebvre S.p.A (CF: 00829840156)
</t>
  </si>
  <si>
    <t>GiuffrÃ¨ Francis Lefebvre S.p.A (CF: 00829840156)</t>
  </si>
  <si>
    <t>Acquisto gasolio - UT Tempio -</t>
  </si>
  <si>
    <t>FORNITURA CARTA IN RISME PER VARI UFFICI DELLA SARDEGNA</t>
  </si>
  <si>
    <t>ACQUISTO CARTA TIPO BRAILLE</t>
  </si>
  <si>
    <t xml:space="preserve">CENTRO DI PROMOZIONE TIFLOTECNICA (CF: 80209970583)
</t>
  </si>
  <si>
    <t>CENTRO DI PROMOZIONE TIFLOTECNICA (CF: 80209970583)</t>
  </si>
  <si>
    <t>Svuotamento delle vasche di accumulo dell'impianto di depurazione sito nell'ex CdS</t>
  </si>
  <si>
    <t xml:space="preserve">PIRISINU LUCA SRL UNIPERSONALE (CF: 03276860925)
</t>
  </si>
  <si>
    <t>PIRISINU LUCA SRL UNIPERSONALE (CF: 03276860925)</t>
  </si>
  <si>
    <t>Acquisto carta eliminacode Argo</t>
  </si>
  <si>
    <t xml:space="preserve">SIGMA S.P.A. (CF: 01590580443)
</t>
  </si>
  <si>
    <t>SIGMA S.P.A. (CF: 01590580443)</t>
  </si>
  <si>
    <t xml:space="preserve">Servizio di abbonamente rete GPRS - SmarNet ITALPOS </t>
  </si>
  <si>
    <t xml:space="preserve">Leica Geosystems SpA (CF: 12090330155)
</t>
  </si>
  <si>
    <t>Leica Geosystems SpA (CF: 12090330155)</t>
  </si>
  <si>
    <t>Servizio di interpretariato</t>
  </si>
  <si>
    <t xml:space="preserve">CASULA MARIA PAOLA (Interprete) (CF: cslmpl81a64g113z)
</t>
  </si>
  <si>
    <t>CASULA MARIA PAOLA (Interprete) (CF: cslmpl81a64g113z)</t>
  </si>
  <si>
    <t>Toner HP O. PRO X451DW</t>
  </si>
  <si>
    <t xml:space="preserve">CALOS ITALIA DI CASTELLO ANTONIO (CF: CSTNTN53R21I912I)
</t>
  </si>
  <si>
    <t>CALOS ITALIA DI CASTELLO ANTONIO (CF: CSTNTN53R21I912I)</t>
  </si>
  <si>
    <t>FORNITURA BANDIERE ISTITUZIONALI</t>
  </si>
  <si>
    <t xml:space="preserve">Centro forniture Snc di Costa M. e Scaliati G (CF: 04960590653)
</t>
  </si>
  <si>
    <t>Centro forniture Snc di Costa M. e Scaliati G (CF: 04960590653)</t>
  </si>
  <si>
    <t>Messa in sicurezza locali nuova sede della D.P. Cagliari Territorio</t>
  </si>
  <si>
    <t xml:space="preserve">ALARM SYSTEM S.R.L. (CF: 01100020922)
</t>
  </si>
  <si>
    <t>ALARM SYSTEM S.R.L. (CF: 01100020922)</t>
  </si>
  <si>
    <t>L'UNIONE SARDA ON LINE</t>
  </si>
  <si>
    <t xml:space="preserve">L'UNIONE SARDA SPA (CF: 01687830925)
</t>
  </si>
  <si>
    <t>L'UNIONE SARDA SPA (CF: 01687830925)</t>
  </si>
  <si>
    <t>SMALTIMENTO ATTREZZATURE</t>
  </si>
  <si>
    <t xml:space="preserve">ECO.GE.M.M.A SRL (CF: 02352370924)
</t>
  </si>
  <si>
    <t>ECO.GE.M.M.A SRL (CF: 02352370924)</t>
  </si>
  <si>
    <t>Fornitura e posa in opera pellicole c/o sportello Alghero</t>
  </si>
  <si>
    <t xml:space="preserve">WEBTRONICA S.R.L. (CF: 02942090925)
</t>
  </si>
  <si>
    <t>WEBTRONICA S.R.L. (CF: 02942090925)</t>
  </si>
  <si>
    <t>Minuto mantenimento uffici in uso all'Ade Sardegna - Lotto 1</t>
  </si>
  <si>
    <t>22-PROCEDURA NEGOZIATA DERIVANTE DA AVVISI CON CUI SI INDICE LA GARA</t>
  </si>
  <si>
    <t xml:space="preserve">Barrui Antonio (CF: 00723090916)
CARPENTERIA METALLICA JONNY DI CARA GIOVANNI (CF: CRAGNN65H03G207E)
ECO.GE.M.M.A SRL (CF: 02352370924)
Edil crea di Clemente Cardia (CF: 03452220928)
Edilizia Loi di Loi Fabrizio srl (CF: 01696510922)
Effemme costruzioni srl (CF: 03597790926)
Elysistemi project srl (CF: 02944450929)
Francesco Rais srl (CF: 02998350926)
I.C.E di Milia Simone (CF: 02472420922)
ICOM srl (CF: 02511910909)
Impresa Delpiano (CF: 03589960925)
Impresa edile Caredda Giampiero srl (CF: 03192700924)
Impresa Geom Manca Andrea (CF: 02334260920)
Lilliu Stefano srl (CF: 03645940929)
LVS srl (CF: 02993290929)
Manca Angelo Eredi snc (CF: 02843760923)
Nonnis Costruzioni srl (CF: 03485930923)
Progetto Clima srl (CF: 01144720958)
Sarda cantieri 2000 srl (CF: 00736370958)
Sardinia Service Sas di Napolitano Luigi (CF: 01889360929)
SBC costruzioni e ristrutturazioni snc di Serra (CF: 03660470927)
Schirru Oscar (CF: 02387280924)
Sirio sas di Pisu Simona (CF: 02434400921)
Zicchittu Francesco srl (CF: 01996010904)
</t>
  </si>
  <si>
    <t>Elysistemi project srl (CF: 02944450929)</t>
  </si>
  <si>
    <t>Minuto mantenimento uffici in uso all'AdE Sardegna - Lotto 2</t>
  </si>
  <si>
    <t xml:space="preserve">Barrui Antonio (CF: 00723090916)
C.F.A srl (CF: 01175700952)
CARPENTERIA METALLICA JONNY DI CARA GIOVANNI (CF: CRAGNN65H03G207E)
Edil crea di Clemente Cardia (CF: 03452220928)
Elysistemi project srl (CF: 02944450929)
Francesco Rais srl (CF: 02998350926)
Ghiaccio srl (CF: 01200780953)
I.C.E di Milia Simone (CF: 02472420922)
ICOM srl (CF: 02511910909)
Impresa edile Caredda Giampiero srl (CF: 03192700924)
Impresa Geom Manca Andrea (CF: 02334260920)
Manca Angelo Eredi snc (CF: 02843760923)
Progetto Clima srl (CF: 01144720958)
Sarda cantieri 2000 srl (CF: 00736370958)
Schirru Oscar (CF: 02387280924)
Sirio sas di Pisu Simona (CF: 02434400921)
Zicchittu Francesco srl (CF: 01996010904)
</t>
  </si>
  <si>
    <t>Minuto mantenimento uffici in uso all'AdE Sardegna - Lotto 3</t>
  </si>
  <si>
    <t xml:space="preserve">Barrui Antonio (CF: 00723090916)
CARPENTERIA METALLICA JONNY DI CARA GIOVANNI (CF: CRAGNN65H03G207E)
Elysistemi project srl (CF: 02944450929)
Francesco Rais srl (CF: 02998350926)
General Ray srl (CF: 02107820900)
Ghiaccio srl (CF: 01200780953)
I.C.E di Milia Simone (CF: 02472420922)
ICOM srl (CF: 02511910909)
Impresa Deruda Leonardo (CF: 01183580909)
Manca Angelo Eredi snc (CF: 02843760923)
Sarda cantieri 2000 srl (CF: 00736370958)
Schirru Oscar (CF: 02387280924)
TARAS QUIRICO SRL (CF: 02184270904)
Zicchittu Francesco srl (CF: 01996010904)
</t>
  </si>
  <si>
    <t>Acquisto carta di credito</t>
  </si>
  <si>
    <t xml:space="preserve">NEXI PAYMENTS S.P.A. (giÃ  CARTASI SPA) (CF: 04107060966)
</t>
  </si>
  <si>
    <t>NEXI PAYMENTS S.P.A. (giÃ  CARTASI SPA) (CF: 04107060966)</t>
  </si>
  <si>
    <t>Acquisto monitor eliminacode DP SS</t>
  </si>
  <si>
    <t>RIPARAZIONE ARMADI COMPATTABILI</t>
  </si>
  <si>
    <t xml:space="preserve">addicalco soc. r.l. (CF: 09534370151)
</t>
  </si>
  <si>
    <t>addicalco soc. r.l. (CF: 09534370151)</t>
  </si>
  <si>
    <t>Pulizia spot vetrate esterne al p.t. dell'immobile sede della D.P. di Cagliari</t>
  </si>
  <si>
    <t xml:space="preserve">ALEX SERVICE SOCIETA' COOPERATIVA (CF: 03293830927)
</t>
  </si>
  <si>
    <t>ALEX SERVICE SOCIETA' COOPERATIVA (CF: 03293830927)</t>
  </si>
  <si>
    <t>MONITORAGGIO AMBIENTALE</t>
  </si>
  <si>
    <t xml:space="preserve">ALFATAU (CF: 03335030924)
HEDYA SRL (CF: 03452520921)
SATESIL DI PIERGIORGIO SERRA (CF: SRRPGR64E23B354N)
</t>
  </si>
  <si>
    <t>SATESIL DI PIERGIORGIO SERRA (CF: SRRPGR64E23B354N)</t>
  </si>
  <si>
    <t>Acquisto DRUM Lexmark MS610DN per DR</t>
  </si>
  <si>
    <t xml:space="preserve">FINBUC SRL (CF: 08573761007)
</t>
  </si>
  <si>
    <t>FINBUC SRL (CF: 08573761007)</t>
  </si>
  <si>
    <t>Svuotamento vasche di depurazione e disostruzione pozzetti c/o ex Cds</t>
  </si>
  <si>
    <t xml:space="preserve">EREDI PINUCCIO TRONCIA DI GIUSEPPE E MAURO TRONCIA S.N.C. (CF: 03696720923)
</t>
  </si>
  <si>
    <t>EREDI PINUCCIO TRONCIA DI GIUSEPPE E MAURO TRONCIA S.N.C. (CF: 03696720923)</t>
  </si>
  <si>
    <t>SERVIZIO DI TRASLOCO COMPATTABILE PORTA MAPPE DALLA SEDE DELL'UPT DI CAGLIARI</t>
  </si>
  <si>
    <t xml:space="preserve">IP IMPRESA SERVIZI SRL (CF: 01174050953)
</t>
  </si>
  <si>
    <t>IP IMPRESA SERVIZI SRL (CF: 01174050953)</t>
  </si>
  <si>
    <t>Fornitura scatole da imballo, e altri articoli di cancelleria</t>
  </si>
  <si>
    <t xml:space="preserve">PROPAC (CF: 08358350588)
</t>
  </si>
  <si>
    <t>PROPAC (CF: 08358350588)</t>
  </si>
  <si>
    <t>Pellicole per cartellonistica UPT CA</t>
  </si>
  <si>
    <t xml:space="preserve">NEW CENTER COPY &amp; C. SNC (CF: 01854620927)
</t>
  </si>
  <si>
    <t>NEW CENTER COPY &amp; C. SNC (CF: 01854620927)</t>
  </si>
  <si>
    <t>TRASFERIMENTO RETE DATI UPT CA</t>
  </si>
  <si>
    <t xml:space="preserve">INFOCOM di Efisio Angioni (CF: ngnfse60c21b354h)
Nettel Srl (CF: 02875440923)
TECNODATA SRL (CF: 02206920924)
</t>
  </si>
  <si>
    <t>Nettel Srl (CF: 02875440923)</t>
  </si>
  <si>
    <t>Fornitura film estensibile da imballo</t>
  </si>
  <si>
    <t>Acquisto scaffali metallici per archivio UPT CA</t>
  </si>
  <si>
    <t xml:space="preserve">METALSISTEM SARDEGNA SRL (CF: 01758230906)
</t>
  </si>
  <si>
    <t>METALSISTEM SARDEGNA SRL (CF: 01758230906)</t>
  </si>
  <si>
    <t>Montaggio scaffalature metalliche per UPT CA</t>
  </si>
  <si>
    <t>SMALTIMERNTO FERRO</t>
  </si>
  <si>
    <t xml:space="preserve">S.E. TRAND S.R.L. (CF: 00629500927)
</t>
  </si>
  <si>
    <t>S.E. TRAND S.R.L. (CF: 00629500927)</t>
  </si>
  <si>
    <t>Fornitura sgabelli per tavoli di consultazione UPT CA DP SS</t>
  </si>
  <si>
    <t xml:space="preserve">UNISIT SRL (CF: 01942810506)
</t>
  </si>
  <si>
    <t>UNISIT SRL (CF: 01942810506)</t>
  </si>
  <si>
    <t>Lavori di messa in sicurezza strade circostanti immobile via Simeto</t>
  </si>
  <si>
    <t xml:space="preserve">TRATTO VERDE di Romina Corona (CF: CRNRMN72H70E903K)
</t>
  </si>
  <si>
    <t>TRATTO VERDE di Romina Corona (CF: CRNRMN72H70E903K)</t>
  </si>
  <si>
    <t>TD 623401 per toner HP PRO X451 DW</t>
  </si>
  <si>
    <t xml:space="preserve">CARTO COPY SERVICE (CF: 04864781002)
</t>
  </si>
  <si>
    <t>CARTO COPY SERVICE (CF: 04864781002)</t>
  </si>
  <si>
    <t>Trasporto e stoccaggio di archivi compattabili dall'UPT di via Jenner all'ex CDS di Cagliari</t>
  </si>
  <si>
    <t>Gasolio per Tempio e Macomer</t>
  </si>
  <si>
    <t xml:space="preserve">TESTONI SRL (CF: 00060620903)
</t>
  </si>
  <si>
    <t>TESTONI SRL (CF: 00060620903)</t>
  </si>
  <si>
    <t>Acquisto toner per Xerox Phaser 7500 DTS</t>
  </si>
  <si>
    <t xml:space="preserve">ITALWARE  SRL  (CF: 08619670584)
</t>
  </si>
  <si>
    <t>ITALWARE  SRL  (CF: 08619670584)</t>
  </si>
  <si>
    <t>Fornitura toner per XEROX 5550 DN</t>
  </si>
  <si>
    <t>Fornitura toner HP PRO X 477 DW</t>
  </si>
  <si>
    <t xml:space="preserve"> Intervento di Retroffiting per eliminacode UPT OR </t>
  </si>
  <si>
    <t>GASOLIO DA RISCALDAMENTO PER UT TEMPIO</t>
  </si>
  <si>
    <t>SMALTIMENTO CARTA</t>
  </si>
  <si>
    <t>Servizio di conduzione e manutenzione impianti elevatori presso le sede degli uffici dell'AdE della Sardegna</t>
  </si>
  <si>
    <t xml:space="preserve">KONE SPA (CF: 05069070158)
SCHINDLER SPA (CF: 00842990152)
</t>
  </si>
  <si>
    <t>KONE SPA (CF: 05069070158)</t>
  </si>
  <si>
    <t>VERIFICHE PERIODICHE IMPIANTI</t>
  </si>
  <si>
    <t xml:space="preserve">I.M.Q. SPA (CF: 12898410159)
</t>
  </si>
  <si>
    <t>I.M.Q. SPA (CF: 12898410159)</t>
  </si>
  <si>
    <t>Servizio di manutenzione per messa a norma ascensori sede Tempio Pausania con fornitura combinatore bidirezionale</t>
  </si>
  <si>
    <t xml:space="preserve">KONE SPA (CF: 05069070158)
</t>
  </si>
  <si>
    <t>Argo mini lan per UPT OR</t>
  </si>
  <si>
    <t>Acquisto argo mini lan per DP CA</t>
  </si>
  <si>
    <t>Servizio di conduzione e manutenzione impianti antincendio</t>
  </si>
  <si>
    <t xml:space="preserve">PEZZI MOBILI 2019 </t>
  </si>
  <si>
    <t xml:space="preserve">Istituto Poligrafico e Zecca dello Stato  (CF: 00399810589)
</t>
  </si>
  <si>
    <t>Istituto Poligrafico e Zecca dello Stato  (CF: 00399810589)</t>
  </si>
  <si>
    <t>Manutenzione e conduzione impianti elettrici c/o Uffici Sardegna</t>
  </si>
  <si>
    <t xml:space="preserve">Elysistemi project srl (CF: 02944450929)
IEM SRL Industria Elettromeccanica Mediterranea (CF: 03453040929)
SOC. ELECTRA FRIGO SAS (CF: 01789240924)
Steva srl (CF: 01745450922)
</t>
  </si>
  <si>
    <t>IEM SRL Industria Elettromeccanica Mediterranea (CF: 03453040929)</t>
  </si>
  <si>
    <t>Servizio di conduzione e manutenzione degli impianti termoidraulici, di condizionamento ed idrico sanitari, presso gli uffici dellâ€™Agenzia delle Entrate in Sardegna</t>
  </si>
  <si>
    <t xml:space="preserve">Elysistemi project srl (CF: 02944450929)
ENGIE SERVIZI S.P.A. (giÃ  Cofely Italia S.p.A.) (CF: 07149930583)
Francesco Rais srl (CF: 02998350926)
Steva srl (CF: 01745450922)
TEPOR SPA (CF: 00511500928)
</t>
  </si>
  <si>
    <t>Francesco Rais srl (CF: 02998350926)</t>
  </si>
  <si>
    <t>BONIFICA IMPIANTO CLIMA</t>
  </si>
  <si>
    <t xml:space="preserve">Ambiente e risorse srl (CF: 01702330901)
</t>
  </si>
  <si>
    <t>Ambiente e risorse srl (CF: 01702330901)</t>
  </si>
  <si>
    <t>Fornitura arredi a norma per ufficio a ridotto impatto ambientale - Lotto 1 Sedute per ufficio</t>
  </si>
  <si>
    <t xml:space="preserve">ALPAR SYSTEM  (CF: 02922660986)
ARCOS ITALIA (CF: 01993190741)
ARES LINE SPA (CF: 03161590249)
ETT di Torrisi Felice &amp; C. Sas (CF: 04606020875)
FORMAR CONTRACT SRL (CF: 02722120421)
GO (CF: 08493490018)
moschella sedute srl (CF: 01991400670)
QUADRICA S.R.L. UNIPERSONALE (CF: 02638290920)
QUADRIFOGLIO SISTEMI D'ARREDO SPA (CF: 02301560260)
SMARTOFFICE SRL (CF: 06483910961)
</t>
  </si>
  <si>
    <t>moschella sedute srl (CF: 01991400670)</t>
  </si>
  <si>
    <t>Fornitura arredi a norma per ufficio a ridotto impatto ambientale - Lotto 2 Mobili per ufficio</t>
  </si>
  <si>
    <t xml:space="preserve">ALPAR SYSTEM  (CF: 02922660986)
ARCOSITALIA (CF: LTRGRG81T54F152K)
ARES LINE SPA (CF: 03161590249)
ETT di Torrisi Felice &amp; C. Sas (CF: 04606020875)
FORMAR CONTRACT SRL (CF: 02722120421)
GO (CF: 08493490018)
moschella sedute srl (CF: 01991400670)
QUADRICA S.R.L. UNIPERSONALE (CF: 02638290920)
QUADRIFOGLIO SISTEMI D'ARREDO SPA (CF: 02301560260)
SMARTOFFICE SRL (CF: 06483910961)
</t>
  </si>
  <si>
    <t>QUADRIFOGLIO SISTEMI D'ARREDO SPA (CF: 02301560260)</t>
  </si>
  <si>
    <t>Servizio di smaltimento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</si>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</sst>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E1" sqref="E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184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"Z16219AA2C"</f>
        <v>Z16219AA2C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173.07</v>
      </c>
      <c r="I3" s="2">
        <v>43116</v>
      </c>
      <c r="J3" s="2">
        <v>43480</v>
      </c>
      <c r="K3">
        <v>0</v>
      </c>
    </row>
    <row r="4" spans="1:11" x14ac:dyDescent="0.25">
      <c r="A4" t="str">
        <f>"Z4921C8C7C"</f>
        <v>Z4921C8C7C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2352</v>
      </c>
      <c r="I4" s="2">
        <v>43119</v>
      </c>
      <c r="J4" s="2">
        <v>43124</v>
      </c>
      <c r="K4">
        <v>2352</v>
      </c>
    </row>
    <row r="5" spans="1:11" x14ac:dyDescent="0.25">
      <c r="A5" t="str">
        <f>"ZA72194411"</f>
        <v>ZA72194411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224</v>
      </c>
      <c r="I5" s="2">
        <v>43103</v>
      </c>
      <c r="J5" s="2">
        <v>43103</v>
      </c>
      <c r="K5">
        <v>224</v>
      </c>
    </row>
    <row r="6" spans="1:11" x14ac:dyDescent="0.25">
      <c r="A6" t="str">
        <f>"Z8521B1282"</f>
        <v>Z8521B1282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342</v>
      </c>
      <c r="I6" s="2">
        <v>43129</v>
      </c>
      <c r="J6" s="2">
        <v>43140</v>
      </c>
      <c r="K6">
        <v>342</v>
      </c>
    </row>
    <row r="7" spans="1:11" x14ac:dyDescent="0.25">
      <c r="A7" t="str">
        <f>"ZA721DA2C8"</f>
        <v>ZA721DA2C8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132.5</v>
      </c>
      <c r="I7" s="2">
        <v>43101</v>
      </c>
      <c r="J7" s="2">
        <v>43830</v>
      </c>
      <c r="K7">
        <v>0</v>
      </c>
    </row>
    <row r="8" spans="1:11" x14ac:dyDescent="0.25">
      <c r="A8" t="str">
        <f>"Z5D21ED74B"</f>
        <v>Z5D21ED74B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21</v>
      </c>
      <c r="G8" t="s">
        <v>22</v>
      </c>
      <c r="H8">
        <v>13974.8</v>
      </c>
      <c r="I8" s="2">
        <v>43130</v>
      </c>
      <c r="J8" s="2">
        <v>43139</v>
      </c>
      <c r="K8">
        <v>13974.8</v>
      </c>
    </row>
    <row r="9" spans="1:11" x14ac:dyDescent="0.25">
      <c r="A9" t="str">
        <f>"ZEB21C2AF6"</f>
        <v>ZEB21C2AF6</v>
      </c>
      <c r="B9" t="str">
        <f t="shared" si="0"/>
        <v>06363391001</v>
      </c>
      <c r="C9" t="s">
        <v>15</v>
      </c>
      <c r="D9" t="s">
        <v>33</v>
      </c>
      <c r="E9" t="s">
        <v>34</v>
      </c>
      <c r="F9" s="1" t="s">
        <v>35</v>
      </c>
      <c r="G9" t="s">
        <v>36</v>
      </c>
      <c r="H9">
        <v>0</v>
      </c>
      <c r="I9" s="2">
        <v>43118</v>
      </c>
      <c r="J9" s="2">
        <v>43119</v>
      </c>
      <c r="K9">
        <v>2521.36</v>
      </c>
    </row>
    <row r="10" spans="1:11" x14ac:dyDescent="0.25">
      <c r="A10" t="str">
        <f>"Z04227829E"</f>
        <v>Z04227829E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140</v>
      </c>
      <c r="I10" s="2">
        <v>43159</v>
      </c>
      <c r="J10" s="2">
        <v>43159</v>
      </c>
      <c r="K10">
        <v>140</v>
      </c>
    </row>
    <row r="11" spans="1:11" x14ac:dyDescent="0.25">
      <c r="A11" t="str">
        <f>"ZED21E0FDA"</f>
        <v>ZED21E0FDA</v>
      </c>
      <c r="B11" t="str">
        <f t="shared" si="0"/>
        <v>06363391001</v>
      </c>
      <c r="C11" t="s">
        <v>15</v>
      </c>
      <c r="D11" t="s">
        <v>40</v>
      </c>
      <c r="E11" t="s">
        <v>17</v>
      </c>
      <c r="F11" s="1" t="s">
        <v>41</v>
      </c>
      <c r="G11" t="s">
        <v>42</v>
      </c>
      <c r="H11">
        <v>9995</v>
      </c>
      <c r="I11" s="2">
        <v>43140</v>
      </c>
      <c r="J11" s="2">
        <v>43196</v>
      </c>
      <c r="K11">
        <v>9995</v>
      </c>
    </row>
    <row r="12" spans="1:11" x14ac:dyDescent="0.25">
      <c r="A12" t="str">
        <f>"Z84221F51F"</f>
        <v>Z84221F51F</v>
      </c>
      <c r="B12" t="str">
        <f t="shared" si="0"/>
        <v>06363391001</v>
      </c>
      <c r="C12" t="s">
        <v>15</v>
      </c>
      <c r="D12" t="s">
        <v>43</v>
      </c>
      <c r="E12" t="s">
        <v>34</v>
      </c>
      <c r="F12" s="1" t="s">
        <v>35</v>
      </c>
      <c r="G12" t="s">
        <v>36</v>
      </c>
      <c r="H12">
        <v>0</v>
      </c>
      <c r="I12" s="2">
        <v>43140</v>
      </c>
      <c r="J12" s="2">
        <v>43143</v>
      </c>
      <c r="K12">
        <v>1204.71</v>
      </c>
    </row>
    <row r="13" spans="1:11" x14ac:dyDescent="0.25">
      <c r="A13" t="str">
        <f>"Z93225416D"</f>
        <v>Z93225416D</v>
      </c>
      <c r="B13" t="str">
        <f t="shared" si="0"/>
        <v>06363391001</v>
      </c>
      <c r="C13" t="s">
        <v>15</v>
      </c>
      <c r="D13" t="s">
        <v>44</v>
      </c>
      <c r="E13" t="s">
        <v>34</v>
      </c>
      <c r="F13" s="1" t="s">
        <v>35</v>
      </c>
      <c r="G13" t="s">
        <v>36</v>
      </c>
      <c r="H13">
        <v>0</v>
      </c>
      <c r="I13" s="2">
        <v>43151</v>
      </c>
      <c r="J13" s="2">
        <v>43153</v>
      </c>
      <c r="K13">
        <v>2346.17</v>
      </c>
    </row>
    <row r="14" spans="1:11" x14ac:dyDescent="0.25">
      <c r="A14" t="str">
        <f>"7346186875"</f>
        <v>7346186875</v>
      </c>
      <c r="B14" t="str">
        <f t="shared" si="0"/>
        <v>06363391001</v>
      </c>
      <c r="C14" t="s">
        <v>15</v>
      </c>
      <c r="D14" t="s">
        <v>45</v>
      </c>
      <c r="E14" t="s">
        <v>34</v>
      </c>
      <c r="F14" s="1" t="s">
        <v>46</v>
      </c>
      <c r="G14" t="s">
        <v>47</v>
      </c>
      <c r="H14">
        <v>2507919.84</v>
      </c>
      <c r="I14" s="2">
        <v>43112</v>
      </c>
      <c r="J14" s="2">
        <v>43842</v>
      </c>
      <c r="K14">
        <v>807694.29</v>
      </c>
    </row>
    <row r="15" spans="1:11" ht="120" x14ac:dyDescent="0.25">
      <c r="A15" t="str">
        <f>"ZB622A127C"</f>
        <v>ZB622A127C</v>
      </c>
      <c r="B15" t="str">
        <f t="shared" si="0"/>
        <v>06363391001</v>
      </c>
      <c r="C15" t="s">
        <v>15</v>
      </c>
      <c r="D15" t="s">
        <v>48</v>
      </c>
      <c r="E15" t="s">
        <v>17</v>
      </c>
      <c r="F15" s="1" t="s">
        <v>49</v>
      </c>
      <c r="G15" t="s">
        <v>50</v>
      </c>
      <c r="H15">
        <v>2484</v>
      </c>
      <c r="I15" s="2">
        <v>43160</v>
      </c>
      <c r="J15" s="2">
        <v>44255</v>
      </c>
      <c r="K15">
        <v>2484</v>
      </c>
    </row>
    <row r="16" spans="1:11" x14ac:dyDescent="0.25">
      <c r="A16" t="str">
        <f>"Z1922EE0D1"</f>
        <v>Z1922EE0D1</v>
      </c>
      <c r="B16" t="str">
        <f t="shared" si="0"/>
        <v>06363391001</v>
      </c>
      <c r="C16" t="s">
        <v>15</v>
      </c>
      <c r="D16" t="s">
        <v>51</v>
      </c>
      <c r="E16" t="s">
        <v>34</v>
      </c>
      <c r="F16" s="1" t="s">
        <v>35</v>
      </c>
      <c r="G16" t="s">
        <v>36</v>
      </c>
      <c r="H16">
        <v>0</v>
      </c>
      <c r="I16" s="2">
        <v>43187</v>
      </c>
      <c r="J16" s="2">
        <v>43188</v>
      </c>
      <c r="K16">
        <v>1655.65</v>
      </c>
    </row>
    <row r="17" spans="1:11" x14ac:dyDescent="0.25">
      <c r="A17" t="str">
        <f>"Z9123294EB"</f>
        <v>Z9123294EB</v>
      </c>
      <c r="B17" t="str">
        <f t="shared" si="0"/>
        <v>06363391001</v>
      </c>
      <c r="C17" t="s">
        <v>15</v>
      </c>
      <c r="D17" t="s">
        <v>52</v>
      </c>
      <c r="E17" t="s">
        <v>17</v>
      </c>
      <c r="F17" s="1" t="s">
        <v>21</v>
      </c>
      <c r="G17" t="s">
        <v>22</v>
      </c>
      <c r="H17">
        <v>6909</v>
      </c>
      <c r="I17" s="2">
        <v>43203</v>
      </c>
      <c r="J17" s="2">
        <v>43209</v>
      </c>
      <c r="K17">
        <v>6909</v>
      </c>
    </row>
    <row r="18" spans="1:11" x14ac:dyDescent="0.25">
      <c r="A18" t="str">
        <f>"Z49236755B"</f>
        <v>Z49236755B</v>
      </c>
      <c r="B18" t="str">
        <f t="shared" si="0"/>
        <v>06363391001</v>
      </c>
      <c r="C18" t="s">
        <v>15</v>
      </c>
      <c r="D18" t="s">
        <v>53</v>
      </c>
      <c r="E18" t="s">
        <v>17</v>
      </c>
      <c r="F18" s="1" t="s">
        <v>54</v>
      </c>
      <c r="G18" t="s">
        <v>55</v>
      </c>
      <c r="H18">
        <v>153</v>
      </c>
      <c r="I18" s="2">
        <v>43230</v>
      </c>
      <c r="J18" s="2">
        <v>43230</v>
      </c>
      <c r="K18">
        <v>153</v>
      </c>
    </row>
    <row r="19" spans="1:11" x14ac:dyDescent="0.25">
      <c r="A19" t="str">
        <f>"Z2E235EF99"</f>
        <v>Z2E235EF99</v>
      </c>
      <c r="B19" t="str">
        <f t="shared" si="0"/>
        <v>06363391001</v>
      </c>
      <c r="C19" t="s">
        <v>15</v>
      </c>
      <c r="D19" t="s">
        <v>56</v>
      </c>
      <c r="E19" t="s">
        <v>17</v>
      </c>
      <c r="F19" s="1" t="s">
        <v>57</v>
      </c>
      <c r="G19" t="s">
        <v>58</v>
      </c>
      <c r="H19">
        <v>980</v>
      </c>
      <c r="I19" s="2">
        <v>43238</v>
      </c>
      <c r="J19" s="2">
        <v>43238</v>
      </c>
      <c r="K19">
        <v>980</v>
      </c>
    </row>
    <row r="20" spans="1:11" x14ac:dyDescent="0.25">
      <c r="A20" t="str">
        <f>"ZF822D200F"</f>
        <v>ZF822D200F</v>
      </c>
      <c r="B20" t="str">
        <f t="shared" si="0"/>
        <v>06363391001</v>
      </c>
      <c r="C20" t="s">
        <v>15</v>
      </c>
      <c r="D20" t="s">
        <v>59</v>
      </c>
      <c r="E20" t="s">
        <v>17</v>
      </c>
      <c r="F20" s="1" t="s">
        <v>60</v>
      </c>
      <c r="G20" t="s">
        <v>61</v>
      </c>
      <c r="H20">
        <v>1750</v>
      </c>
      <c r="I20" s="2">
        <v>43213</v>
      </c>
      <c r="J20" s="2">
        <v>43235</v>
      </c>
      <c r="K20">
        <v>1750</v>
      </c>
    </row>
    <row r="21" spans="1:11" x14ac:dyDescent="0.25">
      <c r="A21" t="str">
        <f>"Z8321F36D6"</f>
        <v>Z8321F36D6</v>
      </c>
      <c r="B21" t="str">
        <f t="shared" si="0"/>
        <v>06363391001</v>
      </c>
      <c r="C21" t="s">
        <v>15</v>
      </c>
      <c r="D21" t="s">
        <v>62</v>
      </c>
      <c r="E21" t="s">
        <v>17</v>
      </c>
      <c r="F21" s="1" t="s">
        <v>63</v>
      </c>
      <c r="G21" t="s">
        <v>64</v>
      </c>
      <c r="H21">
        <v>620</v>
      </c>
      <c r="I21" s="2">
        <v>43252</v>
      </c>
      <c r="J21" s="2">
        <v>43616</v>
      </c>
      <c r="K21">
        <v>620</v>
      </c>
    </row>
    <row r="22" spans="1:11" x14ac:dyDescent="0.25">
      <c r="A22" t="str">
        <f>"ZEF23EE6EE"</f>
        <v>ZEF23EE6EE</v>
      </c>
      <c r="B22" t="str">
        <f t="shared" si="0"/>
        <v>06363391001</v>
      </c>
      <c r="C22" t="s">
        <v>15</v>
      </c>
      <c r="D22" t="s">
        <v>65</v>
      </c>
      <c r="E22" t="s">
        <v>17</v>
      </c>
      <c r="F22" s="1" t="s">
        <v>66</v>
      </c>
      <c r="G22" t="s">
        <v>67</v>
      </c>
      <c r="H22">
        <v>210</v>
      </c>
      <c r="I22" s="2">
        <v>43264</v>
      </c>
      <c r="J22" s="2">
        <v>43264</v>
      </c>
      <c r="K22">
        <v>210</v>
      </c>
    </row>
    <row r="23" spans="1:11" x14ac:dyDescent="0.25">
      <c r="A23" t="str">
        <f>"ZE123AB090"</f>
        <v>ZE123AB090</v>
      </c>
      <c r="B23" t="str">
        <f t="shared" si="0"/>
        <v>06363391001</v>
      </c>
      <c r="C23" t="s">
        <v>15</v>
      </c>
      <c r="D23" t="s">
        <v>68</v>
      </c>
      <c r="E23" t="s">
        <v>17</v>
      </c>
      <c r="F23" s="1" t="s">
        <v>69</v>
      </c>
      <c r="G23" t="s">
        <v>70</v>
      </c>
      <c r="H23">
        <v>1230</v>
      </c>
      <c r="I23" s="2">
        <v>43250</v>
      </c>
      <c r="J23" s="2">
        <v>43259</v>
      </c>
      <c r="K23">
        <v>1230</v>
      </c>
    </row>
    <row r="24" spans="1:11" x14ac:dyDescent="0.25">
      <c r="A24" t="str">
        <f>"Z4B23EA528"</f>
        <v>Z4B23EA528</v>
      </c>
      <c r="B24" t="str">
        <f t="shared" si="0"/>
        <v>06363391001</v>
      </c>
      <c r="C24" t="s">
        <v>15</v>
      </c>
      <c r="D24" t="s">
        <v>71</v>
      </c>
      <c r="E24" t="s">
        <v>17</v>
      </c>
      <c r="F24" s="1" t="s">
        <v>72</v>
      </c>
      <c r="G24" t="s">
        <v>73</v>
      </c>
      <c r="H24">
        <v>1494</v>
      </c>
      <c r="I24" s="2">
        <v>43266</v>
      </c>
      <c r="J24" s="2">
        <v>43285</v>
      </c>
      <c r="K24">
        <v>1494</v>
      </c>
    </row>
    <row r="25" spans="1:11" x14ac:dyDescent="0.25">
      <c r="A25" t="str">
        <f>"ZF52462D7A"</f>
        <v>ZF52462D7A</v>
      </c>
      <c r="B25" t="str">
        <f t="shared" si="0"/>
        <v>06363391001</v>
      </c>
      <c r="C25" t="s">
        <v>15</v>
      </c>
      <c r="D25" t="s">
        <v>74</v>
      </c>
      <c r="E25" t="s">
        <v>17</v>
      </c>
      <c r="F25" s="1" t="s">
        <v>75</v>
      </c>
      <c r="G25" t="s">
        <v>76</v>
      </c>
      <c r="H25">
        <v>11650.55</v>
      </c>
      <c r="I25" s="2">
        <v>43304</v>
      </c>
      <c r="J25" s="2">
        <v>43393</v>
      </c>
      <c r="K25">
        <v>11650.55</v>
      </c>
    </row>
    <row r="26" spans="1:11" x14ac:dyDescent="0.25">
      <c r="A26" t="str">
        <f>"Z9A2387376"</f>
        <v>Z9A2387376</v>
      </c>
      <c r="B26" t="str">
        <f t="shared" si="0"/>
        <v>06363391001</v>
      </c>
      <c r="C26" t="s">
        <v>15</v>
      </c>
      <c r="D26" t="s">
        <v>77</v>
      </c>
      <c r="E26" t="s">
        <v>17</v>
      </c>
      <c r="F26" s="1" t="s">
        <v>78</v>
      </c>
      <c r="G26" t="s">
        <v>79</v>
      </c>
      <c r="H26">
        <v>96.14</v>
      </c>
      <c r="I26" s="2">
        <v>43243</v>
      </c>
      <c r="J26" s="2">
        <v>43607</v>
      </c>
      <c r="K26">
        <v>96.14</v>
      </c>
    </row>
    <row r="27" spans="1:11" x14ac:dyDescent="0.25">
      <c r="A27" t="str">
        <f>"ZB7238746A"</f>
        <v>ZB7238746A</v>
      </c>
      <c r="B27" t="str">
        <f t="shared" si="0"/>
        <v>06363391001</v>
      </c>
      <c r="C27" t="s">
        <v>15</v>
      </c>
      <c r="D27" t="s">
        <v>80</v>
      </c>
      <c r="E27" t="s">
        <v>17</v>
      </c>
      <c r="F27" s="1" t="s">
        <v>81</v>
      </c>
      <c r="G27" t="s">
        <v>82</v>
      </c>
      <c r="H27">
        <v>3859</v>
      </c>
      <c r="I27" s="2">
        <v>43245</v>
      </c>
      <c r="J27" s="2">
        <v>43245</v>
      </c>
      <c r="K27">
        <v>3859</v>
      </c>
    </row>
    <row r="28" spans="1:11" x14ac:dyDescent="0.25">
      <c r="A28" t="str">
        <f>"ZF9243FEB5"</f>
        <v>ZF9243FEB5</v>
      </c>
      <c r="B28" t="str">
        <f t="shared" si="0"/>
        <v>06363391001</v>
      </c>
      <c r="C28" t="s">
        <v>15</v>
      </c>
      <c r="D28" t="s">
        <v>83</v>
      </c>
      <c r="E28" t="s">
        <v>17</v>
      </c>
      <c r="F28" s="1" t="s">
        <v>84</v>
      </c>
      <c r="G28" t="s">
        <v>85</v>
      </c>
      <c r="H28">
        <v>1300</v>
      </c>
      <c r="I28" s="2">
        <v>43305</v>
      </c>
      <c r="J28" s="2">
        <v>43305</v>
      </c>
      <c r="K28">
        <v>1300</v>
      </c>
    </row>
    <row r="29" spans="1:11" x14ac:dyDescent="0.25">
      <c r="A29" t="str">
        <f>"7421576E3F"</f>
        <v>7421576E3F</v>
      </c>
      <c r="B29" t="str">
        <f t="shared" si="0"/>
        <v>06363391001</v>
      </c>
      <c r="C29" t="s">
        <v>15</v>
      </c>
      <c r="D29" t="s">
        <v>86</v>
      </c>
      <c r="E29" t="s">
        <v>87</v>
      </c>
      <c r="F29" s="1" t="s">
        <v>88</v>
      </c>
      <c r="G29" t="s">
        <v>89</v>
      </c>
      <c r="H29">
        <v>97750</v>
      </c>
      <c r="I29" s="2">
        <v>43298</v>
      </c>
      <c r="J29" s="2">
        <v>44394</v>
      </c>
      <c r="K29">
        <v>0</v>
      </c>
    </row>
    <row r="30" spans="1:11" x14ac:dyDescent="0.25">
      <c r="A30" t="str">
        <f>"742159806B"</f>
        <v>742159806B</v>
      </c>
      <c r="B30" t="str">
        <f t="shared" si="0"/>
        <v>06363391001</v>
      </c>
      <c r="C30" t="s">
        <v>15</v>
      </c>
      <c r="D30" t="s">
        <v>90</v>
      </c>
      <c r="E30" t="s">
        <v>87</v>
      </c>
      <c r="F30" s="1" t="s">
        <v>91</v>
      </c>
      <c r="G30" t="s">
        <v>89</v>
      </c>
      <c r="H30">
        <v>94375</v>
      </c>
      <c r="I30" s="2">
        <v>43298</v>
      </c>
      <c r="J30" s="2">
        <v>44394</v>
      </c>
      <c r="K30">
        <v>0</v>
      </c>
    </row>
    <row r="31" spans="1:11" x14ac:dyDescent="0.25">
      <c r="A31" t="str">
        <f>"7421640313"</f>
        <v>7421640313</v>
      </c>
      <c r="B31" t="str">
        <f t="shared" si="0"/>
        <v>06363391001</v>
      </c>
      <c r="C31" t="s">
        <v>15</v>
      </c>
      <c r="D31" t="s">
        <v>92</v>
      </c>
      <c r="E31" t="s">
        <v>87</v>
      </c>
      <c r="F31" s="1" t="s">
        <v>93</v>
      </c>
      <c r="G31" t="s">
        <v>89</v>
      </c>
      <c r="H31">
        <v>80000</v>
      </c>
      <c r="I31" s="2">
        <v>43298</v>
      </c>
      <c r="J31" s="2">
        <v>44394</v>
      </c>
      <c r="K31">
        <v>0</v>
      </c>
    </row>
    <row r="32" spans="1:11" ht="135" x14ac:dyDescent="0.25">
      <c r="A32" t="str">
        <f>"ZE02203941"</f>
        <v>ZE02203941</v>
      </c>
      <c r="B32" t="str">
        <f t="shared" si="0"/>
        <v>06363391001</v>
      </c>
      <c r="C32" t="s">
        <v>15</v>
      </c>
      <c r="D32" t="s">
        <v>94</v>
      </c>
      <c r="E32" t="s">
        <v>34</v>
      </c>
      <c r="F32" s="1" t="s">
        <v>95</v>
      </c>
      <c r="G32" t="s">
        <v>96</v>
      </c>
      <c r="H32">
        <v>0</v>
      </c>
      <c r="I32" s="2">
        <v>43136</v>
      </c>
      <c r="J32" s="2">
        <v>43153</v>
      </c>
      <c r="K32">
        <v>348.45</v>
      </c>
    </row>
    <row r="33" spans="1:11" x14ac:dyDescent="0.25">
      <c r="A33" t="str">
        <f>"Z6F2474221"</f>
        <v>Z6F2474221</v>
      </c>
      <c r="B33" t="str">
        <f t="shared" si="0"/>
        <v>06363391001</v>
      </c>
      <c r="C33" t="s">
        <v>15</v>
      </c>
      <c r="D33" t="s">
        <v>97</v>
      </c>
      <c r="E33" t="s">
        <v>17</v>
      </c>
      <c r="F33" s="1" t="s">
        <v>60</v>
      </c>
      <c r="G33" t="s">
        <v>61</v>
      </c>
      <c r="H33">
        <v>1250</v>
      </c>
      <c r="I33" s="2">
        <v>43339</v>
      </c>
      <c r="J33" s="2">
        <v>43361</v>
      </c>
      <c r="K33">
        <v>1250</v>
      </c>
    </row>
    <row r="34" spans="1:11" x14ac:dyDescent="0.25">
      <c r="A34" t="str">
        <f>"Z9D25142C4"</f>
        <v>Z9D25142C4</v>
      </c>
      <c r="B34" t="str">
        <f t="shared" si="0"/>
        <v>06363391001</v>
      </c>
      <c r="C34" t="s">
        <v>15</v>
      </c>
      <c r="D34" t="s">
        <v>98</v>
      </c>
      <c r="E34" t="s">
        <v>17</v>
      </c>
      <c r="F34" s="1" t="s">
        <v>99</v>
      </c>
      <c r="G34" t="s">
        <v>100</v>
      </c>
      <c r="H34">
        <v>621</v>
      </c>
      <c r="I34" s="2">
        <v>43370</v>
      </c>
      <c r="J34" s="2">
        <v>43370</v>
      </c>
      <c r="K34">
        <v>621</v>
      </c>
    </row>
    <row r="35" spans="1:11" x14ac:dyDescent="0.25">
      <c r="A35" t="str">
        <f>"Z8124C1869"</f>
        <v>Z8124C1869</v>
      </c>
      <c r="B35" t="str">
        <f t="shared" ref="B35:B66" si="1">"06363391001"</f>
        <v>06363391001</v>
      </c>
      <c r="C35" t="s">
        <v>15</v>
      </c>
      <c r="D35" t="s">
        <v>101</v>
      </c>
      <c r="E35" t="s">
        <v>17</v>
      </c>
      <c r="F35" s="1" t="s">
        <v>102</v>
      </c>
      <c r="G35" t="s">
        <v>103</v>
      </c>
      <c r="H35">
        <v>2250</v>
      </c>
      <c r="I35" s="2">
        <v>43374</v>
      </c>
      <c r="J35" s="2">
        <v>43374</v>
      </c>
      <c r="K35">
        <v>2250</v>
      </c>
    </row>
    <row r="36" spans="1:11" x14ac:dyDescent="0.25">
      <c r="A36" t="str">
        <f>"Z632293900"</f>
        <v>Z632293900</v>
      </c>
      <c r="B36" t="str">
        <f t="shared" si="1"/>
        <v>06363391001</v>
      </c>
      <c r="C36" t="s">
        <v>15</v>
      </c>
      <c r="D36" t="s">
        <v>104</v>
      </c>
      <c r="E36" t="s">
        <v>17</v>
      </c>
      <c r="F36" s="1" t="s">
        <v>105</v>
      </c>
      <c r="G36" t="s">
        <v>106</v>
      </c>
      <c r="H36">
        <v>5900</v>
      </c>
      <c r="I36" s="2">
        <v>43178</v>
      </c>
      <c r="J36" s="2">
        <v>43220</v>
      </c>
      <c r="K36">
        <v>5900</v>
      </c>
    </row>
    <row r="37" spans="1:11" x14ac:dyDescent="0.25">
      <c r="A37" t="str">
        <f>"Z50236E8FA"</f>
        <v>Z50236E8FA</v>
      </c>
      <c r="B37" t="str">
        <f t="shared" si="1"/>
        <v>06363391001</v>
      </c>
      <c r="C37" t="s">
        <v>15</v>
      </c>
      <c r="D37" t="s">
        <v>107</v>
      </c>
      <c r="E37" t="s">
        <v>17</v>
      </c>
      <c r="F37" s="1" t="s">
        <v>108</v>
      </c>
      <c r="G37" t="s">
        <v>109</v>
      </c>
      <c r="H37">
        <v>591.6</v>
      </c>
      <c r="I37" s="2">
        <v>43237</v>
      </c>
      <c r="J37" s="2">
        <v>43249</v>
      </c>
      <c r="K37">
        <v>591.6</v>
      </c>
    </row>
    <row r="38" spans="1:11" ht="210" x14ac:dyDescent="0.25">
      <c r="A38" t="str">
        <f>"Z3624F71B7"</f>
        <v>Z3624F71B7</v>
      </c>
      <c r="B38" t="str">
        <f t="shared" si="1"/>
        <v>06363391001</v>
      </c>
      <c r="C38" t="s">
        <v>15</v>
      </c>
      <c r="D38" t="s">
        <v>110</v>
      </c>
      <c r="E38" t="s">
        <v>17</v>
      </c>
      <c r="F38" s="1" t="s">
        <v>111</v>
      </c>
      <c r="G38" t="s">
        <v>112</v>
      </c>
      <c r="H38">
        <v>1500</v>
      </c>
      <c r="I38" s="2">
        <v>43388</v>
      </c>
      <c r="J38" s="2">
        <v>43410</v>
      </c>
      <c r="K38">
        <v>1500</v>
      </c>
    </row>
    <row r="39" spans="1:11" ht="105" x14ac:dyDescent="0.25">
      <c r="A39" t="str">
        <f>"Z9024F5020"</f>
        <v>Z9024F5020</v>
      </c>
      <c r="B39" t="str">
        <f t="shared" si="1"/>
        <v>06363391001</v>
      </c>
      <c r="C39" t="s">
        <v>15</v>
      </c>
      <c r="D39" t="s">
        <v>113</v>
      </c>
      <c r="E39" t="s">
        <v>17</v>
      </c>
      <c r="F39" s="1" t="s">
        <v>114</v>
      </c>
      <c r="G39" t="s">
        <v>115</v>
      </c>
      <c r="H39">
        <v>4899</v>
      </c>
      <c r="I39" s="2">
        <v>43369</v>
      </c>
      <c r="J39" s="2">
        <v>43378</v>
      </c>
      <c r="K39">
        <v>4899</v>
      </c>
    </row>
    <row r="40" spans="1:11" ht="75" x14ac:dyDescent="0.25">
      <c r="A40" t="str">
        <f>"Z0C2506E24"</f>
        <v>Z0C2506E24</v>
      </c>
      <c r="B40" t="str">
        <f t="shared" si="1"/>
        <v>06363391001</v>
      </c>
      <c r="C40" t="s">
        <v>15</v>
      </c>
      <c r="D40" t="s">
        <v>116</v>
      </c>
      <c r="E40" t="s">
        <v>17</v>
      </c>
      <c r="F40" s="1" t="s">
        <v>117</v>
      </c>
      <c r="G40" t="s">
        <v>118</v>
      </c>
      <c r="H40">
        <v>487.2</v>
      </c>
      <c r="I40" s="2">
        <v>43368</v>
      </c>
      <c r="J40" s="2">
        <v>43371</v>
      </c>
      <c r="K40">
        <v>487.2</v>
      </c>
    </row>
    <row r="41" spans="1:11" ht="150" x14ac:dyDescent="0.25">
      <c r="A41" t="str">
        <f>"ZAD2574D5B"</f>
        <v>ZAD2574D5B</v>
      </c>
      <c r="B41" t="str">
        <f t="shared" si="1"/>
        <v>06363391001</v>
      </c>
      <c r="C41" t="s">
        <v>15</v>
      </c>
      <c r="D41" t="s">
        <v>37</v>
      </c>
      <c r="E41" t="s">
        <v>17</v>
      </c>
      <c r="F41" s="1" t="s">
        <v>38</v>
      </c>
      <c r="G41" t="s">
        <v>39</v>
      </c>
      <c r="H41">
        <v>280</v>
      </c>
      <c r="I41" s="2">
        <v>43398</v>
      </c>
      <c r="J41" s="2">
        <v>43398</v>
      </c>
      <c r="K41">
        <v>280</v>
      </c>
    </row>
    <row r="42" spans="1:11" ht="120" x14ac:dyDescent="0.25">
      <c r="A42" t="str">
        <f>"Z55258F5B6"</f>
        <v>Z55258F5B6</v>
      </c>
      <c r="B42" t="str">
        <f t="shared" si="1"/>
        <v>06363391001</v>
      </c>
      <c r="C42" t="s">
        <v>15</v>
      </c>
      <c r="D42" t="s">
        <v>119</v>
      </c>
      <c r="E42" t="s">
        <v>17</v>
      </c>
      <c r="F42" s="1" t="s">
        <v>120</v>
      </c>
      <c r="G42" t="s">
        <v>121</v>
      </c>
      <c r="H42">
        <v>187.87</v>
      </c>
      <c r="I42" s="2">
        <v>43404</v>
      </c>
      <c r="J42" s="2">
        <v>43404</v>
      </c>
      <c r="K42">
        <v>187.87</v>
      </c>
    </row>
    <row r="43" spans="1:11" ht="270" x14ac:dyDescent="0.25">
      <c r="A43" t="str">
        <f>"Z8824F6C5D"</f>
        <v>Z8824F6C5D</v>
      </c>
      <c r="B43" t="str">
        <f t="shared" si="1"/>
        <v>06363391001</v>
      </c>
      <c r="C43" t="s">
        <v>15</v>
      </c>
      <c r="D43" t="s">
        <v>122</v>
      </c>
      <c r="E43" t="s">
        <v>17</v>
      </c>
      <c r="F43" s="1" t="s">
        <v>123</v>
      </c>
      <c r="G43" t="s">
        <v>124</v>
      </c>
      <c r="H43">
        <v>7700</v>
      </c>
      <c r="I43" s="2">
        <v>43357</v>
      </c>
      <c r="J43" s="2">
        <v>43406</v>
      </c>
      <c r="K43">
        <v>7700</v>
      </c>
    </row>
    <row r="44" spans="1:11" ht="75" x14ac:dyDescent="0.25">
      <c r="A44" t="str">
        <f>"Z6025863A5"</f>
        <v>Z6025863A5</v>
      </c>
      <c r="B44" t="str">
        <f t="shared" si="1"/>
        <v>06363391001</v>
      </c>
      <c r="C44" t="s">
        <v>15</v>
      </c>
      <c r="D44" t="s">
        <v>125</v>
      </c>
      <c r="E44" t="s">
        <v>17</v>
      </c>
      <c r="F44" s="1" t="s">
        <v>117</v>
      </c>
      <c r="G44" t="s">
        <v>118</v>
      </c>
      <c r="H44">
        <v>240</v>
      </c>
      <c r="I44" s="2">
        <v>43405</v>
      </c>
      <c r="J44" s="2">
        <v>43412</v>
      </c>
      <c r="K44">
        <v>240</v>
      </c>
    </row>
    <row r="45" spans="1:11" ht="120" x14ac:dyDescent="0.25">
      <c r="A45" t="str">
        <f>"ZB82474232"</f>
        <v>ZB82474232</v>
      </c>
      <c r="B45" t="str">
        <f t="shared" si="1"/>
        <v>06363391001</v>
      </c>
      <c r="C45" t="s">
        <v>15</v>
      </c>
      <c r="D45" t="s">
        <v>126</v>
      </c>
      <c r="E45" t="s">
        <v>17</v>
      </c>
      <c r="F45" s="1" t="s">
        <v>127</v>
      </c>
      <c r="G45" t="s">
        <v>128</v>
      </c>
      <c r="H45">
        <v>21240</v>
      </c>
      <c r="I45" s="2">
        <v>43349</v>
      </c>
      <c r="J45" s="2">
        <v>43371</v>
      </c>
      <c r="K45">
        <v>21240</v>
      </c>
    </row>
    <row r="46" spans="1:11" ht="120" x14ac:dyDescent="0.25">
      <c r="A46" t="str">
        <f>"ZEE247420B"</f>
        <v>ZEE247420B</v>
      </c>
      <c r="B46" t="str">
        <f t="shared" si="1"/>
        <v>06363391001</v>
      </c>
      <c r="C46" t="s">
        <v>15</v>
      </c>
      <c r="D46" t="s">
        <v>129</v>
      </c>
      <c r="E46" t="s">
        <v>17</v>
      </c>
      <c r="F46" s="1" t="s">
        <v>127</v>
      </c>
      <c r="G46" t="s">
        <v>128</v>
      </c>
      <c r="H46">
        <v>2000</v>
      </c>
      <c r="I46" s="2">
        <v>43349</v>
      </c>
      <c r="J46" s="2">
        <v>43371</v>
      </c>
      <c r="K46">
        <v>2000</v>
      </c>
    </row>
    <row r="47" spans="1:11" ht="105" x14ac:dyDescent="0.25">
      <c r="A47" t="str">
        <f>"Z202640E8D"</f>
        <v>Z202640E8D</v>
      </c>
      <c r="B47" t="str">
        <f t="shared" si="1"/>
        <v>06363391001</v>
      </c>
      <c r="C47" t="s">
        <v>15</v>
      </c>
      <c r="D47" t="s">
        <v>130</v>
      </c>
      <c r="E47" t="s">
        <v>17</v>
      </c>
      <c r="F47" s="1" t="s">
        <v>131</v>
      </c>
      <c r="G47" t="s">
        <v>132</v>
      </c>
      <c r="H47">
        <v>850</v>
      </c>
      <c r="I47" s="2">
        <v>43453</v>
      </c>
      <c r="J47" s="2">
        <v>43453</v>
      </c>
      <c r="K47">
        <v>850</v>
      </c>
    </row>
    <row r="48" spans="1:11" ht="75" x14ac:dyDescent="0.25">
      <c r="A48" t="str">
        <f>"Z20258F622"</f>
        <v>Z20258F622</v>
      </c>
      <c r="B48" t="str">
        <f t="shared" si="1"/>
        <v>06363391001</v>
      </c>
      <c r="C48" t="s">
        <v>15</v>
      </c>
      <c r="D48" t="s">
        <v>133</v>
      </c>
      <c r="E48" t="s">
        <v>17</v>
      </c>
      <c r="F48" s="1" t="s">
        <v>134</v>
      </c>
      <c r="G48" t="s">
        <v>135</v>
      </c>
      <c r="H48">
        <v>998.2</v>
      </c>
      <c r="I48" s="2">
        <v>43404</v>
      </c>
      <c r="J48" s="2">
        <v>43423</v>
      </c>
      <c r="K48">
        <v>998.2</v>
      </c>
    </row>
    <row r="49" spans="1:11" ht="135" x14ac:dyDescent="0.25">
      <c r="A49" t="str">
        <f>"Z69262F343"</f>
        <v>Z69262F343</v>
      </c>
      <c r="B49" t="str">
        <f t="shared" si="1"/>
        <v>06363391001</v>
      </c>
      <c r="C49" t="s">
        <v>15</v>
      </c>
      <c r="D49" t="s">
        <v>136</v>
      </c>
      <c r="E49" t="s">
        <v>17</v>
      </c>
      <c r="F49" s="1" t="s">
        <v>137</v>
      </c>
      <c r="G49" t="s">
        <v>138</v>
      </c>
      <c r="H49">
        <v>2800</v>
      </c>
      <c r="I49" s="2">
        <v>43402</v>
      </c>
      <c r="J49" s="2">
        <v>43430</v>
      </c>
      <c r="K49">
        <v>2800</v>
      </c>
    </row>
    <row r="50" spans="1:11" ht="105" x14ac:dyDescent="0.25">
      <c r="A50" t="str">
        <f>"Z6C251A941"</f>
        <v>Z6C251A941</v>
      </c>
      <c r="B50" t="str">
        <f t="shared" si="1"/>
        <v>06363391001</v>
      </c>
      <c r="C50" t="s">
        <v>15</v>
      </c>
      <c r="D50" t="s">
        <v>139</v>
      </c>
      <c r="E50" t="s">
        <v>17</v>
      </c>
      <c r="F50" s="1" t="s">
        <v>140</v>
      </c>
      <c r="G50" t="s">
        <v>141</v>
      </c>
      <c r="H50">
        <v>8484.26</v>
      </c>
      <c r="I50" s="2">
        <v>43402</v>
      </c>
      <c r="J50" s="2">
        <v>43420</v>
      </c>
      <c r="K50">
        <v>8484.26</v>
      </c>
    </row>
    <row r="51" spans="1:11" ht="105" x14ac:dyDescent="0.25">
      <c r="A51" t="str">
        <f>"ZC12595679"</f>
        <v>ZC12595679</v>
      </c>
      <c r="B51" t="str">
        <f t="shared" si="1"/>
        <v>06363391001</v>
      </c>
      <c r="C51" t="s">
        <v>15</v>
      </c>
      <c r="D51" t="s">
        <v>142</v>
      </c>
      <c r="E51" t="s">
        <v>17</v>
      </c>
      <c r="F51" s="1" t="s">
        <v>114</v>
      </c>
      <c r="G51" t="s">
        <v>115</v>
      </c>
      <c r="H51">
        <v>5999</v>
      </c>
      <c r="I51" s="2">
        <v>43412</v>
      </c>
      <c r="J51" s="2">
        <v>43434</v>
      </c>
      <c r="K51">
        <v>5999</v>
      </c>
    </row>
    <row r="52" spans="1:11" ht="75" x14ac:dyDescent="0.25">
      <c r="A52" t="str">
        <f>"ZBF25A8DB9"</f>
        <v>ZBF25A8DB9</v>
      </c>
      <c r="B52" t="str">
        <f t="shared" si="1"/>
        <v>06363391001</v>
      </c>
      <c r="C52" t="s">
        <v>15</v>
      </c>
      <c r="D52" t="s">
        <v>143</v>
      </c>
      <c r="E52" t="s">
        <v>34</v>
      </c>
      <c r="F52" s="1" t="s">
        <v>144</v>
      </c>
      <c r="G52" t="s">
        <v>145</v>
      </c>
      <c r="H52">
        <v>0</v>
      </c>
      <c r="I52" s="2">
        <v>43413</v>
      </c>
      <c r="J52" s="2">
        <v>43419</v>
      </c>
      <c r="K52">
        <v>4080.33</v>
      </c>
    </row>
    <row r="53" spans="1:11" ht="90" x14ac:dyDescent="0.25">
      <c r="A53" t="str">
        <f>"ZBA2533E9F"</f>
        <v>ZBA2533E9F</v>
      </c>
      <c r="B53" t="str">
        <f t="shared" si="1"/>
        <v>06363391001</v>
      </c>
      <c r="C53" t="s">
        <v>15</v>
      </c>
      <c r="D53" t="s">
        <v>146</v>
      </c>
      <c r="E53" t="s">
        <v>34</v>
      </c>
      <c r="F53" s="1" t="s">
        <v>147</v>
      </c>
      <c r="G53" t="s">
        <v>148</v>
      </c>
      <c r="H53">
        <v>2800.32</v>
      </c>
      <c r="I53" s="2">
        <v>43385</v>
      </c>
      <c r="J53" s="2">
        <v>43413</v>
      </c>
      <c r="K53">
        <v>2800.31</v>
      </c>
    </row>
    <row r="54" spans="1:11" ht="90" x14ac:dyDescent="0.25">
      <c r="A54" t="str">
        <f>"Z532539C70"</f>
        <v>Z532539C70</v>
      </c>
      <c r="B54" t="str">
        <f t="shared" si="1"/>
        <v>06363391001</v>
      </c>
      <c r="C54" t="s">
        <v>15</v>
      </c>
      <c r="D54" t="s">
        <v>149</v>
      </c>
      <c r="E54" t="s">
        <v>34</v>
      </c>
      <c r="F54" s="1" t="s">
        <v>147</v>
      </c>
      <c r="G54" t="s">
        <v>148</v>
      </c>
      <c r="H54">
        <v>1456</v>
      </c>
      <c r="I54" s="2">
        <v>43391</v>
      </c>
      <c r="J54" s="2">
        <v>43420</v>
      </c>
      <c r="K54">
        <v>1456</v>
      </c>
    </row>
    <row r="55" spans="1:11" ht="90" x14ac:dyDescent="0.25">
      <c r="A55" t="str">
        <f>"ZE32539C08"</f>
        <v>ZE32539C08</v>
      </c>
      <c r="B55" t="str">
        <f t="shared" si="1"/>
        <v>06363391001</v>
      </c>
      <c r="C55" t="s">
        <v>15</v>
      </c>
      <c r="D55" t="s">
        <v>150</v>
      </c>
      <c r="E55" t="s">
        <v>34</v>
      </c>
      <c r="F55" s="1" t="s">
        <v>147</v>
      </c>
      <c r="G55" t="s">
        <v>148</v>
      </c>
      <c r="H55">
        <v>2321.44</v>
      </c>
      <c r="I55" s="2">
        <v>43402</v>
      </c>
      <c r="J55" s="2">
        <v>43430</v>
      </c>
      <c r="K55">
        <v>2321.44</v>
      </c>
    </row>
    <row r="56" spans="1:11" ht="90" x14ac:dyDescent="0.25">
      <c r="A56" t="str">
        <f>"Z7F2533E68"</f>
        <v>Z7F2533E68</v>
      </c>
      <c r="B56" t="str">
        <f t="shared" si="1"/>
        <v>06363391001</v>
      </c>
      <c r="C56" t="s">
        <v>15</v>
      </c>
      <c r="D56" t="s">
        <v>151</v>
      </c>
      <c r="E56" t="s">
        <v>17</v>
      </c>
      <c r="F56" s="1" t="s">
        <v>60</v>
      </c>
      <c r="G56" t="s">
        <v>61</v>
      </c>
      <c r="H56">
        <v>850</v>
      </c>
      <c r="I56" s="2">
        <v>43384</v>
      </c>
      <c r="J56" s="2">
        <v>43413</v>
      </c>
      <c r="K56">
        <v>0</v>
      </c>
    </row>
    <row r="57" spans="1:11" ht="75" x14ac:dyDescent="0.25">
      <c r="A57" t="str">
        <f>"Z1F2666F27"</f>
        <v>Z1F2666F27</v>
      </c>
      <c r="B57" t="str">
        <f t="shared" si="1"/>
        <v>06363391001</v>
      </c>
      <c r="C57" t="s">
        <v>15</v>
      </c>
      <c r="D57" t="s">
        <v>152</v>
      </c>
      <c r="E57" t="s">
        <v>34</v>
      </c>
      <c r="F57" s="1" t="s">
        <v>144</v>
      </c>
      <c r="G57" t="s">
        <v>145</v>
      </c>
      <c r="H57">
        <v>0</v>
      </c>
      <c r="I57" s="2">
        <v>43454</v>
      </c>
      <c r="J57" s="2">
        <v>43455</v>
      </c>
      <c r="K57">
        <v>2495.2199999999998</v>
      </c>
    </row>
    <row r="58" spans="1:11" ht="105" x14ac:dyDescent="0.25">
      <c r="A58" t="str">
        <f>"Z2124F6E04"</f>
        <v>Z2124F6E04</v>
      </c>
      <c r="B58" t="str">
        <f t="shared" si="1"/>
        <v>06363391001</v>
      </c>
      <c r="C58" t="s">
        <v>15</v>
      </c>
      <c r="D58" t="s">
        <v>153</v>
      </c>
      <c r="E58" t="s">
        <v>17</v>
      </c>
      <c r="F58" s="1" t="s">
        <v>131</v>
      </c>
      <c r="G58" t="s">
        <v>132</v>
      </c>
      <c r="H58">
        <v>9120</v>
      </c>
      <c r="I58" s="2">
        <v>43379</v>
      </c>
      <c r="J58" s="2">
        <v>43430</v>
      </c>
      <c r="K58">
        <v>9120</v>
      </c>
    </row>
    <row r="59" spans="1:11" ht="105" x14ac:dyDescent="0.25">
      <c r="A59" t="str">
        <f>"Z112641064"</f>
        <v>Z112641064</v>
      </c>
      <c r="B59" t="str">
        <f t="shared" si="1"/>
        <v>06363391001</v>
      </c>
      <c r="C59" t="s">
        <v>15</v>
      </c>
      <c r="D59" t="s">
        <v>153</v>
      </c>
      <c r="E59" t="s">
        <v>17</v>
      </c>
      <c r="F59" s="1" t="s">
        <v>131</v>
      </c>
      <c r="G59" t="s">
        <v>132</v>
      </c>
      <c r="H59">
        <v>1700</v>
      </c>
      <c r="I59" s="2">
        <v>43453</v>
      </c>
      <c r="J59" s="2">
        <v>43453</v>
      </c>
      <c r="K59">
        <v>1700</v>
      </c>
    </row>
    <row r="60" spans="1:11" ht="150" x14ac:dyDescent="0.25">
      <c r="A60" t="str">
        <f>"763596667B"</f>
        <v>763596667B</v>
      </c>
      <c r="B60" t="str">
        <f t="shared" si="1"/>
        <v>06363391001</v>
      </c>
      <c r="C60" t="s">
        <v>15</v>
      </c>
      <c r="D60" t="s">
        <v>154</v>
      </c>
      <c r="E60" t="s">
        <v>87</v>
      </c>
      <c r="F60" s="1" t="s">
        <v>155</v>
      </c>
      <c r="G60" t="s">
        <v>156</v>
      </c>
      <c r="H60">
        <v>43193.9</v>
      </c>
      <c r="I60" s="2">
        <v>43466</v>
      </c>
      <c r="J60" s="2">
        <v>43830</v>
      </c>
      <c r="K60">
        <v>0</v>
      </c>
    </row>
    <row r="61" spans="1:11" ht="75" x14ac:dyDescent="0.25">
      <c r="A61" t="str">
        <f>"Z4A25598D6"</f>
        <v>Z4A25598D6</v>
      </c>
      <c r="B61" t="str">
        <f t="shared" si="1"/>
        <v>06363391001</v>
      </c>
      <c r="C61" t="s">
        <v>15</v>
      </c>
      <c r="D61" t="s">
        <v>157</v>
      </c>
      <c r="E61" t="s">
        <v>17</v>
      </c>
      <c r="F61" s="1" t="s">
        <v>158</v>
      </c>
      <c r="G61" t="s">
        <v>159</v>
      </c>
      <c r="H61">
        <v>4390</v>
      </c>
      <c r="I61" s="2">
        <v>43398</v>
      </c>
      <c r="J61" s="2">
        <v>43444</v>
      </c>
      <c r="K61">
        <v>4325</v>
      </c>
    </row>
    <row r="62" spans="1:11" ht="75" x14ac:dyDescent="0.25">
      <c r="A62" t="str">
        <f>"ZB1264E719"</f>
        <v>ZB1264E719</v>
      </c>
      <c r="B62" t="str">
        <f t="shared" si="1"/>
        <v>06363391001</v>
      </c>
      <c r="C62" t="s">
        <v>15</v>
      </c>
      <c r="D62" t="s">
        <v>160</v>
      </c>
      <c r="E62" t="s">
        <v>17</v>
      </c>
      <c r="F62" s="1" t="s">
        <v>161</v>
      </c>
      <c r="G62" t="s">
        <v>156</v>
      </c>
      <c r="H62">
        <v>2650</v>
      </c>
      <c r="I62" s="2">
        <v>43454</v>
      </c>
      <c r="J62" s="2">
        <v>43465</v>
      </c>
      <c r="K62">
        <v>0</v>
      </c>
    </row>
    <row r="63" spans="1:11" ht="90" x14ac:dyDescent="0.25">
      <c r="A63" t="str">
        <f>"Z73257F02B"</f>
        <v>Z73257F02B</v>
      </c>
      <c r="B63" t="str">
        <f t="shared" si="1"/>
        <v>06363391001</v>
      </c>
      <c r="C63" t="s">
        <v>15</v>
      </c>
      <c r="D63" t="s">
        <v>162</v>
      </c>
      <c r="E63" t="s">
        <v>17</v>
      </c>
      <c r="F63" s="1" t="s">
        <v>60</v>
      </c>
      <c r="G63" t="s">
        <v>61</v>
      </c>
      <c r="H63">
        <v>990</v>
      </c>
      <c r="I63" s="2">
        <v>43402</v>
      </c>
      <c r="J63" s="2">
        <v>43424</v>
      </c>
      <c r="K63">
        <v>0</v>
      </c>
    </row>
    <row r="64" spans="1:11" ht="90" x14ac:dyDescent="0.25">
      <c r="A64" t="str">
        <f>"Z5925C4EBD"</f>
        <v>Z5925C4EBD</v>
      </c>
      <c r="B64" t="str">
        <f t="shared" si="1"/>
        <v>06363391001</v>
      </c>
      <c r="C64" t="s">
        <v>15</v>
      </c>
      <c r="D64" t="s">
        <v>163</v>
      </c>
      <c r="E64" t="s">
        <v>17</v>
      </c>
      <c r="F64" s="1" t="s">
        <v>60</v>
      </c>
      <c r="G64" t="s">
        <v>61</v>
      </c>
      <c r="H64">
        <v>990</v>
      </c>
      <c r="I64" s="2">
        <v>43420</v>
      </c>
      <c r="J64" s="2">
        <v>43441</v>
      </c>
      <c r="K64">
        <v>990</v>
      </c>
    </row>
    <row r="65" spans="1:11" x14ac:dyDescent="0.25">
      <c r="A65" t="str">
        <f>"7635935CE4"</f>
        <v>7635935CE4</v>
      </c>
      <c r="B65" t="str">
        <f t="shared" si="1"/>
        <v>06363391001</v>
      </c>
      <c r="C65" t="s">
        <v>15</v>
      </c>
      <c r="D65" t="s">
        <v>164</v>
      </c>
      <c r="E65" t="s">
        <v>87</v>
      </c>
      <c r="H65">
        <v>0</v>
      </c>
      <c r="K65">
        <v>0</v>
      </c>
    </row>
    <row r="66" spans="1:11" ht="150" x14ac:dyDescent="0.25">
      <c r="A66" t="str">
        <f>"Z0725A8D27"</f>
        <v>Z0725A8D27</v>
      </c>
      <c r="B66" t="str">
        <f t="shared" si="1"/>
        <v>06363391001</v>
      </c>
      <c r="C66" t="s">
        <v>15</v>
      </c>
      <c r="D66" t="s">
        <v>165</v>
      </c>
      <c r="E66" t="s">
        <v>17</v>
      </c>
      <c r="F66" s="1" t="s">
        <v>166</v>
      </c>
      <c r="G66" t="s">
        <v>167</v>
      </c>
      <c r="H66">
        <v>221</v>
      </c>
      <c r="I66" s="2">
        <v>43446</v>
      </c>
      <c r="J66" s="2">
        <v>43482</v>
      </c>
      <c r="K66">
        <v>0</v>
      </c>
    </row>
    <row r="67" spans="1:11" ht="375" x14ac:dyDescent="0.25">
      <c r="A67" t="str">
        <f>"7635705F16"</f>
        <v>7635705F16</v>
      </c>
      <c r="B67" t="str">
        <f t="shared" ref="B67:B72" si="2">"06363391001"</f>
        <v>06363391001</v>
      </c>
      <c r="C67" t="s">
        <v>15</v>
      </c>
      <c r="D67" t="s">
        <v>168</v>
      </c>
      <c r="E67" t="s">
        <v>87</v>
      </c>
      <c r="F67" s="1" t="s">
        <v>169</v>
      </c>
      <c r="G67" t="s">
        <v>170</v>
      </c>
      <c r="H67">
        <v>80719.67</v>
      </c>
      <c r="I67" s="2">
        <v>43455</v>
      </c>
      <c r="J67" s="2">
        <v>43830</v>
      </c>
      <c r="K67">
        <v>0</v>
      </c>
    </row>
    <row r="68" spans="1:11" ht="409.5" x14ac:dyDescent="0.25">
      <c r="A68" t="str">
        <f>"763582849A"</f>
        <v>763582849A</v>
      </c>
      <c r="B68" t="str">
        <f t="shared" si="2"/>
        <v>06363391001</v>
      </c>
      <c r="C68" t="s">
        <v>15</v>
      </c>
      <c r="D68" t="s">
        <v>171</v>
      </c>
      <c r="E68" t="s">
        <v>87</v>
      </c>
      <c r="F68" s="1" t="s">
        <v>172</v>
      </c>
      <c r="G68" t="s">
        <v>173</v>
      </c>
      <c r="H68">
        <v>112432.33</v>
      </c>
      <c r="I68" s="2">
        <v>43461</v>
      </c>
      <c r="J68" s="2">
        <v>43826</v>
      </c>
      <c r="K68">
        <v>0</v>
      </c>
    </row>
    <row r="69" spans="1:11" ht="105" x14ac:dyDescent="0.25">
      <c r="A69" t="str">
        <f>"ZE92568DAB"</f>
        <v>ZE92568DAB</v>
      </c>
      <c r="B69" t="str">
        <f t="shared" si="2"/>
        <v>06363391001</v>
      </c>
      <c r="C69" t="s">
        <v>15</v>
      </c>
      <c r="D69" t="s">
        <v>174</v>
      </c>
      <c r="E69" t="s">
        <v>17</v>
      </c>
      <c r="F69" s="1" t="s">
        <v>175</v>
      </c>
      <c r="G69" t="s">
        <v>176</v>
      </c>
      <c r="H69">
        <v>23335</v>
      </c>
      <c r="I69" s="2">
        <v>43405</v>
      </c>
      <c r="J69" s="2">
        <v>43449</v>
      </c>
      <c r="K69">
        <v>0</v>
      </c>
    </row>
    <row r="70" spans="1:11" ht="409.5" x14ac:dyDescent="0.25">
      <c r="A70" t="str">
        <f>"7525246D70"</f>
        <v>7525246D70</v>
      </c>
      <c r="B70" t="str">
        <f t="shared" si="2"/>
        <v>06363391001</v>
      </c>
      <c r="C70" t="s">
        <v>15</v>
      </c>
      <c r="D70" t="s">
        <v>177</v>
      </c>
      <c r="E70" t="s">
        <v>87</v>
      </c>
      <c r="F70" s="1" t="s">
        <v>178</v>
      </c>
      <c r="G70" t="s">
        <v>179</v>
      </c>
      <c r="H70">
        <v>43771.8</v>
      </c>
      <c r="I70" s="2">
        <v>43397</v>
      </c>
      <c r="J70" s="2">
        <v>43732</v>
      </c>
      <c r="K70">
        <v>0</v>
      </c>
    </row>
    <row r="71" spans="1:11" ht="409.5" x14ac:dyDescent="0.25">
      <c r="A71" t="str">
        <f>"75252619D2"</f>
        <v>75252619D2</v>
      </c>
      <c r="B71" t="str">
        <f t="shared" si="2"/>
        <v>06363391001</v>
      </c>
      <c r="C71" t="s">
        <v>15</v>
      </c>
      <c r="D71" t="s">
        <v>180</v>
      </c>
      <c r="E71" t="s">
        <v>87</v>
      </c>
      <c r="F71" s="1" t="s">
        <v>181</v>
      </c>
      <c r="G71" t="s">
        <v>182</v>
      </c>
      <c r="H71">
        <v>38195.29</v>
      </c>
      <c r="I71" s="2">
        <v>43397</v>
      </c>
      <c r="J71" s="2">
        <v>43732</v>
      </c>
      <c r="K71">
        <v>12678.66</v>
      </c>
    </row>
    <row r="72" spans="1:11" ht="105" x14ac:dyDescent="0.25">
      <c r="A72" t="str">
        <f>"Z0D25A1E04"</f>
        <v>Z0D25A1E04</v>
      </c>
      <c r="B72" t="str">
        <f t="shared" si="2"/>
        <v>06363391001</v>
      </c>
      <c r="C72" t="s">
        <v>15</v>
      </c>
      <c r="D72" t="s">
        <v>183</v>
      </c>
      <c r="E72" t="s">
        <v>17</v>
      </c>
      <c r="F72" s="1" t="s">
        <v>131</v>
      </c>
      <c r="G72" t="s">
        <v>132</v>
      </c>
      <c r="H72">
        <v>4849</v>
      </c>
      <c r="I72" s="2">
        <v>43415</v>
      </c>
      <c r="J72" s="2">
        <v>43424</v>
      </c>
      <c r="K72">
        <v>4849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sardegna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2019-01-29T14:51:35Z</dcterms:created>
  <dcterms:modified xsi:type="dcterms:W3CDTF">2019-01-29T15:15:14Z</dcterms:modified>
</cp:coreProperties>
</file>