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toscana" sheetId="1" r:id="rId1"/>
  </sheets>
  <calcPr calcId="145621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</calcChain>
</file>

<file path=xl/sharedStrings.xml><?xml version="1.0" encoding="utf-8"?>
<sst xmlns="http://schemas.openxmlformats.org/spreadsheetml/2006/main" count="546" uniqueCount="281">
  <si>
    <t>Agenzia delle Entrate</t>
  </si>
  <si>
    <t>CF 06363391001</t>
  </si>
  <si>
    <t>Contratti di forniture, beni e servizi</t>
  </si>
  <si>
    <t>Anno 2018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</si>
  <si>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</si>
  <si>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</si>
  <si>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</si>
  <si>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</si>
  <si>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</si>
  <si>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</si>
  <si>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</si>
  <si>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</si>
  <si>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</si>
  <si>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</si>
  <si>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</si>
  <si>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Toscana</t>
  </si>
  <si>
    <t>Lavori di adeguamento parapetti alle normative vigenti -  scale UPT Firenze</t>
  </si>
  <si>
    <t>22-PROCEDURA NEGOZIATA DERIVANTE DA AVVISI CON CUI SI INDICE LA GARA</t>
  </si>
  <si>
    <t xml:space="preserve">EDILTEC SRL (CF: 01903100475)
L'OROLOGIO SOC.COOPERATIVA (CF: 03142960487)
PINELLO SANTO &amp; C. sas (CF: 03970050484)
TECNOEDIL SRL (CF: 03938130485)
UNICOP (CF: 02215840972)
</t>
  </si>
  <si>
    <t>TECNOEDIL SRL (CF: 03938130485)</t>
  </si>
  <si>
    <t>Fornitura e posa in opera di corpi illuminanti e lavori elettrici UPT Siena</t>
  </si>
  <si>
    <t>23-AFFIDAMENTO IN ECONOMIA - AFFIDAMENTO DIRETTO</t>
  </si>
  <si>
    <t xml:space="preserve">ELETTROMECCANICA SENESE SNC (CF: 00056210529)
</t>
  </si>
  <si>
    <t>ELETTROMECCANICA SENESE SNC (CF: 00056210529)</t>
  </si>
  <si>
    <t>affidamento biennale del servizio di vigilanza armata sedi Agenzia Entrate Toscana 3 lotto</t>
  </si>
  <si>
    <t xml:space="preserve">EUROPEAN SECURITY SRL (CF: 03034600548)
FUTURA SERVICE S.R.L. (CF: 04011651009)
I.V.R.I.- Istituto di vigilanza  (CF: 03169660150)
IL GLOBO VIGILANZA S.R.L. (CF: 01065300475)
RANGERS S.R.L. (CF: 00864080247)
</t>
  </si>
  <si>
    <t>IL GLOBO VIGILANZA S.R.L. (CF: 01065300475)</t>
  </si>
  <si>
    <t>affidamento biennale del servizio di vigilanza armata sedi Agenzia Entrate Toscana 2 lotto</t>
  </si>
  <si>
    <t xml:space="preserve">FIDELITAS SPA (CF: 02084640164)
FUTURA SERVICE S.R.L. (CF: 04011651009)
I.V.R.I.- Istituto di vigilanza  (CF: 03169660150)
IL GLOBO VIGILANZA S.R.L. (CF: 01065300475)
INTERNATIONAL SECURITY SERVICE VIGILANZA SPA (CF: 10169951000)
</t>
  </si>
  <si>
    <t>I.V.R.I.- Istituto di vigilanza  (CF: 03169660150)</t>
  </si>
  <si>
    <t>affidamento biennale del servizio di vigilanza armata sedi Agenzia Entrate Toscana 1 lotto</t>
  </si>
  <si>
    <t xml:space="preserve">EUROPEAN SECURITY SRL (CF: 03034600548)
FIDELITAS SPA (CF: 02084640164)
I.V.R.I.- Istituto di vigilanza  (CF: 03169660150)
IL GLOBO VIGILANZA S.R.L. (CF: 01065300475)
RANGERS S.R.L. (CF: 00864080247)
</t>
  </si>
  <si>
    <t>affidamento biennale del servizio di vigilanza armata sedi Agenzia Entrate Toscana 4 lotto</t>
  </si>
  <si>
    <t xml:space="preserve">I.V.R.I.- Istituto di vigilanza  (CF: 03169660150)
IL GLOBO VIGILANZA S.R.L. (CF: 01065300475)
RANGERS S.R.L. (CF: 00864080247)
SICURITALIA S.P.A (CF: 07897711003)
Vigilantes Group s.r.l. (CF: 01674300676)
</t>
  </si>
  <si>
    <t>Fornitura e posa sistema apriporta UPT Firenze e Siena</t>
  </si>
  <si>
    <t xml:space="preserve">SOLARI DI UDINE S.P.A. (CF: 01847860309)
</t>
  </si>
  <si>
    <t>SOLARI DI UDINE S.P.A. (CF: 01847860309)</t>
  </si>
  <si>
    <t>fornitura di n.2 proiettori per l'Ufficio tecnologie ed innovazioni della DRT</t>
  </si>
  <si>
    <t xml:space="preserve">SOLUZIONE UFFICIO S.R.L.  (CF: 02778750246)
</t>
  </si>
  <si>
    <t>SOLUZIONE UFFICIO S.R.L.  (CF: 02778750246)</t>
  </si>
  <si>
    <t>Adesione Convenzione Consip Buoni Pasto elettronici</t>
  </si>
  <si>
    <t>26-AFFIDAMENTO DIRETTO IN ADESIONE AD ACCORDO QUADRO/CONVENZIONE</t>
  </si>
  <si>
    <t xml:space="preserve">EDENRED ITALIA srl (CF: 01014660417)
</t>
  </si>
  <si>
    <t>EDENRED ITALIA srl (CF: 01014660417)</t>
  </si>
  <si>
    <t>Fornitura libri CAM DP Pisa</t>
  </si>
  <si>
    <t xml:space="preserve">Libreria PIROLA ETRURIA snc (CF: 00885440487)
</t>
  </si>
  <si>
    <t>Libreria PIROLA ETRURIA snc (CF: 00885440487)</t>
  </si>
  <si>
    <t>Fornitura testi "FISCO" DP Pisa e Arezzo</t>
  </si>
  <si>
    <t xml:space="preserve">WOLTERS KLUWER ITALIA SRL (CF: 10209790152)
</t>
  </si>
  <si>
    <t>WOLTERS KLUWER ITALIA SRL (CF: 10209790152)</t>
  </si>
  <si>
    <t>Fornitura etichette Avery - DR Toscana</t>
  </si>
  <si>
    <t xml:space="preserve">CAPRIOLI SOLUTIONS S.R.L. (CF: 10892451005)
</t>
  </si>
  <si>
    <t>CAPRIOLI SOLUTIONS S.R.L. (CF: 10892451005)</t>
  </si>
  <si>
    <t>Fornitura Corsi formazione e aggiornamento primo soccorso</t>
  </si>
  <si>
    <t xml:space="preserve">COM Metodi spa  (CF: 07120730150)
</t>
  </si>
  <si>
    <t>COM Metodi spa  (CF: 07120730150)</t>
  </si>
  <si>
    <t>Servizio campionamento e analisi chimiche ricerca amianto pavimento 2 locali DRE</t>
  </si>
  <si>
    <t xml:space="preserve">ESSE.TI.A. srl (CF: 93032140480)
</t>
  </si>
  <si>
    <t>ESSE.TI.A. srl (CF: 93032140480)</t>
  </si>
  <si>
    <t>affidamento n.4 servizio informatico RETROFITTING ORFEO e acquisto n.4 ARGO MINI LAN</t>
  </si>
  <si>
    <t xml:space="preserve">SIGMA S.P.A. (CF: 01590580443)
</t>
  </si>
  <si>
    <t>SIGMA S.P.A. (CF: 01590580443)</t>
  </si>
  <si>
    <t>Fornitura e posa n.2 tende DR Toscana</t>
  </si>
  <si>
    <t xml:space="preserve">CEPOLTENDE  SRL (CF: 01226950507)
</t>
  </si>
  <si>
    <t>CEPOLTENDE  SRL (CF: 01226950507)</t>
  </si>
  <si>
    <t>Lavori di installazione reti antivolatili DP Grosseto</t>
  </si>
  <si>
    <t xml:space="preserve">COEFIN S.R.L. (CF: 12088001008)
E.P.I. S.R.L. (CF: 01547550507)
FAPAS (CF: 00915390033)
Impresa Edile Dolce Vincenzo (CF: DLCVCN59T04G792O)
Impresa Individuale Osmanaj Banush (CF: SMNBSH69R20Z118O)
</t>
  </si>
  <si>
    <t>Impresa Individuale Osmanaj Banush (CF: SMNBSH69R20Z118O)</t>
  </si>
  <si>
    <t>Acquisto abbonamento italpos a servizio smartnet</t>
  </si>
  <si>
    <t xml:space="preserve">Leica Geosystems SpA (CF: 12090330155)
</t>
  </si>
  <si>
    <t>Leica Geosystems SpA (CF: 12090330155)</t>
  </si>
  <si>
    <t>Adesione Convenzione Gas Naturale 10 - Lotto 4</t>
  </si>
  <si>
    <t xml:space="preserve">ESTRA ENERGIE SRL (CF: 01219980529)
</t>
  </si>
  <si>
    <t>ESTRA ENERGIE SRL (CF: 01219980529)</t>
  </si>
  <si>
    <t>PUBBLICAZIONE ESTRATTO AVVISO INDAGINE MERCATO IMMOBILIARE</t>
  </si>
  <si>
    <t xml:space="preserve">A. MANZONI &amp; C. S.p.a. (CF: 04705810150)
</t>
  </si>
  <si>
    <t>A. MANZONI &amp; C. S.p.a. (CF: 04705810150)</t>
  </si>
  <si>
    <t>PUBBLICAZIONE DI ESTRATTO DI AVVISO DI INDAGINE DI MERCATO IMMOBILIARE</t>
  </si>
  <si>
    <t xml:space="preserve">SocietÃ  PubblicitÃ  Editoriale e Digitale S.p.A â€“ SpeeD (CF: 00326930377)
</t>
  </si>
  <si>
    <t>SocietÃ  PubblicitÃ  Editoriale e Digitale S.p.A â€“ SpeeD (CF: 00326930377)</t>
  </si>
  <si>
    <t>affidamento servizio rimozione e riposizionamento persiane UT SI sportello decentrato Palazzo Picolomini</t>
  </si>
  <si>
    <t xml:space="preserve">ELLESSE SERVIZI SRL (CF: 01400870521)
</t>
  </si>
  <si>
    <t>ELLESSE SERVIZI SRL (CF: 01400870521)</t>
  </si>
  <si>
    <t>Completamento impianto luci di emergenza DR</t>
  </si>
  <si>
    <t xml:space="preserve">A.F. SISTEMI Srl (CF: 02263250488)
</t>
  </si>
  <si>
    <t>A.F. SISTEMI Srl (CF: 02263250488)</t>
  </si>
  <si>
    <t>servizio di manutenzione UPT Lucca e UT Viareggio</t>
  </si>
  <si>
    <t xml:space="preserve">Lomcer srl (CF: 00132120460)
</t>
  </si>
  <si>
    <t>Lomcer srl (CF: 00132120460)</t>
  </si>
  <si>
    <t>Fornitura e posa batterie UPS</t>
  </si>
  <si>
    <t xml:space="preserve">Powertronix Srl (CF: 08305700158)
</t>
  </si>
  <si>
    <t>Powertronix Srl (CF: 08305700158)</t>
  </si>
  <si>
    <t>Fornitura e posa serramenti e rampe di metallo DR</t>
  </si>
  <si>
    <t xml:space="preserve">SG LAVORAZIONI IN FERRO di Grasso Simone (CF: GRSSMN82T17G713V)
</t>
  </si>
  <si>
    <t>SG LAVORAZIONI IN FERRO di Grasso Simone (CF: GRSSMN82T17G713V)</t>
  </si>
  <si>
    <t>sostituzione maniglione antipanico UT Orbetello</t>
  </si>
  <si>
    <t xml:space="preserve">FER.AL di LAMPREDI &amp; C. sas (CF: 00777160532)
</t>
  </si>
  <si>
    <t>FER.AL di LAMPREDI &amp; C. sas (CF: 00777160532)</t>
  </si>
  <si>
    <t>Fornitura 3 schedari DP Firenze e armadio DP Lucca</t>
  </si>
  <si>
    <t xml:space="preserve">PLASTI FOR MOBIL (CF: 01040690156)
</t>
  </si>
  <si>
    <t>PLASTI FOR MOBIL (CF: 01040690156)</t>
  </si>
  <si>
    <t>Acquisto corsi formazione PS e ASPP  (Convenzione Consip)</t>
  </si>
  <si>
    <t xml:space="preserve">COM METODI SPA (CF: 10317360153)
</t>
  </si>
  <si>
    <t>COM METODI SPA (CF: 10317360153)</t>
  </si>
  <si>
    <t>Contratto esecutivo carta lotto 7 (Accordo quadro)</t>
  </si>
  <si>
    <t xml:space="preserve">LYRECO ITALIA S.P.A. (CF: 11582010150)
</t>
  </si>
  <si>
    <t>LYRECO ITALIA S.P.A. (CF: 11582010150)</t>
  </si>
  <si>
    <t>Noleggio fotocopiatrici</t>
  </si>
  <si>
    <t xml:space="preserve">KYOCERA DOCUMENT SOLUTION ITALIA SPA (CF: 01788080156)
</t>
  </si>
  <si>
    <t>KYOCERA DOCUMENT SOLUTION ITALIA SPA (CF: 01788080156)</t>
  </si>
  <si>
    <t>Adesione convenzione Consip Energia Elettrica 15 Lotto 8 - AdE Toscana</t>
  </si>
  <si>
    <t xml:space="preserve">ENEL ENERGIA SPA (CF: 06655971007)
</t>
  </si>
  <si>
    <t>ENEL ENERGIA SPA (CF: 06655971007)</t>
  </si>
  <si>
    <t>Cavi di rete</t>
  </si>
  <si>
    <t xml:space="preserve">VIRTUAL LOGIC SRL (CF: 03878640238)
</t>
  </si>
  <si>
    <t>VIRTUAL LOGIC SRL (CF: 03878640238)</t>
  </si>
  <si>
    <t>Noleggio materiale per n. 4 corsi di formazione antincendio</t>
  </si>
  <si>
    <t xml:space="preserve">COBRA ESTINTORI SNC (CF: 06188830480)
</t>
  </si>
  <si>
    <t>COBRA ESTINTORI SNC (CF: 06188830480)</t>
  </si>
  <si>
    <t>Fornitura ed installazione controllo accessi uffici vari</t>
  </si>
  <si>
    <t>Fornitura carta eliminacode uffici vari</t>
  </si>
  <si>
    <t>Servizio Manutenzione aree verdi presso alcuni Uffici dell'Agenzia</t>
  </si>
  <si>
    <t xml:space="preserve">AGRICOLA BERNARDO S.A.S. DI BERNARDO LINO &amp; C. (CF: 03443750280)
Biemme Srl (CF: 02162390609)
C.R. APPALTI SRL (CF: 04622851006)
C.R. Verde Srl (CF: 06818701218)
Cooperativa Sociale I.S.A. (CF: 07958741212)
</t>
  </si>
  <si>
    <t>Biemme Srl (CF: 02162390609)</t>
  </si>
  <si>
    <t xml:space="preserve">noleggio n. 3 fotocopiatrici multifunzione A4 </t>
  </si>
  <si>
    <t>noleggio n. 1 fotocopiatrice monocromatica</t>
  </si>
  <si>
    <t>Incarico CTP in giudizio appello Corte appello Firenze</t>
  </si>
  <si>
    <t xml:space="preserve">Andrea Gennai (CF: GNNNDR60L13D612G)
Maurri Sandro (CF: MRRSDR55E06D612V)
</t>
  </si>
  <si>
    <t>Andrea Gennai (CF: GNNNDR60L13D612G)</t>
  </si>
  <si>
    <t>Manutenzione fabbricati UT Portoferraio</t>
  </si>
  <si>
    <t xml:space="preserve">Costruzioni Ferrini Srl (CF: 00997200498)
</t>
  </si>
  <si>
    <t>Costruzioni Ferrini Srl (CF: 00997200498)</t>
  </si>
  <si>
    <t>affidamento del servizio straordinario di vigilanza ispettiva antincendio</t>
  </si>
  <si>
    <t xml:space="preserve">RANGERS S.R.L. (CF: 00864080247)
</t>
  </si>
  <si>
    <t>RANGERS S.R.L. (CF: 00864080247)</t>
  </si>
  <si>
    <t>Adesione convenzione Consip noleggio 14 fotocopiatrici</t>
  </si>
  <si>
    <t>Riparazione infissi UPT Firenze</t>
  </si>
  <si>
    <t xml:space="preserve">ZANGARELLI S.R.L. (CF: 05242780483)
</t>
  </si>
  <si>
    <t>ZANGARELLI S.R.L. (CF: 05242780483)</t>
  </si>
  <si>
    <t>Lavori di rifacimento terrazze DP di Grosseto</t>
  </si>
  <si>
    <t xml:space="preserve">CICERO COSTRUZIONI (CF: 01393240526)
CIMA COSTRUZIONI GENERALI SRL (CF: 01917460782)
CMV DI VALLOGGIA SRL (CF: 00204610034)
CRIS COSTRUZIONI GENERALI SRL (CF: 11483881006)
EDIL M.G. 87 SRL (CF: 01941381004)
</t>
  </si>
  <si>
    <t>CRIS COSTRUZIONI GENERALI SRL (CF: 11483881006)</t>
  </si>
  <si>
    <t>installazione e posa rilevatori di fumo</t>
  </si>
  <si>
    <t xml:space="preserve">C.I.A. IMPIANTI SRL (CF: 00235710548)
</t>
  </si>
  <si>
    <t>C.I.A. IMPIANTI SRL (CF: 00235710548)</t>
  </si>
  <si>
    <t>Fornitura monitor eliminacode UT Portoferraio</t>
  </si>
  <si>
    <t xml:space="preserve">Fornitura estintori </t>
  </si>
  <si>
    <t xml:space="preserve">SAFE SRL (CF: 01300970363)
</t>
  </si>
  <si>
    <t>SAFE SRL (CF: 01300970363)</t>
  </si>
  <si>
    <t>Fornitura materiale elettrico per impianti antincendio - Uffici vari</t>
  </si>
  <si>
    <t xml:space="preserve">MARINI-PANDOLFI SPA (CF: 00623440492)
</t>
  </si>
  <si>
    <t>MARINI-PANDOLFI SPA (CF: 00623440492)</t>
  </si>
  <si>
    <t>Riparazione GPS - UPT Grosseto</t>
  </si>
  <si>
    <t>Servizio di interpretariato LIS DRT Toscana</t>
  </si>
  <si>
    <t xml:space="preserve">Cooperativa Sociale Elfo ONLUS soc.coop.soc. (CF: 04902970484)
</t>
  </si>
  <si>
    <t>Cooperativa Sociale Elfo ONLUS soc.coop.soc. (CF: 04902970484)</t>
  </si>
  <si>
    <t>Fornitura e posa pareti divisorie DP Prato</t>
  </si>
  <si>
    <t xml:space="preserve">Progetto Ufficio Srl (CF: 01604110971)
</t>
  </si>
  <si>
    <t>Progetto Ufficio Srl (CF: 01604110971)</t>
  </si>
  <si>
    <t>Manutenzione impianti termoidraulici</t>
  </si>
  <si>
    <t xml:space="preserve">GHIORI S.A.S. dfi Marco e Claudio Ghiori &amp; c. (CF: 05133380484)
HITRAC ENGINERIING GROUP S.R.L. (CF: 05617631006)
L'OPEROSA IMPIANTI S.R.L. (CF: 04269490266)
Sitema srl (CF: 03071641207)
TERMOSERVICE (CF: 01417900212)
</t>
  </si>
  <si>
    <t>Sitema srl (CF: 03071641207)</t>
  </si>
  <si>
    <t>Servizio abbattimento n. 2 palme affette da fitopatologia DP Grosseto</t>
  </si>
  <si>
    <t xml:space="preserve">FAVILLI RINALDO SRL (CF: 01423710530)
</t>
  </si>
  <si>
    <t>FAVILLI RINALDO SRL (CF: 01423710530)</t>
  </si>
  <si>
    <t>Sostituzione vetro e ripristino guide archivio compattato UPT Lucca</t>
  </si>
  <si>
    <t>Fornitura rotoli carta elimnacode DP FI e UT Borgo</t>
  </si>
  <si>
    <t>Fornitura materiale elettrico per impianto antincedio DP Firenze</t>
  </si>
  <si>
    <t>Fornitura pezzi mobili anno 2019</t>
  </si>
  <si>
    <t xml:space="preserve">Istituto Poligrafico e Zecca dello Stato  (CF: 00399810589)
</t>
  </si>
  <si>
    <t>Istituto Poligrafico e Zecca dello Stato  (CF: 00399810589)</t>
  </si>
  <si>
    <t>lavori di adeguamento funzionale dellâ€™Ufficio sede della Direzione Provinciale e dellâ€™Ufficio Territoriale di Prato</t>
  </si>
  <si>
    <t xml:space="preserve">ASSO COSTRUZIONI (CF: 01710960509)
MI.PA. (CF: 03606320616)
SPOTO SRLS (CF: 05527150873)
</t>
  </si>
  <si>
    <t>ASSO COSTRUZIONI (CF: 01710960509)</t>
  </si>
  <si>
    <t>Servizio di portierato e vigilanza non armata presso DRE</t>
  </si>
  <si>
    <t xml:space="preserve">CORPO VIGILI GIURATI SPA  (CF: 03182700488)
IL GLOBO VIGILANZA S.R.L. (CF: 01065300475)
italpol group spa  (CF: 02750060309)
JOB SOLUTION SOC. COOP. (CF: 02085880561)
SICURITALIA SERVIZI FIDUCIARI SOC. COOP. (CF: 02950480133)
</t>
  </si>
  <si>
    <t>SICURITALIA SERVIZI FIDUCIARI SOC. COOP. (CF: 02950480133)</t>
  </si>
  <si>
    <t>Fornitura e posa lampade d'emergenza Uffici vari AdE Toscana</t>
  </si>
  <si>
    <t xml:space="preserve">CRISTIANI SRL (CF: 01688600186)
D.G.D. Impianti Srl (CF: 14479061005)
GA SERVICE SRL (CF: 07252620963)
M.G. di MAROCCO Giuseppe (CF: MRCGPP62C28M088R)
SETI Works Srl (CF: 01874640509)
</t>
  </si>
  <si>
    <t>M.G. di MAROCCO Giuseppe (CF: MRCGPP62C28M088R)</t>
  </si>
  <si>
    <t>Fornitura materiale elettrico impianto antincendio UPT Firenze</t>
  </si>
  <si>
    <t>Fornitura n.3 Carrelli porta pratiche DP Pisa UPT Pisa</t>
  </si>
  <si>
    <t xml:space="preserve">Fornitura di n.80 termoventilatori </t>
  </si>
  <si>
    <t>Servizio di facchinaggio trasporto e trasloco a ridotto impatto ambientale per le sedi degli Uffici dell'Agenzia delle Entrate della Regione Toscana</t>
  </si>
  <si>
    <t xml:space="preserve">CONSORZIO STABILE EURO GLOBAL SERVICE GRANDI APPALTI  (CF: 07422281001)
COOPER PUL SCPA  (CF: 00302570650)
COOPERATIVA LAVORI GENERALI (CF: 06484741217)
COOPSERVICE S.COOP.P.A.  (CF: 00310180351)
MARA SOCIETA' COOPERATIVA SPA (CF: 13226021007)
</t>
  </si>
  <si>
    <t>CONSORZIO STABILE EURO GLOBAL SERVICE GRANDI APPALTI  (CF: 07422281001)</t>
  </si>
  <si>
    <t>Abrasione meccanica pavimentazione presso DR Toscana</t>
  </si>
  <si>
    <t xml:space="preserve">Ditta CHINI 1974 di Chini Massimo &amp; C. SNC (CF: 04417100486)
</t>
  </si>
  <si>
    <t>Ditta CHINI 1974 di Chini Massimo &amp; C. SNC (CF: 04417100486)</t>
  </si>
  <si>
    <t>Riparazione Stazione totale Leica UPT Lucca</t>
  </si>
  <si>
    <t xml:space="preserve">EUROTEC PISA (CF: 01111940506)
</t>
  </si>
  <si>
    <t>EUROTEC PISA (CF: 01111940506)</t>
  </si>
  <si>
    <t>Acquisizione dichiarazione di conformitÃ  DR</t>
  </si>
  <si>
    <t xml:space="preserve">L'OPEROSA IMPIANTI S.R.L. (CF: 04269490266)
</t>
  </si>
  <si>
    <t>L'OPEROSA IMPIANTI S.R.L. (CF: 04269490266)</t>
  </si>
  <si>
    <t>AFFIDAMENTO DEI LAVORI DI RIPRISTINO DELLE CONDIZIONI DI CONFORMITÃ€ AL PROGETTO APPROVATO DAI VV.F PER Lâ€™ARCHIVIO DELLâ€™ATTUALE SEDE DELLA DIREZIONE PROVINCIALE DI PRATO.</t>
  </si>
  <si>
    <t xml:space="preserve">ASSO COSTRUZIONI (CF: 01710960509)
FIOREDIL (CF: 06608450489)
GRUPPO SUD SAS DI SABIA RAG LUCIANO &amp; C. (CF: 01255940767)
SPOTO SRLS (CF: 05527150873)
VECCHIATO SRL (CF: 03927580260)
</t>
  </si>
  <si>
    <t>GRUPPO SUD SAS DI SABIA RAG LUCIANO &amp; C. (CF: 01255940767)</t>
  </si>
  <si>
    <t>affidamento fornitura biennale di articoli di cancelleria per Uffici Agen.Entrate Reg. Toscana</t>
  </si>
  <si>
    <t xml:space="preserve">ECO LASER INFORMATICA SRL  (CF: 04427081007)
ERREBIAN SPA (CF: 08397890586)
RL3 SRL (CF: 09653091000)
SICILIANA FORNITURE SRL  (CF: 01786610897)
SUD COMPUTER.IT (CF: LTMNNA69R50F284J)
</t>
  </si>
  <si>
    <t>ERREBIAN SPA (CF: 08397890586)</t>
  </si>
  <si>
    <t>Fornitura abbonamento GPS UPT Lucca</t>
  </si>
  <si>
    <t>Modifica arredi UPT Firenze</t>
  </si>
  <si>
    <t xml:space="preserve">Aston srl (CF: 03984970487)
</t>
  </si>
  <si>
    <t>Aston srl (CF: 03984970487)</t>
  </si>
  <si>
    <t>PULIZIA PARTI COMUNI UPT PISTOIA</t>
  </si>
  <si>
    <t xml:space="preserve">C.R. APPALTI SRL (CF: 04622851006)
</t>
  </si>
  <si>
    <t>C.R. APPALTI SRL (CF: 04622851006)</t>
  </si>
  <si>
    <t>Fornitura e posa tende - DP Prato</t>
  </si>
  <si>
    <t xml:space="preserve">LOGOS Forniture Srl (CF: 01132210475)
</t>
  </si>
  <si>
    <t>LOGOS Forniture Srl (CF: 01132210475)</t>
  </si>
  <si>
    <t>Servizio di verifica periodica impanti elevarori DPR 162/99</t>
  </si>
  <si>
    <t xml:space="preserve">EUCERT (CF: 04991600489)
G&amp;R ORGANISMO DI CERTIFICAZIONE  SRL (CF: GRCVPS72E10D643I)
O.M.N.I.A. S.r.l. (CF: 01541850531)
SocietÃ  Rina Services Spa (CF: 03487840104)
vericert (CF: 03507060402)
</t>
  </si>
  <si>
    <t>G&amp;R ORGANISMO DI CERTIFICAZIONE  SRL (CF: GRCVPS72E10D643I)</t>
  </si>
  <si>
    <t>affidamento quadriennale manutenzione semestrale impianto ad areosol presso archivi UPT Siena</t>
  </si>
  <si>
    <t>fornitura e posa in opera pellicole satinate</t>
  </si>
  <si>
    <t xml:space="preserve">TECNOSOLAR FILM.SRL (CF: 02272090487)
</t>
  </si>
  <si>
    <t>TECNOSOLAR FILM.SRL (CF: 02272090487)</t>
  </si>
  <si>
    <t>Fornitura sistemi controllo accessi DP PO e UT Pescia</t>
  </si>
  <si>
    <t>Fornitura n. 2 lampade per videoproiettore DRE</t>
  </si>
  <si>
    <t xml:space="preserve">NICOLIS INFORMATICA &amp; SERVIZI SRL  (CF: 03100270234)
</t>
  </si>
  <si>
    <t>NICOLIS INFORMATICA &amp; SERVIZI SRL  (CF: 03100270234)</t>
  </si>
  <si>
    <t>Fornitura cartelli stradali UPT Siena</t>
  </si>
  <si>
    <t xml:space="preserve">Fusi &amp; Fusi Snc (CF: 00995990520)
</t>
  </si>
  <si>
    <t>Fusi &amp; Fusi Snc (CF: 00995990520)</t>
  </si>
  <si>
    <t>Interventi manutentivi opere da fabbro</t>
  </si>
  <si>
    <t>Noleggio n. 18 fotocopiatrici</t>
  </si>
  <si>
    <t>Fornitura deumidificatori per archivio UPT Arezzo</t>
  </si>
  <si>
    <t xml:space="preserve">MR SERVICE SRL (CF: 12479491008)
</t>
  </si>
  <si>
    <t>MR SERVICE SRL (CF: 12479491008)</t>
  </si>
  <si>
    <t>Fornitura abbonamento Italposs UPT Massa</t>
  </si>
  <si>
    <t>Corso aggiornamento prevenzione incendi</t>
  </si>
  <si>
    <t xml:space="preserve">Ordine degli Ingegneri della provincia di Firenze (CF: 80027250481)
</t>
  </si>
  <si>
    <t>Ordine degli Ingegneri della provincia di Firenze (CF: 80027250481)</t>
  </si>
  <si>
    <t>Organizzazione riunione del 12 dicembre 2018</t>
  </si>
  <si>
    <t xml:space="preserve">L'Invito di Chegai Pietro&amp; C. s.a.s. (CF: 06305320480)
</t>
  </si>
  <si>
    <t>L'Invito di Chegai Pietro&amp; C. s.a.s. (CF: 06305320480)</t>
  </si>
  <si>
    <t>fornitura dispositivi Argo Mini Lan DP Prato</t>
  </si>
  <si>
    <t>SERVIZIO RIPARAZIONE IMPIANTO TERMOIDRAULICO PORTOFERRAIO</t>
  </si>
  <si>
    <t xml:space="preserve">PGS IMPIANTI (CF: 00863770491)
</t>
  </si>
  <si>
    <t>PGS IMPIANTI (CF: 00863770491)</t>
  </si>
  <si>
    <t>Gara fornitura libri AdE Toscana materia giuridica - Lotto 1</t>
  </si>
  <si>
    <t xml:space="preserve">Cacucci Editore sas (CF: 06249000727)
LIBRERIA GIURIDICADI A. TERENGHI E D. CERIOLI (CF: 03747760100)
LIBRERIA SCIENTIFICA DR. LUCIO DE BIASIO (CF: DBSLCU42E06F205K)
Neldiritto Editore Srl (CF: 09596541004)
WOLTERS KLUWER ITALIA SRL (CF: 10209790152)
</t>
  </si>
  <si>
    <t>Neldiritto Editore Srl (CF: 09596541004)</t>
  </si>
  <si>
    <t>Servizio verifiche biennali impianti di messa a terra (dpr 462/01)</t>
  </si>
  <si>
    <t xml:space="preserve">CENPI SCRL (CF: 05817621005)
CERVINO (CF: 01339900993)
G&amp;R ORGANISMO DI CERTIFICAZIONE  SRL (CF: GRCVPS72E10D643I)
ICOVER srl (CF: 02860290788)
OMNIA SRL (CF: 01217400538)
</t>
  </si>
  <si>
    <t>CENPI SCRL (CF: 05817621005)</t>
  </si>
  <si>
    <t>Realizzazione tunnel di protezione per l'accesso alla pompa di calore- UT Portoferraio</t>
  </si>
  <si>
    <t>Procedura per lâ€™affidamento mediante RdO di Fornitura e posa in opera di un servoscala a pedana per lâ€™UPT di Siena</t>
  </si>
  <si>
    <t>affidamento dei lavori di rinnovamento del rivestimento incapsulante di manufatto in cemento amianto e realizzazione di sistema di linea vita permanente presso l'UPT di</t>
  </si>
  <si>
    <t>Procedura per lâ€™affidamento della fornitura di alcune tipologie di arredi per gli Uffici della Agenzia delle Entrate della regione Toscana</t>
  </si>
  <si>
    <t>Procedura per lâ€™affidamento biennale dei servizi di manutenzione degli impianti elettrici e speciali (rete dati, controllo accessi, antintrusione e videosorveglianza, serramenti motorizzati impianto TV e videocitofonico)</t>
  </si>
  <si>
    <t>fornitura di bacheche e cassette raccolta segnalazioni/reclami per gli Uffici della Direzione Regionale Toscana</t>
  </si>
  <si>
    <t>lavori di sostituzione tapparelle pericolanti presso la Direzione Provinciale di Grosseto</t>
  </si>
  <si>
    <t>servizio di revisione e ricarica bombole caricate con gas argon installate presso la Direzione Provinciale di Grosseto</t>
  </si>
  <si>
    <t>servizio di noleggio attrezzature per allestimento n. 4 corsi antincendio - lotto 1</t>
  </si>
  <si>
    <t>servizio di noleggio attrezzature per allestimento n. 4 corsi antincendio - lotto 2</t>
  </si>
  <si>
    <t>Manutenzione straordinaria impianto antincendi DP Grosseto</t>
  </si>
  <si>
    <t>Servizio di portierato e vigilanza non armata</t>
  </si>
  <si>
    <t xml:space="preserve">IL GLOBO VIGILANZA S.R.L. (CF: 01065300475)
</t>
  </si>
  <si>
    <t>Fornitura di sedie a norma e mobili contenitori per l'Agenzia delle Entrate della Toscana</t>
  </si>
  <si>
    <t xml:space="preserve">CORRIDI S.R.L. (CF: 00402140586)
ERREBIAN SPA (CF: 08397890586)
EUROTEC PISA (CF: 01111940506)
LORETI ARREDAMENTI SNC (CF: 03140210547)
VAGHI SRL (CF: 00679880153)
</t>
  </si>
  <si>
    <t>LORETI ARREDAMENTI SNC (CF: 03140210547)</t>
  </si>
  <si>
    <t>fornitura e posa montascale a pedana upt Siena</t>
  </si>
  <si>
    <t xml:space="preserve">KONE SPA (CF: 05069070158)
</t>
  </si>
  <si>
    <t>KONE SPA (CF: 05069070158)</t>
  </si>
  <si>
    <t>affidamento fornitura, sostituzione e smaltimento vetri DP e DRT FI</t>
  </si>
  <si>
    <t xml:space="preserve">Vetreria Attilio MICELI (CF: MCLTTL78C19D612O)
</t>
  </si>
  <si>
    <t>Vetreria Attilio MICELI (CF: MCLTTL78C19D612O)</t>
  </si>
  <si>
    <t>fornitura libri AdE Toscana materia fiscale - Lotto 2</t>
  </si>
  <si>
    <t xml:space="preserve">Cacucci Editore sas (CF: 06249000727)
LIBRERIA GIURIDICADI A. TERENGHI E D. CERIOLI (CF: 03747760100)
LIBRERIA SCIENTIFICA DR. LUCIO DE BIASIO (CF: DBSLCU42E06F205K)
LIBRERIE FELTRINELLI SRL (CF: 04628790969)
WOLTERS KLUWER ITALIA SRL (CF: 10209790152)
</t>
  </si>
  <si>
    <t>incarico progettazione CPI centrale termica sede DRT</t>
  </si>
  <si>
    <t xml:space="preserve">SICURING S.R.L. (CF: 05423200483)
</t>
  </si>
  <si>
    <t>SICURING S.R.L. (CF: 05423200483)</t>
  </si>
  <si>
    <t>Manutenzione aree verdi</t>
  </si>
  <si>
    <t xml:space="preserve">EUROAMBIENTE Srl (CF: 00410600472)
</t>
  </si>
  <si>
    <t>EUROAMBIENTE Srl (CF: 00410600472)</t>
  </si>
  <si>
    <t>Verifiche ambientali DP Grosseto</t>
  </si>
  <si>
    <t xml:space="preserve">ECOGAM (CF: 01352990533)
</t>
  </si>
  <si>
    <t>ECOGAM (CF: 01352990533)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</si>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</sst>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abSelected="1" workbookViewId="0">
      <selection activeCell="D13" sqref="D13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280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"Z9020C6756"</f>
        <v>Z9020C6756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19790.86</v>
      </c>
      <c r="I3" s="2">
        <v>43132</v>
      </c>
      <c r="J3" s="2">
        <v>43206</v>
      </c>
      <c r="K3">
        <v>19600</v>
      </c>
    </row>
    <row r="4" spans="1:11" x14ac:dyDescent="0.25">
      <c r="A4" t="str">
        <f>"ZC321B03D8"</f>
        <v>ZC321B03D8</v>
      </c>
      <c r="B4" t="str">
        <f t="shared" si="0"/>
        <v>06363391001</v>
      </c>
      <c r="C4" t="s">
        <v>15</v>
      </c>
      <c r="D4" t="s">
        <v>20</v>
      </c>
      <c r="E4" t="s">
        <v>21</v>
      </c>
      <c r="F4" s="1" t="s">
        <v>22</v>
      </c>
      <c r="G4" t="s">
        <v>23</v>
      </c>
      <c r="H4">
        <v>4550</v>
      </c>
      <c r="I4" s="2">
        <v>43119</v>
      </c>
      <c r="J4" s="2">
        <v>43159</v>
      </c>
      <c r="K4">
        <v>4500</v>
      </c>
    </row>
    <row r="5" spans="1:11" x14ac:dyDescent="0.25">
      <c r="A5" t="str">
        <f>"7245237EB3"</f>
        <v>7245237EB3</v>
      </c>
      <c r="B5" t="str">
        <f t="shared" si="0"/>
        <v>06363391001</v>
      </c>
      <c r="C5" t="s">
        <v>15</v>
      </c>
      <c r="D5" t="s">
        <v>24</v>
      </c>
      <c r="E5" t="s">
        <v>17</v>
      </c>
      <c r="F5" s="1" t="s">
        <v>25</v>
      </c>
      <c r="G5" t="s">
        <v>26</v>
      </c>
      <c r="H5">
        <v>24840</v>
      </c>
      <c r="I5" s="2">
        <v>43112</v>
      </c>
      <c r="J5" s="2">
        <v>43891</v>
      </c>
      <c r="K5">
        <v>11385</v>
      </c>
    </row>
    <row r="6" spans="1:11" x14ac:dyDescent="0.25">
      <c r="A6" t="str">
        <f>"72452200B0"</f>
        <v>72452200B0</v>
      </c>
      <c r="B6" t="str">
        <f t="shared" si="0"/>
        <v>06363391001</v>
      </c>
      <c r="C6" t="s">
        <v>15</v>
      </c>
      <c r="D6" t="s">
        <v>27</v>
      </c>
      <c r="E6" t="s">
        <v>17</v>
      </c>
      <c r="F6" s="1" t="s">
        <v>28</v>
      </c>
      <c r="G6" t="s">
        <v>29</v>
      </c>
      <c r="H6">
        <v>20252.88</v>
      </c>
      <c r="I6" s="2">
        <v>43112</v>
      </c>
      <c r="J6" s="2">
        <v>43891</v>
      </c>
      <c r="K6">
        <v>10573.5</v>
      </c>
    </row>
    <row r="7" spans="1:11" x14ac:dyDescent="0.25">
      <c r="A7" t="str">
        <f>"7245183227"</f>
        <v>7245183227</v>
      </c>
      <c r="B7" t="str">
        <f t="shared" si="0"/>
        <v>06363391001</v>
      </c>
      <c r="C7" t="s">
        <v>15</v>
      </c>
      <c r="D7" t="s">
        <v>30</v>
      </c>
      <c r="E7" t="s">
        <v>17</v>
      </c>
      <c r="F7" s="1" t="s">
        <v>31</v>
      </c>
      <c r="G7" t="s">
        <v>26</v>
      </c>
      <c r="H7">
        <v>23040</v>
      </c>
      <c r="I7" s="2">
        <v>43112</v>
      </c>
      <c r="J7" s="2">
        <v>43891</v>
      </c>
      <c r="K7">
        <v>11872.24</v>
      </c>
    </row>
    <row r="8" spans="1:11" x14ac:dyDescent="0.25">
      <c r="A8" t="str">
        <f>"724525096F"</f>
        <v>724525096F</v>
      </c>
      <c r="B8" t="str">
        <f t="shared" si="0"/>
        <v>06363391001</v>
      </c>
      <c r="C8" t="s">
        <v>15</v>
      </c>
      <c r="D8" t="s">
        <v>32</v>
      </c>
      <c r="E8" t="s">
        <v>17</v>
      </c>
      <c r="F8" s="1" t="s">
        <v>33</v>
      </c>
      <c r="G8" t="s">
        <v>26</v>
      </c>
      <c r="H8">
        <v>27720</v>
      </c>
      <c r="I8" s="2">
        <v>43112</v>
      </c>
      <c r="J8" s="2">
        <v>43891</v>
      </c>
      <c r="K8">
        <v>13785</v>
      </c>
    </row>
    <row r="9" spans="1:11" x14ac:dyDescent="0.25">
      <c r="A9" t="str">
        <f>"ZFA21BCA04"</f>
        <v>ZFA21BCA04</v>
      </c>
      <c r="B9" t="str">
        <f t="shared" si="0"/>
        <v>06363391001</v>
      </c>
      <c r="C9" t="s">
        <v>15</v>
      </c>
      <c r="D9" t="s">
        <v>34</v>
      </c>
      <c r="E9" t="s">
        <v>21</v>
      </c>
      <c r="F9" s="1" t="s">
        <v>35</v>
      </c>
      <c r="G9" t="s">
        <v>36</v>
      </c>
      <c r="H9">
        <v>4680</v>
      </c>
      <c r="I9" s="2">
        <v>43116</v>
      </c>
      <c r="J9" s="2">
        <v>43174</v>
      </c>
      <c r="K9">
        <v>4680</v>
      </c>
    </row>
    <row r="10" spans="1:11" x14ac:dyDescent="0.25">
      <c r="A10" t="str">
        <f>"Z0F21B0650"</f>
        <v>Z0F21B0650</v>
      </c>
      <c r="B10" t="str">
        <f t="shared" si="0"/>
        <v>06363391001</v>
      </c>
      <c r="C10" t="s">
        <v>15</v>
      </c>
      <c r="D10" t="s">
        <v>37</v>
      </c>
      <c r="E10" t="s">
        <v>21</v>
      </c>
      <c r="F10" s="1" t="s">
        <v>38</v>
      </c>
      <c r="G10" t="s">
        <v>39</v>
      </c>
      <c r="H10">
        <v>556</v>
      </c>
      <c r="I10" s="2">
        <v>43118</v>
      </c>
      <c r="J10" s="2">
        <v>43176</v>
      </c>
      <c r="K10">
        <v>555.4</v>
      </c>
    </row>
    <row r="11" spans="1:11" x14ac:dyDescent="0.25">
      <c r="A11" t="str">
        <f>"73456069D3"</f>
        <v>73456069D3</v>
      </c>
      <c r="B11" t="str">
        <f t="shared" si="0"/>
        <v>06363391001</v>
      </c>
      <c r="C11" t="s">
        <v>15</v>
      </c>
      <c r="D11" t="s">
        <v>40</v>
      </c>
      <c r="E11" t="s">
        <v>41</v>
      </c>
      <c r="F11" s="1" t="s">
        <v>42</v>
      </c>
      <c r="G11" t="s">
        <v>43</v>
      </c>
      <c r="H11">
        <v>4807994</v>
      </c>
      <c r="I11" s="2">
        <v>43126</v>
      </c>
      <c r="J11" s="2">
        <v>44221</v>
      </c>
      <c r="K11">
        <v>1018732.01</v>
      </c>
    </row>
    <row r="12" spans="1:11" x14ac:dyDescent="0.25">
      <c r="A12" t="str">
        <f>"Z69232DA89"</f>
        <v>Z69232DA89</v>
      </c>
      <c r="B12" t="str">
        <f t="shared" si="0"/>
        <v>06363391001</v>
      </c>
      <c r="C12" t="s">
        <v>15</v>
      </c>
      <c r="D12" t="s">
        <v>44</v>
      </c>
      <c r="E12" t="s">
        <v>21</v>
      </c>
      <c r="F12" s="1" t="s">
        <v>45</v>
      </c>
      <c r="G12" t="s">
        <v>46</v>
      </c>
      <c r="H12">
        <v>448.56</v>
      </c>
      <c r="I12" s="2">
        <v>43206</v>
      </c>
      <c r="J12" s="2">
        <v>43235</v>
      </c>
      <c r="K12">
        <v>448.56</v>
      </c>
    </row>
    <row r="13" spans="1:11" x14ac:dyDescent="0.25">
      <c r="A13" t="str">
        <f>"ZB62323AE2"</f>
        <v>ZB62323AE2</v>
      </c>
      <c r="B13" t="str">
        <f t="shared" si="0"/>
        <v>06363391001</v>
      </c>
      <c r="C13" t="s">
        <v>15</v>
      </c>
      <c r="D13" t="s">
        <v>47</v>
      </c>
      <c r="E13" t="s">
        <v>21</v>
      </c>
      <c r="F13" s="1" t="s">
        <v>48</v>
      </c>
      <c r="G13" t="s">
        <v>49</v>
      </c>
      <c r="H13">
        <v>714</v>
      </c>
      <c r="I13" s="2">
        <v>43201</v>
      </c>
      <c r="J13" s="2">
        <v>43230</v>
      </c>
      <c r="K13">
        <v>0</v>
      </c>
    </row>
    <row r="14" spans="1:11" x14ac:dyDescent="0.25">
      <c r="A14" t="str">
        <f>"ZBF21B7C58"</f>
        <v>ZBF21B7C58</v>
      </c>
      <c r="B14" t="str">
        <f t="shared" si="0"/>
        <v>06363391001</v>
      </c>
      <c r="C14" t="s">
        <v>15</v>
      </c>
      <c r="D14" t="s">
        <v>50</v>
      </c>
      <c r="E14" t="s">
        <v>21</v>
      </c>
      <c r="F14" s="1" t="s">
        <v>51</v>
      </c>
      <c r="G14" t="s">
        <v>52</v>
      </c>
      <c r="H14">
        <v>545.54999999999995</v>
      </c>
      <c r="I14" s="2">
        <v>43116</v>
      </c>
      <c r="J14" s="2">
        <v>43146</v>
      </c>
      <c r="K14">
        <v>545.54999999999995</v>
      </c>
    </row>
    <row r="15" spans="1:11" x14ac:dyDescent="0.25">
      <c r="A15" t="str">
        <f>"ZCC220E459"</f>
        <v>ZCC220E459</v>
      </c>
      <c r="B15" t="str">
        <f t="shared" si="0"/>
        <v>06363391001</v>
      </c>
      <c r="C15" t="s">
        <v>15</v>
      </c>
      <c r="D15" t="s">
        <v>53</v>
      </c>
      <c r="E15" t="s">
        <v>41</v>
      </c>
      <c r="F15" s="1" t="s">
        <v>54</v>
      </c>
      <c r="G15" t="s">
        <v>55</v>
      </c>
      <c r="H15">
        <v>7832.5</v>
      </c>
      <c r="I15" s="2">
        <v>43150</v>
      </c>
      <c r="J15" s="2">
        <v>43708</v>
      </c>
      <c r="K15">
        <v>7514</v>
      </c>
    </row>
    <row r="16" spans="1:11" x14ac:dyDescent="0.25">
      <c r="A16" t="str">
        <f>"ZB22209D9C"</f>
        <v>ZB22209D9C</v>
      </c>
      <c r="B16" t="str">
        <f t="shared" si="0"/>
        <v>06363391001</v>
      </c>
      <c r="C16" t="s">
        <v>15</v>
      </c>
      <c r="D16" t="s">
        <v>56</v>
      </c>
      <c r="E16" t="s">
        <v>21</v>
      </c>
      <c r="F16" s="1" t="s">
        <v>57</v>
      </c>
      <c r="G16" t="s">
        <v>58</v>
      </c>
      <c r="H16">
        <v>450</v>
      </c>
      <c r="I16" s="2">
        <v>43137</v>
      </c>
      <c r="J16" s="2">
        <v>43465</v>
      </c>
      <c r="K16">
        <v>450</v>
      </c>
    </row>
    <row r="17" spans="1:11" x14ac:dyDescent="0.25">
      <c r="A17" t="str">
        <f>"ZC82209BB2"</f>
        <v>ZC82209BB2</v>
      </c>
      <c r="B17" t="str">
        <f t="shared" si="0"/>
        <v>06363391001</v>
      </c>
      <c r="C17" t="s">
        <v>15</v>
      </c>
      <c r="D17" t="s">
        <v>59</v>
      </c>
      <c r="E17" t="s">
        <v>21</v>
      </c>
      <c r="F17" s="1" t="s">
        <v>60</v>
      </c>
      <c r="G17" t="s">
        <v>61</v>
      </c>
      <c r="H17">
        <v>5060</v>
      </c>
      <c r="I17" s="2">
        <v>43137</v>
      </c>
      <c r="J17" s="2">
        <v>43195</v>
      </c>
      <c r="K17">
        <v>4565</v>
      </c>
    </row>
    <row r="18" spans="1:11" x14ac:dyDescent="0.25">
      <c r="A18" t="str">
        <f>"Z5B2355EDA"</f>
        <v>Z5B2355EDA</v>
      </c>
      <c r="B18" t="str">
        <f t="shared" si="0"/>
        <v>06363391001</v>
      </c>
      <c r="C18" t="s">
        <v>15</v>
      </c>
      <c r="D18" t="s">
        <v>62</v>
      </c>
      <c r="E18" t="s">
        <v>21</v>
      </c>
      <c r="F18" s="1" t="s">
        <v>63</v>
      </c>
      <c r="G18" t="s">
        <v>64</v>
      </c>
      <c r="H18">
        <v>502.33</v>
      </c>
      <c r="I18" s="2">
        <v>43217</v>
      </c>
      <c r="J18" s="2">
        <v>43246</v>
      </c>
      <c r="K18">
        <v>502.33</v>
      </c>
    </row>
    <row r="19" spans="1:11" x14ac:dyDescent="0.25">
      <c r="A19" t="str">
        <f>"ZAD21C2AEB"</f>
        <v>ZAD21C2AEB</v>
      </c>
      <c r="B19" t="str">
        <f t="shared" si="0"/>
        <v>06363391001</v>
      </c>
      <c r="C19" t="s">
        <v>15</v>
      </c>
      <c r="D19" t="s">
        <v>65</v>
      </c>
      <c r="E19" t="s">
        <v>17</v>
      </c>
      <c r="F19" s="1" t="s">
        <v>66</v>
      </c>
      <c r="G19" t="s">
        <v>67</v>
      </c>
      <c r="H19">
        <v>22280.02</v>
      </c>
      <c r="I19" s="2">
        <v>43229</v>
      </c>
      <c r="J19" s="2">
        <v>43259</v>
      </c>
      <c r="K19">
        <v>15053.11</v>
      </c>
    </row>
    <row r="20" spans="1:11" x14ac:dyDescent="0.25">
      <c r="A20" t="str">
        <f>"Z0522E03B9"</f>
        <v>Z0522E03B9</v>
      </c>
      <c r="B20" t="str">
        <f t="shared" si="0"/>
        <v>06363391001</v>
      </c>
      <c r="C20" t="s">
        <v>15</v>
      </c>
      <c r="D20" t="s">
        <v>68</v>
      </c>
      <c r="E20" t="s">
        <v>21</v>
      </c>
      <c r="F20" s="1" t="s">
        <v>69</v>
      </c>
      <c r="G20" t="s">
        <v>70</v>
      </c>
      <c r="H20">
        <v>150</v>
      </c>
      <c r="I20" s="2">
        <v>43194</v>
      </c>
      <c r="J20" s="2">
        <v>43559</v>
      </c>
      <c r="K20">
        <v>130</v>
      </c>
    </row>
    <row r="21" spans="1:11" x14ac:dyDescent="0.25">
      <c r="A21" t="str">
        <f>"7415590275"</f>
        <v>7415590275</v>
      </c>
      <c r="B21" t="str">
        <f t="shared" si="0"/>
        <v>06363391001</v>
      </c>
      <c r="C21" t="s">
        <v>15</v>
      </c>
      <c r="D21" t="s">
        <v>71</v>
      </c>
      <c r="E21" t="s">
        <v>41</v>
      </c>
      <c r="F21" s="1" t="s">
        <v>72</v>
      </c>
      <c r="G21" t="s">
        <v>73</v>
      </c>
      <c r="H21">
        <v>0</v>
      </c>
      <c r="I21" s="2">
        <v>43221</v>
      </c>
      <c r="J21" s="2">
        <v>43585</v>
      </c>
      <c r="K21">
        <v>40173.42</v>
      </c>
    </row>
    <row r="22" spans="1:11" x14ac:dyDescent="0.25">
      <c r="A22" t="str">
        <f>"Z4323BB105"</f>
        <v>Z4323BB105</v>
      </c>
      <c r="B22" t="str">
        <f t="shared" si="0"/>
        <v>06363391001</v>
      </c>
      <c r="C22" t="s">
        <v>15</v>
      </c>
      <c r="D22" t="s">
        <v>74</v>
      </c>
      <c r="E22" t="s">
        <v>21</v>
      </c>
      <c r="F22" s="1" t="s">
        <v>75</v>
      </c>
      <c r="G22" t="s">
        <v>76</v>
      </c>
      <c r="H22">
        <v>700</v>
      </c>
      <c r="I22" s="2">
        <v>43248</v>
      </c>
      <c r="J22" s="2">
        <v>43279</v>
      </c>
      <c r="K22">
        <v>700</v>
      </c>
    </row>
    <row r="23" spans="1:11" ht="180" x14ac:dyDescent="0.25">
      <c r="A23" t="str">
        <f>"ZEB23BB133"</f>
        <v>ZEB23BB133</v>
      </c>
      <c r="B23" t="str">
        <f t="shared" si="0"/>
        <v>06363391001</v>
      </c>
      <c r="C23" t="s">
        <v>15</v>
      </c>
      <c r="D23" t="s">
        <v>77</v>
      </c>
      <c r="E23" t="s">
        <v>21</v>
      </c>
      <c r="F23" s="1" t="s">
        <v>78</v>
      </c>
      <c r="G23" t="s">
        <v>79</v>
      </c>
      <c r="H23">
        <v>947</v>
      </c>
      <c r="I23" s="2">
        <v>43248</v>
      </c>
      <c r="J23" s="2">
        <v>43279</v>
      </c>
      <c r="K23">
        <v>947</v>
      </c>
    </row>
    <row r="24" spans="1:11" x14ac:dyDescent="0.25">
      <c r="A24" t="str">
        <f>"Z1F23DCE57"</f>
        <v>Z1F23DCE57</v>
      </c>
      <c r="B24" t="str">
        <f t="shared" si="0"/>
        <v>06363391001</v>
      </c>
      <c r="C24" t="s">
        <v>15</v>
      </c>
      <c r="D24" t="s">
        <v>80</v>
      </c>
      <c r="E24" t="s">
        <v>21</v>
      </c>
      <c r="F24" s="1" t="s">
        <v>81</v>
      </c>
      <c r="G24" t="s">
        <v>82</v>
      </c>
      <c r="H24">
        <v>280</v>
      </c>
      <c r="I24" s="2">
        <v>43279</v>
      </c>
      <c r="J24" s="2">
        <v>43329</v>
      </c>
      <c r="K24">
        <v>280</v>
      </c>
    </row>
    <row r="25" spans="1:11" x14ac:dyDescent="0.25">
      <c r="A25" t="str">
        <f>"Z2723DE9FD"</f>
        <v>Z2723DE9FD</v>
      </c>
      <c r="B25" t="str">
        <f t="shared" si="0"/>
        <v>06363391001</v>
      </c>
      <c r="C25" t="s">
        <v>15</v>
      </c>
      <c r="D25" t="s">
        <v>83</v>
      </c>
      <c r="E25" t="s">
        <v>21</v>
      </c>
      <c r="F25" s="1" t="s">
        <v>84</v>
      </c>
      <c r="G25" t="s">
        <v>85</v>
      </c>
      <c r="H25">
        <v>8390</v>
      </c>
      <c r="I25" s="2">
        <v>43262</v>
      </c>
      <c r="J25" s="2">
        <v>43319</v>
      </c>
      <c r="K25">
        <v>8390</v>
      </c>
    </row>
    <row r="26" spans="1:11" x14ac:dyDescent="0.25">
      <c r="A26" t="str">
        <f>"ZCF239F362"</f>
        <v>ZCF239F362</v>
      </c>
      <c r="B26" t="str">
        <f t="shared" si="0"/>
        <v>06363391001</v>
      </c>
      <c r="C26" t="s">
        <v>15</v>
      </c>
      <c r="D26" t="s">
        <v>86</v>
      </c>
      <c r="E26" t="s">
        <v>21</v>
      </c>
      <c r="F26" s="1" t="s">
        <v>87</v>
      </c>
      <c r="G26" t="s">
        <v>88</v>
      </c>
      <c r="H26">
        <v>2062.33</v>
      </c>
      <c r="I26" s="2">
        <v>43244</v>
      </c>
      <c r="J26" s="2">
        <v>43304</v>
      </c>
      <c r="K26">
        <v>0</v>
      </c>
    </row>
    <row r="27" spans="1:11" x14ac:dyDescent="0.25">
      <c r="A27" t="str">
        <f>"Z8723D46A2"</f>
        <v>Z8723D46A2</v>
      </c>
      <c r="B27" t="str">
        <f t="shared" si="0"/>
        <v>06363391001</v>
      </c>
      <c r="C27" t="s">
        <v>15</v>
      </c>
      <c r="D27" t="s">
        <v>89</v>
      </c>
      <c r="E27" t="s">
        <v>21</v>
      </c>
      <c r="F27" s="1" t="s">
        <v>90</v>
      </c>
      <c r="G27" t="s">
        <v>91</v>
      </c>
      <c r="H27">
        <v>4950</v>
      </c>
      <c r="I27" s="2">
        <v>43262</v>
      </c>
      <c r="J27" s="2">
        <v>43319</v>
      </c>
      <c r="K27">
        <v>4950</v>
      </c>
    </row>
    <row r="28" spans="1:11" x14ac:dyDescent="0.25">
      <c r="A28" t="str">
        <f>"Z8023FE363"</f>
        <v>Z8023FE363</v>
      </c>
      <c r="B28" t="str">
        <f t="shared" si="0"/>
        <v>06363391001</v>
      </c>
      <c r="C28" t="s">
        <v>15</v>
      </c>
      <c r="D28" t="s">
        <v>92</v>
      </c>
      <c r="E28" t="s">
        <v>21</v>
      </c>
      <c r="F28" s="1" t="s">
        <v>93</v>
      </c>
      <c r="G28" t="s">
        <v>94</v>
      </c>
      <c r="H28">
        <v>2100</v>
      </c>
      <c r="I28" s="2">
        <v>43271</v>
      </c>
      <c r="J28" s="2">
        <v>43332</v>
      </c>
      <c r="K28">
        <v>2100</v>
      </c>
    </row>
    <row r="29" spans="1:11" x14ac:dyDescent="0.25">
      <c r="A29" t="str">
        <f>"Z762298B94"</f>
        <v>Z762298B94</v>
      </c>
      <c r="B29" t="str">
        <f t="shared" si="0"/>
        <v>06363391001</v>
      </c>
      <c r="C29" t="s">
        <v>15</v>
      </c>
      <c r="D29" t="s">
        <v>95</v>
      </c>
      <c r="E29" t="s">
        <v>21</v>
      </c>
      <c r="F29" s="1" t="s">
        <v>96</v>
      </c>
      <c r="G29" t="s">
        <v>97</v>
      </c>
      <c r="H29">
        <v>250</v>
      </c>
      <c r="I29" s="2">
        <v>43137</v>
      </c>
      <c r="J29" s="2">
        <v>43137</v>
      </c>
      <c r="K29">
        <v>250</v>
      </c>
    </row>
    <row r="30" spans="1:11" x14ac:dyDescent="0.25">
      <c r="A30" t="str">
        <f>"Z0F23EA6A2"</f>
        <v>Z0F23EA6A2</v>
      </c>
      <c r="B30" t="str">
        <f t="shared" si="0"/>
        <v>06363391001</v>
      </c>
      <c r="C30" t="s">
        <v>15</v>
      </c>
      <c r="D30" t="s">
        <v>98</v>
      </c>
      <c r="E30" t="s">
        <v>21</v>
      </c>
      <c r="F30" s="1" t="s">
        <v>99</v>
      </c>
      <c r="G30" t="s">
        <v>100</v>
      </c>
      <c r="H30">
        <v>977</v>
      </c>
      <c r="I30" s="2">
        <v>43284</v>
      </c>
      <c r="J30" s="2">
        <v>43343</v>
      </c>
      <c r="K30">
        <v>976.35</v>
      </c>
    </row>
    <row r="31" spans="1:11" x14ac:dyDescent="0.25">
      <c r="A31" t="str">
        <f>"ZD02357495"</f>
        <v>ZD02357495</v>
      </c>
      <c r="B31" t="str">
        <f t="shared" si="0"/>
        <v>06363391001</v>
      </c>
      <c r="C31" t="s">
        <v>15</v>
      </c>
      <c r="D31" t="s">
        <v>101</v>
      </c>
      <c r="E31" t="s">
        <v>41</v>
      </c>
      <c r="F31" s="1" t="s">
        <v>102</v>
      </c>
      <c r="G31" t="s">
        <v>103</v>
      </c>
      <c r="H31">
        <v>3578</v>
      </c>
      <c r="I31" s="2">
        <v>43234</v>
      </c>
      <c r="J31" s="2">
        <v>44074</v>
      </c>
      <c r="K31">
        <v>0</v>
      </c>
    </row>
    <row r="32" spans="1:11" x14ac:dyDescent="0.25">
      <c r="A32" t="str">
        <f>"7483058ECC"</f>
        <v>7483058ECC</v>
      </c>
      <c r="B32" t="str">
        <f t="shared" si="0"/>
        <v>06363391001</v>
      </c>
      <c r="C32" t="s">
        <v>15</v>
      </c>
      <c r="D32" t="s">
        <v>104</v>
      </c>
      <c r="E32" t="s">
        <v>41</v>
      </c>
      <c r="F32" s="1" t="s">
        <v>105</v>
      </c>
      <c r="G32" t="s">
        <v>106</v>
      </c>
      <c r="H32">
        <v>125372</v>
      </c>
      <c r="I32" s="2">
        <v>43234</v>
      </c>
      <c r="J32" s="2">
        <v>43565</v>
      </c>
      <c r="K32">
        <v>62809.62</v>
      </c>
    </row>
    <row r="33" spans="1:11" x14ac:dyDescent="0.25">
      <c r="A33" t="str">
        <f>"Z0023DD7A2"</f>
        <v>Z0023DD7A2</v>
      </c>
      <c r="B33" t="str">
        <f t="shared" si="0"/>
        <v>06363391001</v>
      </c>
      <c r="C33" t="s">
        <v>15</v>
      </c>
      <c r="D33" t="s">
        <v>107</v>
      </c>
      <c r="E33" t="s">
        <v>41</v>
      </c>
      <c r="F33" s="1" t="s">
        <v>108</v>
      </c>
      <c r="G33" t="s">
        <v>109</v>
      </c>
      <c r="H33">
        <v>32837.760000000002</v>
      </c>
      <c r="I33" s="2">
        <v>43313</v>
      </c>
      <c r="J33" s="2">
        <v>44773</v>
      </c>
      <c r="K33">
        <v>2052.38</v>
      </c>
    </row>
    <row r="34" spans="1:11" x14ac:dyDescent="0.25">
      <c r="A34" t="str">
        <f>"7399781C72"</f>
        <v>7399781C72</v>
      </c>
      <c r="B34" t="str">
        <f t="shared" si="0"/>
        <v>06363391001</v>
      </c>
      <c r="C34" t="s">
        <v>15</v>
      </c>
      <c r="D34" t="s">
        <v>110</v>
      </c>
      <c r="E34" t="s">
        <v>41</v>
      </c>
      <c r="F34" s="1" t="s">
        <v>111</v>
      </c>
      <c r="G34" t="s">
        <v>112</v>
      </c>
      <c r="H34">
        <v>0</v>
      </c>
      <c r="I34" s="2">
        <v>43159</v>
      </c>
      <c r="J34" s="2">
        <v>43586</v>
      </c>
      <c r="K34">
        <v>399979.65</v>
      </c>
    </row>
    <row r="35" spans="1:11" x14ac:dyDescent="0.25">
      <c r="A35" t="str">
        <f>"ZDB230B0E7"</f>
        <v>ZDB230B0E7</v>
      </c>
      <c r="B35" t="str">
        <f t="shared" ref="B35:B66" si="1">"06363391001"</f>
        <v>06363391001</v>
      </c>
      <c r="C35" t="s">
        <v>15</v>
      </c>
      <c r="D35" t="s">
        <v>113</v>
      </c>
      <c r="E35" t="s">
        <v>21</v>
      </c>
      <c r="F35" s="1" t="s">
        <v>114</v>
      </c>
      <c r="G35" t="s">
        <v>115</v>
      </c>
      <c r="H35">
        <v>518.54999999999995</v>
      </c>
      <c r="I35" s="2">
        <v>43203</v>
      </c>
      <c r="J35" s="2">
        <v>43232</v>
      </c>
      <c r="K35">
        <v>518.54</v>
      </c>
    </row>
    <row r="36" spans="1:11" x14ac:dyDescent="0.25">
      <c r="A36" t="str">
        <f>"Z5F234E94B"</f>
        <v>Z5F234E94B</v>
      </c>
      <c r="B36" t="str">
        <f t="shared" si="1"/>
        <v>06363391001</v>
      </c>
      <c r="C36" t="s">
        <v>15</v>
      </c>
      <c r="D36" t="s">
        <v>116</v>
      </c>
      <c r="E36" t="s">
        <v>21</v>
      </c>
      <c r="F36" s="1" t="s">
        <v>117</v>
      </c>
      <c r="G36" t="s">
        <v>118</v>
      </c>
      <c r="H36">
        <v>1920</v>
      </c>
      <c r="I36" s="2">
        <v>43216</v>
      </c>
      <c r="J36" s="2">
        <v>43280</v>
      </c>
      <c r="K36">
        <v>1920</v>
      </c>
    </row>
    <row r="37" spans="1:11" x14ac:dyDescent="0.25">
      <c r="A37" t="str">
        <f>"Z2123693C1"</f>
        <v>Z2123693C1</v>
      </c>
      <c r="B37" t="str">
        <f t="shared" si="1"/>
        <v>06363391001</v>
      </c>
      <c r="C37" t="s">
        <v>15</v>
      </c>
      <c r="D37" t="s">
        <v>119</v>
      </c>
      <c r="E37" t="s">
        <v>21</v>
      </c>
      <c r="F37" s="1" t="s">
        <v>35</v>
      </c>
      <c r="G37" t="s">
        <v>36</v>
      </c>
      <c r="H37">
        <v>3120</v>
      </c>
      <c r="I37" s="2">
        <v>43223</v>
      </c>
      <c r="J37" s="2">
        <v>43283</v>
      </c>
      <c r="K37">
        <v>0</v>
      </c>
    </row>
    <row r="38" spans="1:11" ht="90" x14ac:dyDescent="0.25">
      <c r="A38" t="str">
        <f>"Z24236C691"</f>
        <v>Z24236C691</v>
      </c>
      <c r="B38" t="str">
        <f t="shared" si="1"/>
        <v>06363391001</v>
      </c>
      <c r="C38" t="s">
        <v>15</v>
      </c>
      <c r="D38" t="s">
        <v>120</v>
      </c>
      <c r="E38" t="s">
        <v>21</v>
      </c>
      <c r="F38" s="1" t="s">
        <v>60</v>
      </c>
      <c r="G38" t="s">
        <v>61</v>
      </c>
      <c r="H38">
        <v>4945</v>
      </c>
      <c r="I38" s="2">
        <v>43224</v>
      </c>
      <c r="J38" s="2">
        <v>43223</v>
      </c>
      <c r="K38">
        <v>4945</v>
      </c>
    </row>
    <row r="39" spans="1:11" ht="409.5" x14ac:dyDescent="0.25">
      <c r="A39" t="str">
        <f>"Z6522D634F"</f>
        <v>Z6522D634F</v>
      </c>
      <c r="B39" t="str">
        <f t="shared" si="1"/>
        <v>06363391001</v>
      </c>
      <c r="C39" t="s">
        <v>15</v>
      </c>
      <c r="D39" t="s">
        <v>121</v>
      </c>
      <c r="E39" t="s">
        <v>17</v>
      </c>
      <c r="F39" s="1" t="s">
        <v>122</v>
      </c>
      <c r="G39" t="s">
        <v>123</v>
      </c>
      <c r="H39">
        <v>28791.83</v>
      </c>
      <c r="I39" s="2">
        <v>43313</v>
      </c>
      <c r="J39" s="2">
        <v>44408</v>
      </c>
      <c r="K39">
        <v>4473.42</v>
      </c>
    </row>
    <row r="40" spans="1:11" ht="135" x14ac:dyDescent="0.25">
      <c r="A40" t="str">
        <f>"Z752302A8A"</f>
        <v>Z752302A8A</v>
      </c>
      <c r="B40" t="str">
        <f t="shared" si="1"/>
        <v>06363391001</v>
      </c>
      <c r="C40" t="s">
        <v>15</v>
      </c>
      <c r="D40" t="s">
        <v>124</v>
      </c>
      <c r="E40" t="s">
        <v>41</v>
      </c>
      <c r="F40" s="1" t="s">
        <v>108</v>
      </c>
      <c r="G40" t="s">
        <v>109</v>
      </c>
      <c r="H40">
        <v>5943.36</v>
      </c>
      <c r="I40" s="2">
        <v>43243</v>
      </c>
      <c r="J40" s="2">
        <v>44703</v>
      </c>
      <c r="K40">
        <v>742.92</v>
      </c>
    </row>
    <row r="41" spans="1:11" ht="135" x14ac:dyDescent="0.25">
      <c r="A41" t="str">
        <f>"Z8B22D62C4"</f>
        <v>Z8B22D62C4</v>
      </c>
      <c r="B41" t="str">
        <f t="shared" si="1"/>
        <v>06363391001</v>
      </c>
      <c r="C41" t="s">
        <v>15</v>
      </c>
      <c r="D41" t="s">
        <v>125</v>
      </c>
      <c r="E41" t="s">
        <v>41</v>
      </c>
      <c r="F41" s="1" t="s">
        <v>108</v>
      </c>
      <c r="G41" t="s">
        <v>109</v>
      </c>
      <c r="H41">
        <v>1824.32</v>
      </c>
      <c r="I41" s="2">
        <v>43279</v>
      </c>
      <c r="J41" s="2">
        <v>44739</v>
      </c>
      <c r="K41">
        <v>228.04</v>
      </c>
    </row>
    <row r="42" spans="1:11" ht="195" x14ac:dyDescent="0.25">
      <c r="A42" t="str">
        <f>"ZE4236091F"</f>
        <v>ZE4236091F</v>
      </c>
      <c r="B42" t="str">
        <f t="shared" si="1"/>
        <v>06363391001</v>
      </c>
      <c r="C42" t="s">
        <v>15</v>
      </c>
      <c r="D42" t="s">
        <v>126</v>
      </c>
      <c r="E42" t="s">
        <v>21</v>
      </c>
      <c r="F42" s="1" t="s">
        <v>127</v>
      </c>
      <c r="G42" t="s">
        <v>128</v>
      </c>
      <c r="H42">
        <v>500</v>
      </c>
      <c r="I42" s="2">
        <v>43222</v>
      </c>
      <c r="K42">
        <v>0</v>
      </c>
    </row>
    <row r="43" spans="1:11" ht="105" x14ac:dyDescent="0.25">
      <c r="A43" t="str">
        <f>"Z4823BDC87"</f>
        <v>Z4823BDC87</v>
      </c>
      <c r="B43" t="str">
        <f t="shared" si="1"/>
        <v>06363391001</v>
      </c>
      <c r="C43" t="s">
        <v>15</v>
      </c>
      <c r="D43" t="s">
        <v>129</v>
      </c>
      <c r="E43" t="s">
        <v>21</v>
      </c>
      <c r="F43" s="1" t="s">
        <v>130</v>
      </c>
      <c r="G43" t="s">
        <v>131</v>
      </c>
      <c r="H43">
        <v>2100</v>
      </c>
      <c r="I43" s="2">
        <v>43255</v>
      </c>
      <c r="J43" s="2">
        <v>43311</v>
      </c>
      <c r="K43">
        <v>2100</v>
      </c>
    </row>
    <row r="44" spans="1:11" ht="90" x14ac:dyDescent="0.25">
      <c r="A44" t="str">
        <f>"Z5B247C310"</f>
        <v>Z5B247C310</v>
      </c>
      <c r="B44" t="str">
        <f t="shared" si="1"/>
        <v>06363391001</v>
      </c>
      <c r="C44" t="s">
        <v>15</v>
      </c>
      <c r="D44" t="s">
        <v>132</v>
      </c>
      <c r="E44" t="s">
        <v>21</v>
      </c>
      <c r="F44" s="1" t="s">
        <v>133</v>
      </c>
      <c r="G44" t="s">
        <v>134</v>
      </c>
      <c r="H44">
        <v>2146.5</v>
      </c>
      <c r="I44" s="2">
        <v>43311</v>
      </c>
      <c r="J44" s="2">
        <v>43373</v>
      </c>
      <c r="K44">
        <v>2146.5</v>
      </c>
    </row>
    <row r="45" spans="1:11" ht="135" x14ac:dyDescent="0.25">
      <c r="A45" t="str">
        <f>"Z3C248FD48"</f>
        <v>Z3C248FD48</v>
      </c>
      <c r="B45" t="str">
        <f t="shared" si="1"/>
        <v>06363391001</v>
      </c>
      <c r="C45" t="s">
        <v>15</v>
      </c>
      <c r="D45" t="s">
        <v>135</v>
      </c>
      <c r="E45" t="s">
        <v>41</v>
      </c>
      <c r="F45" s="1" t="s">
        <v>108</v>
      </c>
      <c r="G45" t="s">
        <v>109</v>
      </c>
      <c r="H45">
        <v>25540.48</v>
      </c>
      <c r="I45" s="2">
        <v>43341</v>
      </c>
      <c r="J45" s="2">
        <v>44801</v>
      </c>
      <c r="K45">
        <v>1596.28</v>
      </c>
    </row>
    <row r="46" spans="1:11" ht="105" x14ac:dyDescent="0.25">
      <c r="A46" t="str">
        <f>"Z6D24F9CF9"</f>
        <v>Z6D24F9CF9</v>
      </c>
      <c r="B46" t="str">
        <f t="shared" si="1"/>
        <v>06363391001</v>
      </c>
      <c r="C46" t="s">
        <v>15</v>
      </c>
      <c r="D46" t="s">
        <v>136</v>
      </c>
      <c r="E46" t="s">
        <v>21</v>
      </c>
      <c r="F46" s="1" t="s">
        <v>137</v>
      </c>
      <c r="G46" t="s">
        <v>138</v>
      </c>
      <c r="H46">
        <v>3150</v>
      </c>
      <c r="I46" s="2">
        <v>43370</v>
      </c>
      <c r="J46" s="2">
        <v>43404</v>
      </c>
      <c r="K46">
        <v>3034.99</v>
      </c>
    </row>
    <row r="47" spans="1:11" ht="409.5" x14ac:dyDescent="0.25">
      <c r="A47" t="str">
        <f>"ZB322D63BE"</f>
        <v>ZB322D63BE</v>
      </c>
      <c r="B47" t="str">
        <f t="shared" si="1"/>
        <v>06363391001</v>
      </c>
      <c r="C47" t="s">
        <v>15</v>
      </c>
      <c r="D47" t="s">
        <v>139</v>
      </c>
      <c r="E47" t="s">
        <v>17</v>
      </c>
      <c r="F47" s="1" t="s">
        <v>140</v>
      </c>
      <c r="G47" t="s">
        <v>141</v>
      </c>
      <c r="H47">
        <v>13824</v>
      </c>
      <c r="I47" s="2">
        <v>43388</v>
      </c>
      <c r="J47" s="2">
        <v>43448</v>
      </c>
      <c r="K47">
        <v>2764.8</v>
      </c>
    </row>
    <row r="48" spans="1:11" ht="90" x14ac:dyDescent="0.25">
      <c r="A48" t="str">
        <f>"Z8D24E34F1"</f>
        <v>Z8D24E34F1</v>
      </c>
      <c r="B48" t="str">
        <f t="shared" si="1"/>
        <v>06363391001</v>
      </c>
      <c r="C48" t="s">
        <v>15</v>
      </c>
      <c r="D48" t="s">
        <v>142</v>
      </c>
      <c r="E48" t="s">
        <v>21</v>
      </c>
      <c r="F48" s="1" t="s">
        <v>143</v>
      </c>
      <c r="G48" t="s">
        <v>144</v>
      </c>
      <c r="H48">
        <v>950</v>
      </c>
      <c r="I48" s="2">
        <v>43374</v>
      </c>
      <c r="J48" s="2">
        <v>43388</v>
      </c>
      <c r="K48">
        <v>950</v>
      </c>
    </row>
    <row r="49" spans="1:11" ht="90" x14ac:dyDescent="0.25">
      <c r="A49" t="str">
        <f>"Z8324D22A8"</f>
        <v>Z8324D22A8</v>
      </c>
      <c r="B49" t="str">
        <f t="shared" si="1"/>
        <v>06363391001</v>
      </c>
      <c r="C49" t="s">
        <v>15</v>
      </c>
      <c r="D49" t="s">
        <v>145</v>
      </c>
      <c r="E49" t="s">
        <v>21</v>
      </c>
      <c r="F49" s="1" t="s">
        <v>60</v>
      </c>
      <c r="G49" t="s">
        <v>61</v>
      </c>
      <c r="H49">
        <v>1250</v>
      </c>
      <c r="I49" s="2">
        <v>43356</v>
      </c>
      <c r="J49" s="2">
        <v>43385</v>
      </c>
      <c r="K49">
        <v>1250</v>
      </c>
    </row>
    <row r="50" spans="1:11" ht="75" x14ac:dyDescent="0.25">
      <c r="A50" t="str">
        <f>"ZAA2507B50"</f>
        <v>ZAA2507B50</v>
      </c>
      <c r="B50" t="str">
        <f t="shared" si="1"/>
        <v>06363391001</v>
      </c>
      <c r="C50" t="s">
        <v>15</v>
      </c>
      <c r="D50" t="s">
        <v>146</v>
      </c>
      <c r="E50" t="s">
        <v>21</v>
      </c>
      <c r="F50" s="1" t="s">
        <v>147</v>
      </c>
      <c r="G50" t="s">
        <v>148</v>
      </c>
      <c r="H50">
        <v>2396</v>
      </c>
      <c r="I50" s="2">
        <v>43368</v>
      </c>
      <c r="J50" s="2">
        <v>43397</v>
      </c>
      <c r="K50">
        <v>0</v>
      </c>
    </row>
    <row r="51" spans="1:11" ht="105" x14ac:dyDescent="0.25">
      <c r="A51" t="str">
        <f>"ZD92538AA1"</f>
        <v>ZD92538AA1</v>
      </c>
      <c r="B51" t="str">
        <f t="shared" si="1"/>
        <v>06363391001</v>
      </c>
      <c r="C51" t="s">
        <v>15</v>
      </c>
      <c r="D51" t="s">
        <v>149</v>
      </c>
      <c r="E51" t="s">
        <v>21</v>
      </c>
      <c r="F51" s="1" t="s">
        <v>150</v>
      </c>
      <c r="G51" t="s">
        <v>151</v>
      </c>
      <c r="H51">
        <v>3147.06</v>
      </c>
      <c r="I51" s="2">
        <v>43382</v>
      </c>
      <c r="J51" s="2">
        <v>43412</v>
      </c>
      <c r="K51">
        <v>3147.06</v>
      </c>
    </row>
    <row r="52" spans="1:11" ht="105" x14ac:dyDescent="0.25">
      <c r="A52" t="str">
        <f>"ZD824F8BBB"</f>
        <v>ZD824F8BBB</v>
      </c>
      <c r="B52" t="str">
        <f t="shared" si="1"/>
        <v>06363391001</v>
      </c>
      <c r="C52" t="s">
        <v>15</v>
      </c>
      <c r="D52" t="s">
        <v>152</v>
      </c>
      <c r="E52" t="s">
        <v>21</v>
      </c>
      <c r="F52" s="1" t="s">
        <v>69</v>
      </c>
      <c r="G52" t="s">
        <v>70</v>
      </c>
      <c r="H52">
        <v>485</v>
      </c>
      <c r="I52" s="2">
        <v>43364</v>
      </c>
      <c r="J52" s="2">
        <v>43424</v>
      </c>
      <c r="K52">
        <v>485</v>
      </c>
    </row>
    <row r="53" spans="1:11" ht="150" x14ac:dyDescent="0.25">
      <c r="A53" t="str">
        <f>"ZB1257234B"</f>
        <v>ZB1257234B</v>
      </c>
      <c r="B53" t="str">
        <f t="shared" si="1"/>
        <v>06363391001</v>
      </c>
      <c r="C53" t="s">
        <v>15</v>
      </c>
      <c r="D53" t="s">
        <v>153</v>
      </c>
      <c r="E53" t="s">
        <v>21</v>
      </c>
      <c r="F53" s="1" t="s">
        <v>154</v>
      </c>
      <c r="G53" t="s">
        <v>155</v>
      </c>
      <c r="H53">
        <v>55</v>
      </c>
      <c r="I53" s="2">
        <v>43403</v>
      </c>
      <c r="J53" s="2">
        <v>43403</v>
      </c>
      <c r="K53">
        <v>55</v>
      </c>
    </row>
    <row r="54" spans="1:11" ht="90" x14ac:dyDescent="0.25">
      <c r="A54" t="str">
        <f>"Z0D2521403"</f>
        <v>Z0D2521403</v>
      </c>
      <c r="B54" t="str">
        <f t="shared" si="1"/>
        <v>06363391001</v>
      </c>
      <c r="C54" t="s">
        <v>15</v>
      </c>
      <c r="D54" t="s">
        <v>156</v>
      </c>
      <c r="E54" t="s">
        <v>21</v>
      </c>
      <c r="F54" s="1" t="s">
        <v>157</v>
      </c>
      <c r="G54" t="s">
        <v>158</v>
      </c>
      <c r="H54">
        <v>4990</v>
      </c>
      <c r="I54" s="2">
        <v>43391</v>
      </c>
      <c r="J54" s="2">
        <v>43423</v>
      </c>
      <c r="K54">
        <v>0</v>
      </c>
    </row>
    <row r="55" spans="1:11" ht="409.5" x14ac:dyDescent="0.25">
      <c r="A55" t="str">
        <f>"7474891B2E"</f>
        <v>7474891B2E</v>
      </c>
      <c r="B55" t="str">
        <f t="shared" si="1"/>
        <v>06363391001</v>
      </c>
      <c r="C55" t="s">
        <v>15</v>
      </c>
      <c r="D55" t="s">
        <v>159</v>
      </c>
      <c r="E55" t="s">
        <v>17</v>
      </c>
      <c r="F55" s="1" t="s">
        <v>160</v>
      </c>
      <c r="G55" t="s">
        <v>161</v>
      </c>
      <c r="H55">
        <v>216690</v>
      </c>
      <c r="I55" s="2">
        <v>43374</v>
      </c>
      <c r="J55" s="2">
        <v>43738</v>
      </c>
      <c r="K55">
        <v>0</v>
      </c>
    </row>
    <row r="56" spans="1:11" ht="90" x14ac:dyDescent="0.25">
      <c r="A56" t="str">
        <f>"Z0B258A304"</f>
        <v>Z0B258A304</v>
      </c>
      <c r="B56" t="str">
        <f t="shared" si="1"/>
        <v>06363391001</v>
      </c>
      <c r="C56" t="s">
        <v>15</v>
      </c>
      <c r="D56" t="s">
        <v>162</v>
      </c>
      <c r="E56" t="s">
        <v>21</v>
      </c>
      <c r="F56" s="1" t="s">
        <v>163</v>
      </c>
      <c r="G56" t="s">
        <v>164</v>
      </c>
      <c r="H56">
        <v>1500</v>
      </c>
      <c r="I56" s="2">
        <v>43410</v>
      </c>
      <c r="J56" s="2">
        <v>43414</v>
      </c>
      <c r="K56">
        <v>1500</v>
      </c>
    </row>
    <row r="57" spans="1:11" ht="75" x14ac:dyDescent="0.25">
      <c r="A57" t="str">
        <f>"ZA22581072"</f>
        <v>ZA22581072</v>
      </c>
      <c r="B57" t="str">
        <f t="shared" si="1"/>
        <v>06363391001</v>
      </c>
      <c r="C57" t="s">
        <v>15</v>
      </c>
      <c r="D57" t="s">
        <v>165</v>
      </c>
      <c r="E57" t="s">
        <v>21</v>
      </c>
      <c r="F57" s="1" t="s">
        <v>87</v>
      </c>
      <c r="G57" t="s">
        <v>88</v>
      </c>
      <c r="H57">
        <v>1370</v>
      </c>
      <c r="I57" s="2">
        <v>43411</v>
      </c>
      <c r="J57" s="2">
        <v>43502</v>
      </c>
      <c r="K57">
        <v>0</v>
      </c>
    </row>
    <row r="58" spans="1:11" ht="90" x14ac:dyDescent="0.25">
      <c r="A58" t="str">
        <f>"Z1925B6E9C"</f>
        <v>Z1925B6E9C</v>
      </c>
      <c r="B58" t="str">
        <f t="shared" si="1"/>
        <v>06363391001</v>
      </c>
      <c r="C58" t="s">
        <v>15</v>
      </c>
      <c r="D58" t="s">
        <v>166</v>
      </c>
      <c r="E58" t="s">
        <v>21</v>
      </c>
      <c r="F58" s="1" t="s">
        <v>60</v>
      </c>
      <c r="G58" t="s">
        <v>61</v>
      </c>
      <c r="H58">
        <v>1400</v>
      </c>
      <c r="I58" s="2">
        <v>43417</v>
      </c>
      <c r="J58" s="2">
        <v>43446</v>
      </c>
      <c r="K58">
        <v>1400</v>
      </c>
    </row>
    <row r="59" spans="1:11" ht="105" x14ac:dyDescent="0.25">
      <c r="A59" t="str">
        <f>"Z0D25C6D3D"</f>
        <v>Z0D25C6D3D</v>
      </c>
      <c r="B59" t="str">
        <f t="shared" si="1"/>
        <v>06363391001</v>
      </c>
      <c r="C59" t="s">
        <v>15</v>
      </c>
      <c r="D59" t="s">
        <v>167</v>
      </c>
      <c r="E59" t="s">
        <v>21</v>
      </c>
      <c r="F59" s="1" t="s">
        <v>150</v>
      </c>
      <c r="G59" t="s">
        <v>151</v>
      </c>
      <c r="H59">
        <v>890.48</v>
      </c>
      <c r="I59" s="2">
        <v>43419</v>
      </c>
      <c r="J59" s="2">
        <v>43448</v>
      </c>
      <c r="K59">
        <v>890.48</v>
      </c>
    </row>
    <row r="60" spans="1:11" ht="150" x14ac:dyDescent="0.25">
      <c r="A60" t="str">
        <f>"0000000000"</f>
        <v>0000000000</v>
      </c>
      <c r="B60" t="str">
        <f t="shared" si="1"/>
        <v>06363391001</v>
      </c>
      <c r="C60" t="s">
        <v>15</v>
      </c>
      <c r="D60" t="s">
        <v>168</v>
      </c>
      <c r="E60" t="s">
        <v>21</v>
      </c>
      <c r="F60" s="1" t="s">
        <v>169</v>
      </c>
      <c r="G60" t="s">
        <v>170</v>
      </c>
      <c r="H60">
        <v>640.4</v>
      </c>
      <c r="I60" s="2">
        <v>43427</v>
      </c>
      <c r="J60" s="2">
        <v>43487</v>
      </c>
      <c r="K60">
        <v>0</v>
      </c>
    </row>
    <row r="61" spans="1:11" ht="210" x14ac:dyDescent="0.25">
      <c r="A61" t="str">
        <f>"Z51249F22D"</f>
        <v>Z51249F22D</v>
      </c>
      <c r="B61" t="str">
        <f t="shared" si="1"/>
        <v>06363391001</v>
      </c>
      <c r="C61" t="s">
        <v>15</v>
      </c>
      <c r="D61" t="s">
        <v>171</v>
      </c>
      <c r="E61" t="s">
        <v>17</v>
      </c>
      <c r="F61" s="1" t="s">
        <v>172</v>
      </c>
      <c r="G61" t="s">
        <v>173</v>
      </c>
      <c r="H61">
        <v>4989.79</v>
      </c>
      <c r="I61" s="2">
        <v>43432</v>
      </c>
      <c r="J61" s="2">
        <v>43524</v>
      </c>
      <c r="K61">
        <v>0</v>
      </c>
    </row>
    <row r="62" spans="1:11" ht="409.5" x14ac:dyDescent="0.25">
      <c r="A62" t="str">
        <f>"7529472CD8"</f>
        <v>7529472CD8</v>
      </c>
      <c r="B62" t="str">
        <f t="shared" si="1"/>
        <v>06363391001</v>
      </c>
      <c r="C62" t="s">
        <v>15</v>
      </c>
      <c r="D62" t="s">
        <v>174</v>
      </c>
      <c r="E62" t="s">
        <v>17</v>
      </c>
      <c r="F62" s="1" t="s">
        <v>175</v>
      </c>
      <c r="G62" t="s">
        <v>176</v>
      </c>
      <c r="H62">
        <v>113040</v>
      </c>
      <c r="I62" s="2">
        <v>43435</v>
      </c>
      <c r="J62" s="2">
        <v>44530</v>
      </c>
      <c r="K62">
        <v>0</v>
      </c>
    </row>
    <row r="63" spans="1:11" ht="409.5" x14ac:dyDescent="0.25">
      <c r="A63" t="str">
        <f>"Z4123CD990"</f>
        <v>Z4123CD990</v>
      </c>
      <c r="B63" t="str">
        <f t="shared" si="1"/>
        <v>06363391001</v>
      </c>
      <c r="C63" t="s">
        <v>15</v>
      </c>
      <c r="D63" t="s">
        <v>177</v>
      </c>
      <c r="E63" t="s">
        <v>17</v>
      </c>
      <c r="F63" s="1" t="s">
        <v>178</v>
      </c>
      <c r="G63" t="s">
        <v>179</v>
      </c>
      <c r="H63">
        <v>30277.919999999998</v>
      </c>
      <c r="I63" s="2">
        <v>43375</v>
      </c>
      <c r="J63" s="2">
        <v>43435</v>
      </c>
      <c r="K63">
        <v>0</v>
      </c>
    </row>
    <row r="64" spans="1:11" ht="105" x14ac:dyDescent="0.25">
      <c r="A64" t="str">
        <f>"ZA5262CB8C"</f>
        <v>ZA5262CB8C</v>
      </c>
      <c r="B64" t="str">
        <f t="shared" si="1"/>
        <v>06363391001</v>
      </c>
      <c r="C64" t="s">
        <v>15</v>
      </c>
      <c r="D64" t="s">
        <v>180</v>
      </c>
      <c r="E64" t="s">
        <v>21</v>
      </c>
      <c r="F64" s="1" t="s">
        <v>150</v>
      </c>
      <c r="G64" t="s">
        <v>151</v>
      </c>
      <c r="H64">
        <v>874.7</v>
      </c>
      <c r="I64" s="2">
        <v>43441</v>
      </c>
      <c r="J64" s="2">
        <v>43472</v>
      </c>
      <c r="K64">
        <v>859.86</v>
      </c>
    </row>
    <row r="65" spans="1:11" ht="105" x14ac:dyDescent="0.25">
      <c r="A65" t="str">
        <f>"Z0723FC1CB"</f>
        <v>Z0723FC1CB</v>
      </c>
      <c r="B65" t="str">
        <f t="shared" si="1"/>
        <v>06363391001</v>
      </c>
      <c r="C65" t="s">
        <v>15</v>
      </c>
      <c r="D65" t="s">
        <v>181</v>
      </c>
      <c r="E65" t="s">
        <v>21</v>
      </c>
      <c r="F65" s="1" t="s">
        <v>105</v>
      </c>
      <c r="G65" t="s">
        <v>106</v>
      </c>
      <c r="H65">
        <v>463.14</v>
      </c>
      <c r="I65" s="2">
        <v>43270</v>
      </c>
      <c r="J65" s="2">
        <v>43312</v>
      </c>
      <c r="K65">
        <v>463.14</v>
      </c>
    </row>
    <row r="66" spans="1:11" ht="105" x14ac:dyDescent="0.25">
      <c r="A66" t="str">
        <f>"Z94265E02A"</f>
        <v>Z94265E02A</v>
      </c>
      <c r="B66" t="str">
        <f t="shared" si="1"/>
        <v>06363391001</v>
      </c>
      <c r="C66" t="s">
        <v>15</v>
      </c>
      <c r="D66" t="s">
        <v>182</v>
      </c>
      <c r="E66" t="s">
        <v>21</v>
      </c>
      <c r="F66" s="1" t="s">
        <v>150</v>
      </c>
      <c r="G66" t="s">
        <v>151</v>
      </c>
      <c r="H66">
        <v>5541.29</v>
      </c>
      <c r="I66" s="2">
        <v>43452</v>
      </c>
      <c r="J66" s="2">
        <v>43482</v>
      </c>
      <c r="K66">
        <v>5541.22</v>
      </c>
    </row>
    <row r="67" spans="1:11" ht="409.5" x14ac:dyDescent="0.25">
      <c r="A67" t="str">
        <f>"7448364869"</f>
        <v>7448364869</v>
      </c>
      <c r="B67" t="str">
        <f t="shared" ref="B67:B98" si="2">"06363391001"</f>
        <v>06363391001</v>
      </c>
      <c r="C67" t="s">
        <v>15</v>
      </c>
      <c r="D67" t="s">
        <v>183</v>
      </c>
      <c r="E67" t="s">
        <v>17</v>
      </c>
      <c r="F67" s="1" t="s">
        <v>184</v>
      </c>
      <c r="G67" t="s">
        <v>185</v>
      </c>
      <c r="H67">
        <v>200000</v>
      </c>
      <c r="I67" s="2">
        <v>43365</v>
      </c>
      <c r="J67" s="2">
        <v>44095</v>
      </c>
      <c r="K67">
        <v>6728.84</v>
      </c>
    </row>
    <row r="68" spans="1:11" ht="150" x14ac:dyDescent="0.25">
      <c r="A68" t="str">
        <f>"Z402437E68"</f>
        <v>Z402437E68</v>
      </c>
      <c r="B68" t="str">
        <f t="shared" si="2"/>
        <v>06363391001</v>
      </c>
      <c r="C68" t="s">
        <v>15</v>
      </c>
      <c r="D68" t="s">
        <v>186</v>
      </c>
      <c r="E68" t="s">
        <v>21</v>
      </c>
      <c r="F68" s="1" t="s">
        <v>187</v>
      </c>
      <c r="G68" t="s">
        <v>188</v>
      </c>
      <c r="H68">
        <v>100</v>
      </c>
      <c r="I68" s="2">
        <v>43287</v>
      </c>
      <c r="J68" s="2">
        <v>43318</v>
      </c>
      <c r="K68">
        <v>100</v>
      </c>
    </row>
    <row r="69" spans="1:11" ht="75" x14ac:dyDescent="0.25">
      <c r="A69" t="str">
        <f>"ZCF241F87C"</f>
        <v>ZCF241F87C</v>
      </c>
      <c r="B69" t="str">
        <f t="shared" si="2"/>
        <v>06363391001</v>
      </c>
      <c r="C69" t="s">
        <v>15</v>
      </c>
      <c r="D69" t="s">
        <v>189</v>
      </c>
      <c r="E69" t="s">
        <v>21</v>
      </c>
      <c r="F69" s="1" t="s">
        <v>190</v>
      </c>
      <c r="G69" t="s">
        <v>191</v>
      </c>
      <c r="H69">
        <v>1240</v>
      </c>
      <c r="I69" s="2">
        <v>43280</v>
      </c>
      <c r="J69" s="2">
        <v>43340</v>
      </c>
      <c r="K69">
        <v>1240</v>
      </c>
    </row>
    <row r="70" spans="1:11" ht="120" x14ac:dyDescent="0.25">
      <c r="A70" t="str">
        <f>"Z1B23EB798"</f>
        <v>Z1B23EB798</v>
      </c>
      <c r="B70" t="str">
        <f t="shared" si="2"/>
        <v>06363391001</v>
      </c>
      <c r="C70" t="s">
        <v>15</v>
      </c>
      <c r="D70" t="s">
        <v>192</v>
      </c>
      <c r="E70" t="s">
        <v>21</v>
      </c>
      <c r="F70" s="1" t="s">
        <v>193</v>
      </c>
      <c r="G70" t="s">
        <v>194</v>
      </c>
      <c r="H70">
        <v>1575</v>
      </c>
      <c r="I70" s="2">
        <v>43264</v>
      </c>
      <c r="J70" s="2">
        <v>43322</v>
      </c>
      <c r="K70">
        <v>0</v>
      </c>
    </row>
    <row r="71" spans="1:11" ht="405" x14ac:dyDescent="0.25">
      <c r="A71" t="str">
        <f>"Z0C2335F53"</f>
        <v>Z0C2335F53</v>
      </c>
      <c r="B71" t="str">
        <f t="shared" si="2"/>
        <v>06363391001</v>
      </c>
      <c r="C71" t="s">
        <v>15</v>
      </c>
      <c r="D71" t="s">
        <v>195</v>
      </c>
      <c r="E71" t="s">
        <v>17</v>
      </c>
      <c r="F71" s="1" t="s">
        <v>196</v>
      </c>
      <c r="G71" t="s">
        <v>197</v>
      </c>
      <c r="H71">
        <v>5415.86</v>
      </c>
      <c r="I71" s="2">
        <v>43360</v>
      </c>
      <c r="J71" s="2">
        <v>43403</v>
      </c>
      <c r="K71">
        <v>0</v>
      </c>
    </row>
    <row r="72" spans="1:11" ht="409.5" x14ac:dyDescent="0.25">
      <c r="A72" t="str">
        <f>"751591379C"</f>
        <v>751591379C</v>
      </c>
      <c r="B72" t="str">
        <f t="shared" si="2"/>
        <v>06363391001</v>
      </c>
      <c r="C72" t="s">
        <v>15</v>
      </c>
      <c r="D72" t="s">
        <v>198</v>
      </c>
      <c r="E72" t="s">
        <v>17</v>
      </c>
      <c r="F72" s="1" t="s">
        <v>199</v>
      </c>
      <c r="G72" t="s">
        <v>200</v>
      </c>
      <c r="H72">
        <v>145000</v>
      </c>
      <c r="I72" s="2">
        <v>43343</v>
      </c>
      <c r="J72" s="2">
        <v>44075</v>
      </c>
      <c r="K72">
        <v>30370.81</v>
      </c>
    </row>
    <row r="73" spans="1:11" ht="105" x14ac:dyDescent="0.25">
      <c r="A73" t="str">
        <f>"Z9F24D225C"</f>
        <v>Z9F24D225C</v>
      </c>
      <c r="B73" t="str">
        <f t="shared" si="2"/>
        <v>06363391001</v>
      </c>
      <c r="C73" t="s">
        <v>15</v>
      </c>
      <c r="D73" t="s">
        <v>201</v>
      </c>
      <c r="E73" t="s">
        <v>21</v>
      </c>
      <c r="F73" s="1" t="s">
        <v>69</v>
      </c>
      <c r="G73" t="s">
        <v>70</v>
      </c>
      <c r="H73">
        <v>150</v>
      </c>
      <c r="I73" s="2">
        <v>43353</v>
      </c>
      <c r="J73" s="2">
        <v>43383</v>
      </c>
      <c r="K73">
        <v>150</v>
      </c>
    </row>
    <row r="74" spans="1:11" ht="75" x14ac:dyDescent="0.25">
      <c r="A74" t="str">
        <f>"Z8F25A3B2C"</f>
        <v>Z8F25A3B2C</v>
      </c>
      <c r="B74" t="str">
        <f t="shared" si="2"/>
        <v>06363391001</v>
      </c>
      <c r="C74" t="s">
        <v>15</v>
      </c>
      <c r="D74" t="s">
        <v>202</v>
      </c>
      <c r="E74" t="s">
        <v>21</v>
      </c>
      <c r="F74" s="1" t="s">
        <v>203</v>
      </c>
      <c r="G74" t="s">
        <v>204</v>
      </c>
      <c r="H74">
        <v>6580</v>
      </c>
      <c r="I74" s="2">
        <v>43417</v>
      </c>
      <c r="J74" s="2">
        <v>43478</v>
      </c>
      <c r="K74">
        <v>0</v>
      </c>
    </row>
    <row r="75" spans="1:11" ht="90" x14ac:dyDescent="0.25">
      <c r="A75" t="str">
        <f>"Z582410C79"</f>
        <v>Z582410C79</v>
      </c>
      <c r="B75" t="str">
        <f t="shared" si="2"/>
        <v>06363391001</v>
      </c>
      <c r="C75" t="s">
        <v>15</v>
      </c>
      <c r="D75" t="s">
        <v>205</v>
      </c>
      <c r="E75" t="s">
        <v>21</v>
      </c>
      <c r="F75" s="1" t="s">
        <v>206</v>
      </c>
      <c r="G75" t="s">
        <v>207</v>
      </c>
      <c r="H75">
        <v>4183</v>
      </c>
      <c r="I75" s="2">
        <v>43346</v>
      </c>
      <c r="J75" s="2">
        <v>43850</v>
      </c>
      <c r="K75">
        <v>633.94000000000005</v>
      </c>
    </row>
    <row r="76" spans="1:11" ht="90" x14ac:dyDescent="0.25">
      <c r="A76" t="str">
        <f>"Z8B24C6A86"</f>
        <v>Z8B24C6A86</v>
      </c>
      <c r="B76" t="str">
        <f t="shared" si="2"/>
        <v>06363391001</v>
      </c>
      <c r="C76" t="s">
        <v>15</v>
      </c>
      <c r="D76" t="s">
        <v>208</v>
      </c>
      <c r="E76" t="s">
        <v>21</v>
      </c>
      <c r="F76" s="1" t="s">
        <v>209</v>
      </c>
      <c r="G76" t="s">
        <v>210</v>
      </c>
      <c r="H76">
        <v>3928.5</v>
      </c>
      <c r="I76" s="2">
        <v>43354</v>
      </c>
      <c r="J76" s="2">
        <v>43384</v>
      </c>
      <c r="K76">
        <v>3928.5</v>
      </c>
    </row>
    <row r="77" spans="1:11" ht="409.5" x14ac:dyDescent="0.25">
      <c r="A77" t="str">
        <f>"ZF423B18B6"</f>
        <v>ZF423B18B6</v>
      </c>
      <c r="B77" t="str">
        <f t="shared" si="2"/>
        <v>06363391001</v>
      </c>
      <c r="C77" t="s">
        <v>15</v>
      </c>
      <c r="D77" t="s">
        <v>211</v>
      </c>
      <c r="E77" t="s">
        <v>17</v>
      </c>
      <c r="F77" s="1" t="s">
        <v>212</v>
      </c>
      <c r="G77" t="s">
        <v>213</v>
      </c>
      <c r="H77">
        <v>3357</v>
      </c>
      <c r="I77" s="2">
        <v>43375</v>
      </c>
      <c r="J77" s="2">
        <v>44835</v>
      </c>
      <c r="K77">
        <v>457.41</v>
      </c>
    </row>
    <row r="78" spans="1:11" ht="90" x14ac:dyDescent="0.25">
      <c r="A78" t="str">
        <f>"Z1524DF14D"</f>
        <v>Z1524DF14D</v>
      </c>
      <c r="B78" t="str">
        <f t="shared" si="2"/>
        <v>06363391001</v>
      </c>
      <c r="C78" t="s">
        <v>15</v>
      </c>
      <c r="D78" t="s">
        <v>214</v>
      </c>
      <c r="E78" t="s">
        <v>21</v>
      </c>
      <c r="F78" s="1" t="s">
        <v>143</v>
      </c>
      <c r="G78" t="s">
        <v>144</v>
      </c>
      <c r="H78">
        <v>2400</v>
      </c>
      <c r="I78" s="2">
        <v>43374</v>
      </c>
      <c r="J78" s="2">
        <v>43376</v>
      </c>
      <c r="K78">
        <v>300</v>
      </c>
    </row>
    <row r="79" spans="1:11" ht="105" x14ac:dyDescent="0.25">
      <c r="A79" t="str">
        <f>"Z9B24E7777"</f>
        <v>Z9B24E7777</v>
      </c>
      <c r="B79" t="str">
        <f t="shared" si="2"/>
        <v>06363391001</v>
      </c>
      <c r="C79" t="s">
        <v>15</v>
      </c>
      <c r="D79" t="s">
        <v>215</v>
      </c>
      <c r="E79" t="s">
        <v>21</v>
      </c>
      <c r="F79" s="1" t="s">
        <v>216</v>
      </c>
      <c r="G79" t="s">
        <v>217</v>
      </c>
      <c r="H79">
        <v>148</v>
      </c>
      <c r="I79" s="2">
        <v>43367</v>
      </c>
      <c r="J79" s="2">
        <v>43367</v>
      </c>
      <c r="K79">
        <v>148</v>
      </c>
    </row>
    <row r="80" spans="1:11" ht="105" x14ac:dyDescent="0.25">
      <c r="A80" t="str">
        <f>"Z5324F2A1D"</f>
        <v>Z5324F2A1D</v>
      </c>
      <c r="B80" t="str">
        <f t="shared" si="2"/>
        <v>06363391001</v>
      </c>
      <c r="C80" t="s">
        <v>15</v>
      </c>
      <c r="D80" t="s">
        <v>218</v>
      </c>
      <c r="E80" t="s">
        <v>21</v>
      </c>
      <c r="F80" s="1" t="s">
        <v>35</v>
      </c>
      <c r="G80" t="s">
        <v>36</v>
      </c>
      <c r="H80">
        <v>1870</v>
      </c>
      <c r="I80" s="2">
        <v>43361</v>
      </c>
      <c r="J80" s="2">
        <v>43390</v>
      </c>
      <c r="K80">
        <v>0</v>
      </c>
    </row>
    <row r="81" spans="1:11" ht="120" x14ac:dyDescent="0.25">
      <c r="A81" t="str">
        <f>"ZA124FEDA9"</f>
        <v>ZA124FEDA9</v>
      </c>
      <c r="B81" t="str">
        <f t="shared" si="2"/>
        <v>06363391001</v>
      </c>
      <c r="C81" t="s">
        <v>15</v>
      </c>
      <c r="D81" t="s">
        <v>219</v>
      </c>
      <c r="E81" t="s">
        <v>21</v>
      </c>
      <c r="F81" s="1" t="s">
        <v>220</v>
      </c>
      <c r="G81" t="s">
        <v>221</v>
      </c>
      <c r="H81">
        <v>219</v>
      </c>
      <c r="I81" s="2">
        <v>43367</v>
      </c>
      <c r="J81" s="2">
        <v>43397</v>
      </c>
      <c r="K81">
        <v>0</v>
      </c>
    </row>
    <row r="82" spans="1:11" ht="90" x14ac:dyDescent="0.25">
      <c r="A82" t="str">
        <f>"Z12250CDE2"</f>
        <v>Z12250CDE2</v>
      </c>
      <c r="B82" t="str">
        <f t="shared" si="2"/>
        <v>06363391001</v>
      </c>
      <c r="C82" t="s">
        <v>15</v>
      </c>
      <c r="D82" t="s">
        <v>222</v>
      </c>
      <c r="E82" t="s">
        <v>21</v>
      </c>
      <c r="F82" s="1" t="s">
        <v>223</v>
      </c>
      <c r="G82" t="s">
        <v>224</v>
      </c>
      <c r="H82">
        <v>685</v>
      </c>
      <c r="I82" s="2">
        <v>43369</v>
      </c>
      <c r="J82" s="2">
        <v>43427</v>
      </c>
      <c r="K82">
        <v>685</v>
      </c>
    </row>
    <row r="83" spans="1:11" ht="105" x14ac:dyDescent="0.25">
      <c r="A83" t="str">
        <f>"Z67255B152"</f>
        <v>Z67255B152</v>
      </c>
      <c r="B83" t="str">
        <f t="shared" si="2"/>
        <v>06363391001</v>
      </c>
      <c r="C83" t="s">
        <v>15</v>
      </c>
      <c r="D83" t="s">
        <v>225</v>
      </c>
      <c r="E83" t="s">
        <v>21</v>
      </c>
      <c r="F83" s="1" t="s">
        <v>137</v>
      </c>
      <c r="G83" t="s">
        <v>138</v>
      </c>
      <c r="H83">
        <v>1840</v>
      </c>
      <c r="I83" s="2">
        <v>43397</v>
      </c>
      <c r="J83" s="2">
        <v>43416</v>
      </c>
      <c r="K83">
        <v>1800</v>
      </c>
    </row>
    <row r="84" spans="1:11" ht="135" x14ac:dyDescent="0.25">
      <c r="A84" t="str">
        <f>"Z51255B241"</f>
        <v>Z51255B241</v>
      </c>
      <c r="B84" t="str">
        <f t="shared" si="2"/>
        <v>06363391001</v>
      </c>
      <c r="C84" t="s">
        <v>15</v>
      </c>
      <c r="D84" t="s">
        <v>226</v>
      </c>
      <c r="E84" t="s">
        <v>41</v>
      </c>
      <c r="F84" s="1" t="s">
        <v>108</v>
      </c>
      <c r="G84" t="s">
        <v>109</v>
      </c>
      <c r="H84">
        <v>32837.760000000002</v>
      </c>
      <c r="I84" s="2">
        <v>43392</v>
      </c>
      <c r="J84" s="2">
        <v>44895</v>
      </c>
      <c r="K84">
        <v>0</v>
      </c>
    </row>
    <row r="85" spans="1:11" ht="90" x14ac:dyDescent="0.25">
      <c r="A85" t="str">
        <f>"ZF625517B1"</f>
        <v>ZF625517B1</v>
      </c>
      <c r="B85" t="str">
        <f t="shared" si="2"/>
        <v>06363391001</v>
      </c>
      <c r="C85" t="s">
        <v>15</v>
      </c>
      <c r="D85" t="s">
        <v>227</v>
      </c>
      <c r="E85" t="s">
        <v>21</v>
      </c>
      <c r="F85" s="1" t="s">
        <v>228</v>
      </c>
      <c r="G85" t="s">
        <v>229</v>
      </c>
      <c r="H85">
        <v>1750</v>
      </c>
      <c r="I85" s="2">
        <v>43391</v>
      </c>
      <c r="J85" s="2">
        <v>43404</v>
      </c>
      <c r="K85">
        <v>1743.26</v>
      </c>
    </row>
    <row r="86" spans="1:11" ht="105" x14ac:dyDescent="0.25">
      <c r="A86" t="str">
        <f>"Z24257B88F"</f>
        <v>Z24257B88F</v>
      </c>
      <c r="B86" t="str">
        <f t="shared" si="2"/>
        <v>06363391001</v>
      </c>
      <c r="C86" t="s">
        <v>15</v>
      </c>
      <c r="D86" t="s">
        <v>230</v>
      </c>
      <c r="E86" t="s">
        <v>21</v>
      </c>
      <c r="F86" s="1" t="s">
        <v>69</v>
      </c>
      <c r="G86" t="s">
        <v>70</v>
      </c>
      <c r="H86">
        <v>150</v>
      </c>
      <c r="I86" s="2">
        <v>43398</v>
      </c>
      <c r="J86" s="2">
        <v>43430</v>
      </c>
      <c r="K86">
        <v>150</v>
      </c>
    </row>
    <row r="87" spans="1:11" ht="165" x14ac:dyDescent="0.25">
      <c r="A87" t="str">
        <f>"Z4E2594E07"</f>
        <v>Z4E2594E07</v>
      </c>
      <c r="B87" t="str">
        <f t="shared" si="2"/>
        <v>06363391001</v>
      </c>
      <c r="C87" t="s">
        <v>15</v>
      </c>
      <c r="D87" t="s">
        <v>231</v>
      </c>
      <c r="E87" t="s">
        <v>21</v>
      </c>
      <c r="F87" s="1" t="s">
        <v>232</v>
      </c>
      <c r="G87" t="s">
        <v>233</v>
      </c>
      <c r="H87">
        <v>30</v>
      </c>
      <c r="I87" s="2">
        <v>43413</v>
      </c>
      <c r="J87" s="2">
        <v>43413</v>
      </c>
      <c r="K87">
        <v>30</v>
      </c>
    </row>
    <row r="88" spans="1:11" ht="120" x14ac:dyDescent="0.25">
      <c r="A88" t="str">
        <f>"ZEF2620FA2"</f>
        <v>ZEF2620FA2</v>
      </c>
      <c r="B88" t="str">
        <f t="shared" si="2"/>
        <v>06363391001</v>
      </c>
      <c r="C88" t="s">
        <v>15</v>
      </c>
      <c r="D88" t="s">
        <v>234</v>
      </c>
      <c r="E88" t="s">
        <v>21</v>
      </c>
      <c r="F88" s="1" t="s">
        <v>235</v>
      </c>
      <c r="G88" t="s">
        <v>236</v>
      </c>
      <c r="H88">
        <v>640</v>
      </c>
      <c r="I88" s="2">
        <v>43446</v>
      </c>
      <c r="J88" s="2">
        <v>43446</v>
      </c>
      <c r="K88">
        <v>640</v>
      </c>
    </row>
    <row r="89" spans="1:11" ht="90" x14ac:dyDescent="0.25">
      <c r="A89" t="str">
        <f>"Z5925FDAA7"</f>
        <v>Z5925FDAA7</v>
      </c>
      <c r="B89" t="str">
        <f t="shared" si="2"/>
        <v>06363391001</v>
      </c>
      <c r="C89" t="s">
        <v>15</v>
      </c>
      <c r="D89" t="s">
        <v>237</v>
      </c>
      <c r="E89" t="s">
        <v>21</v>
      </c>
      <c r="F89" s="1" t="s">
        <v>60</v>
      </c>
      <c r="G89" t="s">
        <v>61</v>
      </c>
      <c r="H89">
        <v>990</v>
      </c>
      <c r="I89" s="2">
        <v>43437</v>
      </c>
      <c r="J89" s="2">
        <v>43465</v>
      </c>
      <c r="K89">
        <v>0</v>
      </c>
    </row>
    <row r="90" spans="1:11" ht="90" x14ac:dyDescent="0.25">
      <c r="A90" t="str">
        <f>"ZA02621F99"</f>
        <v>ZA02621F99</v>
      </c>
      <c r="B90" t="str">
        <f t="shared" si="2"/>
        <v>06363391001</v>
      </c>
      <c r="C90" t="s">
        <v>15</v>
      </c>
      <c r="D90" t="s">
        <v>238</v>
      </c>
      <c r="E90" t="s">
        <v>21</v>
      </c>
      <c r="F90" s="1" t="s">
        <v>239</v>
      </c>
      <c r="G90" t="s">
        <v>240</v>
      </c>
      <c r="H90">
        <v>1750</v>
      </c>
      <c r="I90" s="2">
        <v>43441</v>
      </c>
      <c r="J90" s="2">
        <v>43465</v>
      </c>
      <c r="K90">
        <v>1750</v>
      </c>
    </row>
    <row r="91" spans="1:11" ht="409.5" x14ac:dyDescent="0.25">
      <c r="A91" t="str">
        <f>"Z7124CD540"</f>
        <v>Z7124CD540</v>
      </c>
      <c r="B91" t="str">
        <f t="shared" si="2"/>
        <v>06363391001</v>
      </c>
      <c r="C91" t="s">
        <v>15</v>
      </c>
      <c r="D91" t="s">
        <v>241</v>
      </c>
      <c r="E91" t="s">
        <v>17</v>
      </c>
      <c r="F91" s="1" t="s">
        <v>242</v>
      </c>
      <c r="G91" t="s">
        <v>243</v>
      </c>
      <c r="H91">
        <v>15000</v>
      </c>
      <c r="I91" s="2">
        <v>43445</v>
      </c>
      <c r="J91" s="2">
        <v>44905</v>
      </c>
      <c r="K91">
        <v>0</v>
      </c>
    </row>
    <row r="92" spans="1:11" ht="390" x14ac:dyDescent="0.25">
      <c r="A92" t="str">
        <f>"Z8923BDF57"</f>
        <v>Z8923BDF57</v>
      </c>
      <c r="B92" t="str">
        <f t="shared" si="2"/>
        <v>06363391001</v>
      </c>
      <c r="C92" t="s">
        <v>15</v>
      </c>
      <c r="D92" t="s">
        <v>244</v>
      </c>
      <c r="E92" t="s">
        <v>17</v>
      </c>
      <c r="F92" s="1" t="s">
        <v>245</v>
      </c>
      <c r="G92" t="s">
        <v>246</v>
      </c>
      <c r="H92">
        <v>15428</v>
      </c>
      <c r="I92" s="2">
        <v>43381</v>
      </c>
      <c r="J92" s="2">
        <v>44196</v>
      </c>
      <c r="K92">
        <v>0</v>
      </c>
    </row>
    <row r="93" spans="1:11" ht="105" x14ac:dyDescent="0.25">
      <c r="A93" t="str">
        <f>"Z1425B6F39"</f>
        <v>Z1425B6F39</v>
      </c>
      <c r="B93" t="str">
        <f t="shared" si="2"/>
        <v>06363391001</v>
      </c>
      <c r="C93" t="s">
        <v>15</v>
      </c>
      <c r="D93" t="s">
        <v>247</v>
      </c>
      <c r="E93" t="s">
        <v>21</v>
      </c>
      <c r="F93" s="1" t="s">
        <v>130</v>
      </c>
      <c r="G93" t="s">
        <v>131</v>
      </c>
      <c r="H93">
        <v>1375</v>
      </c>
      <c r="I93" s="2">
        <v>43426</v>
      </c>
      <c r="J93" s="2">
        <v>43455</v>
      </c>
      <c r="K93">
        <v>1375</v>
      </c>
    </row>
    <row r="94" spans="1:11" x14ac:dyDescent="0.25">
      <c r="A94" t="str">
        <f>"Z072443BF6"</f>
        <v>Z072443BF6</v>
      </c>
      <c r="B94" t="str">
        <f t="shared" si="2"/>
        <v>06363391001</v>
      </c>
      <c r="C94" t="s">
        <v>15</v>
      </c>
      <c r="D94" t="s">
        <v>248</v>
      </c>
      <c r="E94" t="s">
        <v>17</v>
      </c>
      <c r="H94">
        <v>0</v>
      </c>
      <c r="K94">
        <v>0</v>
      </c>
    </row>
    <row r="95" spans="1:11" x14ac:dyDescent="0.25">
      <c r="A95" t="str">
        <f>"ZB122E0400"</f>
        <v>ZB122E0400</v>
      </c>
      <c r="B95" t="str">
        <f t="shared" si="2"/>
        <v>06363391001</v>
      </c>
      <c r="C95" t="s">
        <v>15</v>
      </c>
      <c r="D95" t="s">
        <v>249</v>
      </c>
      <c r="E95" t="s">
        <v>17</v>
      </c>
      <c r="H95">
        <v>0</v>
      </c>
      <c r="K95">
        <v>0</v>
      </c>
    </row>
    <row r="96" spans="1:11" x14ac:dyDescent="0.25">
      <c r="A96" t="str">
        <f>"76800219D0"</f>
        <v>76800219D0</v>
      </c>
      <c r="B96" t="str">
        <f t="shared" si="2"/>
        <v>06363391001</v>
      </c>
      <c r="C96" t="s">
        <v>15</v>
      </c>
      <c r="D96" t="s">
        <v>250</v>
      </c>
      <c r="E96" t="s">
        <v>17</v>
      </c>
      <c r="H96">
        <v>0</v>
      </c>
      <c r="K96">
        <v>0</v>
      </c>
    </row>
    <row r="97" spans="1:11" x14ac:dyDescent="0.25">
      <c r="A97" t="str">
        <f>"76439979DE"</f>
        <v>76439979DE</v>
      </c>
      <c r="B97" t="str">
        <f t="shared" si="2"/>
        <v>06363391001</v>
      </c>
      <c r="C97" t="s">
        <v>15</v>
      </c>
      <c r="D97" t="s">
        <v>251</v>
      </c>
      <c r="E97" t="s">
        <v>17</v>
      </c>
      <c r="H97">
        <v>0</v>
      </c>
      <c r="K97">
        <v>0</v>
      </c>
    </row>
    <row r="98" spans="1:11" x14ac:dyDescent="0.25">
      <c r="A98" t="str">
        <f>"ZB021D4A06"</f>
        <v>ZB021D4A06</v>
      </c>
      <c r="B98" t="str">
        <f t="shared" si="2"/>
        <v>06363391001</v>
      </c>
      <c r="C98" t="s">
        <v>15</v>
      </c>
      <c r="D98" t="s">
        <v>252</v>
      </c>
      <c r="E98" t="s">
        <v>17</v>
      </c>
      <c r="H98">
        <v>0</v>
      </c>
      <c r="K98">
        <v>0</v>
      </c>
    </row>
    <row r="99" spans="1:11" x14ac:dyDescent="0.25">
      <c r="A99" t="str">
        <f>"ZBC2323A8A"</f>
        <v>ZBC2323A8A</v>
      </c>
      <c r="B99" t="str">
        <f t="shared" ref="B99:B112" si="3">"06363391001"</f>
        <v>06363391001</v>
      </c>
      <c r="C99" t="s">
        <v>15</v>
      </c>
      <c r="D99" t="s">
        <v>252</v>
      </c>
      <c r="E99" t="s">
        <v>17</v>
      </c>
      <c r="H99">
        <v>0</v>
      </c>
      <c r="K99">
        <v>0</v>
      </c>
    </row>
    <row r="100" spans="1:11" x14ac:dyDescent="0.25">
      <c r="A100" t="str">
        <f>"Z0524DECFD"</f>
        <v>Z0524DECFD</v>
      </c>
      <c r="B100" t="str">
        <f t="shared" si="3"/>
        <v>06363391001</v>
      </c>
      <c r="C100" t="s">
        <v>15</v>
      </c>
      <c r="D100" t="s">
        <v>253</v>
      </c>
      <c r="E100" t="s">
        <v>17</v>
      </c>
      <c r="H100">
        <v>0</v>
      </c>
      <c r="K100">
        <v>0</v>
      </c>
    </row>
    <row r="101" spans="1:11" x14ac:dyDescent="0.25">
      <c r="A101" t="str">
        <f>"Z1A255B128"</f>
        <v>Z1A255B128</v>
      </c>
      <c r="B101" t="str">
        <f t="shared" si="3"/>
        <v>06363391001</v>
      </c>
      <c r="C101" t="s">
        <v>15</v>
      </c>
      <c r="D101" t="s">
        <v>254</v>
      </c>
      <c r="E101" t="s">
        <v>17</v>
      </c>
      <c r="H101">
        <v>0</v>
      </c>
      <c r="K101">
        <v>0</v>
      </c>
    </row>
    <row r="102" spans="1:11" x14ac:dyDescent="0.25">
      <c r="A102" t="str">
        <f>"Z2B2323D9E"</f>
        <v>Z2B2323D9E</v>
      </c>
      <c r="B102" t="str">
        <f t="shared" si="3"/>
        <v>06363391001</v>
      </c>
      <c r="C102" t="s">
        <v>15</v>
      </c>
      <c r="D102" t="s">
        <v>255</v>
      </c>
      <c r="E102" t="s">
        <v>17</v>
      </c>
      <c r="H102">
        <v>0</v>
      </c>
      <c r="K102">
        <v>0</v>
      </c>
    </row>
    <row r="103" spans="1:11" x14ac:dyDescent="0.25">
      <c r="A103" t="str">
        <f>"Z162323DD7"</f>
        <v>Z162323DD7</v>
      </c>
      <c r="B103" t="str">
        <f t="shared" si="3"/>
        <v>06363391001</v>
      </c>
      <c r="C103" t="s">
        <v>15</v>
      </c>
      <c r="D103" t="s">
        <v>256</v>
      </c>
      <c r="E103" t="s">
        <v>17</v>
      </c>
      <c r="H103">
        <v>0</v>
      </c>
      <c r="K103">
        <v>0</v>
      </c>
    </row>
    <row r="104" spans="1:11" ht="90" x14ac:dyDescent="0.25">
      <c r="A104" t="str">
        <f>"ZBB249A9C2"</f>
        <v>ZBB249A9C2</v>
      </c>
      <c r="B104" t="str">
        <f t="shared" si="3"/>
        <v>06363391001</v>
      </c>
      <c r="C104" t="s">
        <v>15</v>
      </c>
      <c r="D104" t="s">
        <v>257</v>
      </c>
      <c r="E104" t="s">
        <v>21</v>
      </c>
      <c r="F104" s="1" t="s">
        <v>84</v>
      </c>
      <c r="G104" t="s">
        <v>85</v>
      </c>
      <c r="H104">
        <v>18435</v>
      </c>
      <c r="I104" s="2">
        <v>43346</v>
      </c>
      <c r="J104" s="2">
        <v>43357</v>
      </c>
      <c r="K104">
        <v>18432.009999999998</v>
      </c>
    </row>
    <row r="105" spans="1:11" ht="105" x14ac:dyDescent="0.25">
      <c r="A105" t="str">
        <f>"Z7F23178A2"</f>
        <v>Z7F23178A2</v>
      </c>
      <c r="B105" t="str">
        <f t="shared" si="3"/>
        <v>06363391001</v>
      </c>
      <c r="C105" t="s">
        <v>15</v>
      </c>
      <c r="D105" t="s">
        <v>258</v>
      </c>
      <c r="E105" t="s">
        <v>21</v>
      </c>
      <c r="F105" s="1" t="s">
        <v>259</v>
      </c>
      <c r="G105" t="s">
        <v>26</v>
      </c>
      <c r="H105">
        <v>30000</v>
      </c>
      <c r="I105" s="2">
        <v>43200</v>
      </c>
      <c r="J105" s="2">
        <v>43465</v>
      </c>
      <c r="K105">
        <v>25835.63</v>
      </c>
    </row>
    <row r="106" spans="1:11" ht="375" x14ac:dyDescent="0.25">
      <c r="A106" t="str">
        <f>"727089438A"</f>
        <v>727089438A</v>
      </c>
      <c r="B106" t="str">
        <f t="shared" si="3"/>
        <v>06363391001</v>
      </c>
      <c r="C106" t="s">
        <v>15</v>
      </c>
      <c r="D106" t="s">
        <v>260</v>
      </c>
      <c r="E106" t="s">
        <v>17</v>
      </c>
      <c r="F106" s="1" t="s">
        <v>261</v>
      </c>
      <c r="G106" t="s">
        <v>262</v>
      </c>
      <c r="H106">
        <v>150000</v>
      </c>
      <c r="I106" s="2">
        <v>43107</v>
      </c>
      <c r="J106" s="2">
        <v>43847</v>
      </c>
      <c r="K106">
        <v>142324</v>
      </c>
    </row>
    <row r="107" spans="1:11" ht="75" x14ac:dyDescent="0.25">
      <c r="A107" t="str">
        <f>"Z3B2634BDA"</f>
        <v>Z3B2634BDA</v>
      </c>
      <c r="B107" t="str">
        <f t="shared" si="3"/>
        <v>06363391001</v>
      </c>
      <c r="C107" t="s">
        <v>15</v>
      </c>
      <c r="D107" t="s">
        <v>263</v>
      </c>
      <c r="E107" t="s">
        <v>21</v>
      </c>
      <c r="F107" s="1" t="s">
        <v>264</v>
      </c>
      <c r="G107" t="s">
        <v>265</v>
      </c>
      <c r="H107">
        <v>6670</v>
      </c>
      <c r="I107" s="2">
        <v>43452</v>
      </c>
      <c r="J107" s="2">
        <v>43524</v>
      </c>
      <c r="K107">
        <v>0</v>
      </c>
    </row>
    <row r="108" spans="1:11" ht="120" x14ac:dyDescent="0.25">
      <c r="A108" t="str">
        <f>"Z532634D6B"</f>
        <v>Z532634D6B</v>
      </c>
      <c r="B108" t="str">
        <f t="shared" si="3"/>
        <v>06363391001</v>
      </c>
      <c r="C108" t="s">
        <v>15</v>
      </c>
      <c r="D108" t="s">
        <v>266</v>
      </c>
      <c r="E108" t="s">
        <v>21</v>
      </c>
      <c r="F108" s="1" t="s">
        <v>267</v>
      </c>
      <c r="G108" t="s">
        <v>268</v>
      </c>
      <c r="H108">
        <v>990</v>
      </c>
      <c r="I108" s="2">
        <v>43446</v>
      </c>
      <c r="J108" s="2">
        <v>43487</v>
      </c>
      <c r="K108">
        <v>0</v>
      </c>
    </row>
    <row r="109" spans="1:11" ht="409.5" x14ac:dyDescent="0.25">
      <c r="A109" t="str">
        <f>"Z0F24CD64A"</f>
        <v>Z0F24CD64A</v>
      </c>
      <c r="B109" t="str">
        <f t="shared" si="3"/>
        <v>06363391001</v>
      </c>
      <c r="C109" t="s">
        <v>15</v>
      </c>
      <c r="D109" t="s">
        <v>269</v>
      </c>
      <c r="E109" t="s">
        <v>17</v>
      </c>
      <c r="F109" s="1" t="s">
        <v>270</v>
      </c>
      <c r="G109" t="s">
        <v>49</v>
      </c>
      <c r="H109">
        <v>15000</v>
      </c>
      <c r="I109" s="2">
        <v>43445</v>
      </c>
      <c r="J109" s="2">
        <v>44905</v>
      </c>
      <c r="K109">
        <v>0</v>
      </c>
    </row>
    <row r="110" spans="1:11" ht="90" x14ac:dyDescent="0.25">
      <c r="A110" t="str">
        <f>"Z722463068"</f>
        <v>Z722463068</v>
      </c>
      <c r="B110" t="str">
        <f t="shared" si="3"/>
        <v>06363391001</v>
      </c>
      <c r="C110" t="s">
        <v>15</v>
      </c>
      <c r="D110" t="s">
        <v>271</v>
      </c>
      <c r="E110" t="s">
        <v>21</v>
      </c>
      <c r="F110" s="1" t="s">
        <v>272</v>
      </c>
      <c r="G110" t="s">
        <v>273</v>
      </c>
      <c r="H110">
        <v>1000</v>
      </c>
      <c r="I110" s="2">
        <v>43305</v>
      </c>
      <c r="J110" s="2">
        <v>43320</v>
      </c>
      <c r="K110">
        <v>0</v>
      </c>
    </row>
    <row r="111" spans="1:11" ht="90" x14ac:dyDescent="0.25">
      <c r="A111" t="str">
        <f>"Z412323AB9"</f>
        <v>Z412323AB9</v>
      </c>
      <c r="B111" t="str">
        <f t="shared" si="3"/>
        <v>06363391001</v>
      </c>
      <c r="C111" t="s">
        <v>15</v>
      </c>
      <c r="D111" t="s">
        <v>274</v>
      </c>
      <c r="E111" t="s">
        <v>21</v>
      </c>
      <c r="F111" s="1" t="s">
        <v>275</v>
      </c>
      <c r="G111" t="s">
        <v>276</v>
      </c>
      <c r="H111">
        <v>695</v>
      </c>
      <c r="I111" s="2">
        <v>43207</v>
      </c>
      <c r="J111" s="2">
        <v>43269</v>
      </c>
      <c r="K111">
        <v>625</v>
      </c>
    </row>
    <row r="112" spans="1:11" ht="75" x14ac:dyDescent="0.25">
      <c r="A112" t="str">
        <f>"Z6526046CC"</f>
        <v>Z6526046CC</v>
      </c>
      <c r="B112" t="str">
        <f t="shared" si="3"/>
        <v>06363391001</v>
      </c>
      <c r="C112" t="s">
        <v>15</v>
      </c>
      <c r="D112" t="s">
        <v>277</v>
      </c>
      <c r="E112" t="s">
        <v>21</v>
      </c>
      <c r="F112" s="1" t="s">
        <v>278</v>
      </c>
      <c r="G112" t="s">
        <v>279</v>
      </c>
      <c r="H112">
        <v>2000</v>
      </c>
      <c r="I112" s="2">
        <v>43439</v>
      </c>
      <c r="J112" s="2">
        <v>43496</v>
      </c>
      <c r="K112">
        <v>1980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toscana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2019-01-29T14:52:00Z</dcterms:created>
  <dcterms:modified xsi:type="dcterms:W3CDTF">2019-01-29T15:15:35Z</dcterms:modified>
</cp:coreProperties>
</file>