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veneto" sheetId="1" r:id="rId1"/>
  </sheets>
  <calcPr calcId="145621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  <c r="A102" i="1"/>
  <c r="B102" i="1"/>
  <c r="A103" i="1"/>
  <c r="B103" i="1"/>
  <c r="A104" i="1"/>
  <c r="B104" i="1"/>
  <c r="A105" i="1"/>
  <c r="B105" i="1"/>
  <c r="A106" i="1"/>
  <c r="B106" i="1"/>
  <c r="A107" i="1"/>
  <c r="B107" i="1"/>
  <c r="A108" i="1"/>
  <c r="B108" i="1"/>
  <c r="A109" i="1"/>
  <c r="B109" i="1"/>
  <c r="A110" i="1"/>
  <c r="B110" i="1"/>
  <c r="A111" i="1"/>
  <c r="B111" i="1"/>
  <c r="A112" i="1"/>
  <c r="B112" i="1"/>
  <c r="A113" i="1"/>
  <c r="B113" i="1"/>
  <c r="A114" i="1"/>
  <c r="B114" i="1"/>
  <c r="A115" i="1"/>
  <c r="B115" i="1"/>
  <c r="A116" i="1"/>
  <c r="B116" i="1"/>
  <c r="A117" i="1"/>
  <c r="B117" i="1"/>
  <c r="A118" i="1"/>
  <c r="B118" i="1"/>
  <c r="A119" i="1"/>
  <c r="B119" i="1"/>
  <c r="A120" i="1"/>
  <c r="B120" i="1"/>
  <c r="A121" i="1"/>
  <c r="B121" i="1"/>
  <c r="A122" i="1"/>
  <c r="B122" i="1"/>
  <c r="A123" i="1"/>
  <c r="B123" i="1"/>
  <c r="A124" i="1"/>
  <c r="B124" i="1"/>
  <c r="A125" i="1"/>
  <c r="B125" i="1"/>
  <c r="A126" i="1"/>
  <c r="B126" i="1"/>
  <c r="A127" i="1"/>
  <c r="B127" i="1"/>
  <c r="A128" i="1"/>
  <c r="B128" i="1"/>
  <c r="A129" i="1"/>
  <c r="B129" i="1"/>
  <c r="A130" i="1"/>
  <c r="B130" i="1"/>
  <c r="A131" i="1"/>
  <c r="B131" i="1"/>
  <c r="A132" i="1"/>
  <c r="B132" i="1"/>
  <c r="A133" i="1"/>
  <c r="B133" i="1"/>
  <c r="A134" i="1"/>
  <c r="B134" i="1"/>
  <c r="A135" i="1"/>
  <c r="B135" i="1"/>
  <c r="A136" i="1"/>
  <c r="B136" i="1"/>
</calcChain>
</file>

<file path=xl/sharedStrings.xml><?xml version="1.0" encoding="utf-8"?>
<sst xmlns="http://schemas.openxmlformats.org/spreadsheetml/2006/main" count="679" uniqueCount="287">
  <si>
    <t>Agenzia delle Entrate</t>
  </si>
  <si>
    <t>CF 06363391001</t>
  </si>
  <si>
    <t>Contratti di forniture, beni e servizi</t>
  </si>
  <si>
    <t>Anno 2018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</si>
  <si>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</si>
  <si>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</si>
  <si>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</si>
  <si>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</si>
  <si>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</si>
  <si>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</si>
  <si>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</si>
  <si>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</si>
  <si>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</si>
  <si>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</si>
  <si>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</si>
  <si>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Veneto</t>
  </si>
  <si>
    <t>Fornitura di cartucce HP 338 colore nero e HP 343 colore ciano, magenta e giallo per stampante per PC HP PORTATILE, in uso negli Uff. Ag. Entrate V.to</t>
  </si>
  <si>
    <t>23-AFFIDAMENTO IN ECONOMIA - AFFIDAMENTO DIRETTO</t>
  </si>
  <si>
    <t xml:space="preserve">SOLUZIONE UFFICIO S.R.L.  (CF: 02778750246)
</t>
  </si>
  <si>
    <t>SOLUZIONE UFFICIO S.R.L.  (CF: 02778750246)</t>
  </si>
  <si>
    <t>Riparazione di parte dellâ€™impianto termoidraulico presso il compendio di Venezia S. Marco 3538</t>
  </si>
  <si>
    <t xml:space="preserve">Limes s.r.l. (CF: 00187060249)
</t>
  </si>
  <si>
    <t>Limes s.r.l. (CF: 00187060249)</t>
  </si>
  <si>
    <t>Procedura per lâ€™acquisizione tramite O.D.A. (trattativa diretta) sul Mercato Elettronico della Pubblica Amministrazione della fornitura e posa in opera di corpi illuminanti nel piano seminterrato presso UPT Treviso.</t>
  </si>
  <si>
    <t>Fornitura n.60 lampadine per la Direzione Provinciale di Treviso</t>
  </si>
  <si>
    <t xml:space="preserve">MARCHE ELETTROFORNITURE AN S.R.L. (CF: 01365370426)
</t>
  </si>
  <si>
    <t>MARCHE ELETTROFORNITURE AN S.R.L. (CF: 01365370426)</t>
  </si>
  <si>
    <t>Fornitura di materiale di consumo per stampante Lexmark MS 610 DN â€“ uffici Ag. Entrate V.to</t>
  </si>
  <si>
    <t>26-AFFIDAMENTO DIRETTO IN ADESIONE AD ACCORDO QUADRO/CONVENZIONE</t>
  </si>
  <si>
    <t xml:space="preserve">INFORDATA (CF: 00929440592)
</t>
  </si>
  <si>
    <t>INFORDATA (CF: 00929440592)</t>
  </si>
  <si>
    <t>Fornitura n.250 rotoli di carta termica per eliminacode sistema ARGO LAN PRINTER â€“ Uffici Ag. Entrate V.to</t>
  </si>
  <si>
    <t xml:space="preserve">SIGMA S.P.A. (CF: 01590580443)
</t>
  </si>
  <si>
    <t>SIGMA S.P.A. (CF: 01590580443)</t>
  </si>
  <si>
    <t xml:space="preserve">	Fornitura di cartucce originali HP 973X Page Wide, colore nero, ciano, magenta e giallo, per stampante HP Page Wide PRO 477 - uffici Ag. Entrate V.to</t>
  </si>
  <si>
    <t xml:space="preserve">ITALWARE  SRL  (CF: 08619670584)
</t>
  </si>
  <si>
    <t>ITALWARE  SRL  (CF: 08619670584)</t>
  </si>
  <si>
    <t>Servizio di pubblicazione di n. 1 estratto di bando per riapertura dellâ€™indagine di mercato immobiliare per la nuova sede dellâ€™Ufficio della Direzione Provinciale di TREVISO</t>
  </si>
  <si>
    <t xml:space="preserve">PIEMME SPA - CONCESSIONARIA DI PUBBLICITA' (CF: 08526500155)
</t>
  </si>
  <si>
    <t>PIEMME SPA - CONCESSIONARIA DI PUBBLICITA' (CF: 08526500155)</t>
  </si>
  <si>
    <t>Fornitura carta per fotocopie 1 semestre 2018 Uffici Agenzia delle Entrate del Veneto</t>
  </si>
  <si>
    <t>22-PROCEDURA NEGOZIATA DERIVANTE DA AVVISI CON CUI SI INDICE LA GARA</t>
  </si>
  <si>
    <t xml:space="preserve">Cigaina S.R.L. (CF: 02576260307)
kit ufficio snc (CF: 02529780278)
L'UFFICIO DEL CENTRO SRL (CF: 02376070260)
PROSDOCIMI G.M. S.p.A. (CF: 00207000282)
TEAM UFFICIO S.N.C. DI SABADOTTO BRUNO &amp; C. (CF: 00785360264)
</t>
  </si>
  <si>
    <t>kit ufficio snc (CF: 02529780278)</t>
  </si>
  <si>
    <t>Servizio di piccola manutenzione e riparazione (minuto mantenimento) degli edifici facenti capo alla Direzione Regionale del Veneto - 2018</t>
  </si>
  <si>
    <t xml:space="preserve">ARTIGIANA S.R.L. (CF: 02705420285)
BEZZEGATO ANTONIO SRL (CF: 04066350283)
GRAFFITO SRL (CF: 03156220265)
GROUP F.I.V.E. SOC. COOP. (CF: 03635000239)
LDP COSTRUZIONI GENERALI S.R.L. (CF: 04081500243)
</t>
  </si>
  <si>
    <t>GROUP F.I.V.E. SOC. COOP. (CF: 03635000239)</t>
  </si>
  <si>
    <t>servizio di vigilanza di tutti gli Uffici dellâ€™Agenzia delle Entrate facenti capo alla Direzione Regionale del Veneto - Lotto 3 Province di Verona/Vicenza</t>
  </si>
  <si>
    <t xml:space="preserve">AXITEA SPA (CF: 00818630188)
CIVIS SPA (CF: 80039930153)
ISTITUTO DI VIGILANZA PRIVATA CASTELLANO SRL (CF: 02230610277)
RANGERS S.R.L. (CF: 00864080247)
Vedetta 2 Mondialpol SPA (CF: 00780120135)
</t>
  </si>
  <si>
    <t>CIVIS SPA (CF: 80039930153)</t>
  </si>
  <si>
    <t>servizio di vigilanza di tutti gli Uffici dellâ€™Agenzia delle Entrate facenti capo alla Direzione Regionale del Veneto - Lotto 4 Provincia di Rovigo</t>
  </si>
  <si>
    <t>Sostituzione di alcuni radiatori presso la DP di Rovigo e di fornitura e posa in opera di cassette di risciacquo wc presso il compendio di Marghera</t>
  </si>
  <si>
    <t>Procedura per lâ€™acquisizione tramite O.D.A. (trattativa diretta) sul Mercato Elettronico della Pubblica Amministrazione del servizio di sanificazione e dipintura delle sedi dellâ€™Ufficio Territoriale di Feltre e di Valdagno - Integrazione.</t>
  </si>
  <si>
    <t xml:space="preserve">GAIA SOCIETA' COOPERATIVA SOCIALE A R.L. (CF: 02999100247)
</t>
  </si>
  <si>
    <t>GAIA SOCIETA' COOPERATIVA SOCIALE A R.L. (CF: 02999100247)</t>
  </si>
  <si>
    <t>Servizio manutenzione videocamere di sicurezza giÃ  esistenti presso uffici Agenzia delle Entrate del Veneto</t>
  </si>
  <si>
    <t xml:space="preserve">VIDEOTECNICA SRL (CF: 02586550242)
</t>
  </si>
  <si>
    <t>VIDEOTECNICA SRL (CF: 02586550242)</t>
  </si>
  <si>
    <t>Sostituzione della nuova scheda di comando del cancello scorrevole presso la sede di Verona, via delle Coste</t>
  </si>
  <si>
    <t xml:space="preserve">MEDINOK SPA (CF: 04106841002)
</t>
  </si>
  <si>
    <t>MEDINOK SPA (CF: 04106841002)</t>
  </si>
  <si>
    <t>Manutenzione impianti antintrusione uffici Agenzia delle Entrate del Veneto - anno 2018</t>
  </si>
  <si>
    <t xml:space="preserve">A.I.E.M. S.R.L. (CF: 01264930296)
ABC INFORMATICA S.R.L. (CF: 02200420269)
ASTRA IMPIANTI SRL (CF: 13384400159)
GUBERT SYSTEM DI GUBERT LUCIANO (CF: GBRLCN64P18Z700I)
VIDEOTECNICA SRL (CF: 02586550242)
</t>
  </si>
  <si>
    <t>Sostituzione dellâ€™UPS a servizio della cabina presso la sede di Verona, via delle Coste</t>
  </si>
  <si>
    <t>Pulizia aree esterne e manuitenzioni aree verdi presso vari Uffici dell'Agenzia delle Entrate del Veneto</t>
  </si>
  <si>
    <t xml:space="preserve">AGRIPOLESANA SRL (CF: 01349160299)
DL SERVICES SRL (CF: 01456650934)
EDILVERDE DI ARMANDO COGNOLATTO E C. S.N.C. (CF: 00744170283)
GREEN SERVICE S.R.L. (CF: 03668260270)
SOCIETA' COOPERATIVA PORTABAGAGLI MULTISERVICE (CF: 00189390271)
</t>
  </si>
  <si>
    <t>SOCIETA' COOPERATIVA PORTABAGAGLI MULTISERVICE (CF: 00189390271)</t>
  </si>
  <si>
    <t>Servizio di vigilanza di tutti gli Uffici dellâ€™Agenzia delle Entrate facenti capo alla Direzione Regionale del Veneto - Lotto 1 Province Venezia/Padova</t>
  </si>
  <si>
    <t>Servizio di vigilanza di tutti gli Uffici dellâ€™Agenzia delle Entrate facenti capo alla Direzione Regionale del Veneto - Lotto 2 Province di Treviso/Belluno</t>
  </si>
  <si>
    <t>Vedetta 2 Mondialpol SPA (CF: 00780120135)</t>
  </si>
  <si>
    <t>ESPURGO POZZI NERI - COMPENDIO VIA G. DE MARCHI 16 - MARGHERA</t>
  </si>
  <si>
    <t>sostituzione della scheda centrale, della tastiera LCD e di alcuni elementi dellâ€™impianto antintrusione guasto presso la sede dellâ€™Agenzia delle Entrate di Conegliano</t>
  </si>
  <si>
    <t>sostituzione della scheda centrale, della tastiera LCD, dellâ€™interfaccia GSM, dellâ€™alimentatore switching e di alcuni elementi dellâ€™impianto antintrusione guasto presso UPT Treviso</t>
  </si>
  <si>
    <t>sostituzione di due telecamere guaste presso la sede dellâ€™Agenzia delle Entrate di Verona, via Fermi</t>
  </si>
  <si>
    <t>Fornitura buoni pasto elettronici - Personale Agenzia delle Entrate del Veneto</t>
  </si>
  <si>
    <t xml:space="preserve">EDENRED ITALIA srl (CF: 01014660417)
</t>
  </si>
  <si>
    <t>EDENRED ITALIA srl (CF: 01014660417)</t>
  </si>
  <si>
    <t>Fornitura n.40 lampadine per la Direzione Provinciale di Treviso</t>
  </si>
  <si>
    <t>sostituzione della scheda centrale, della tastiera LCD e di alcuni elementi dellâ€™impianto antintrusione guasto presso la sede dellâ€™Agenzia delle Entrate di Adria</t>
  </si>
  <si>
    <t>sostituzione di due telecamere guaste e di una sirena da esterno presso la sede dellâ€™Agenzia delle Entrate di Padova,  via Turazza n. 39</t>
  </si>
  <si>
    <t>riorganizzazione del Front Office e di parte degli archivi presso lâ€™immobile situato in Vicenza â€“ localitÃ  Borgo Berga, nonchÃ© di riposizionamento parziale di materiale in Vicenza a Via Zampieri e Via Mercato Nuovo</t>
  </si>
  <si>
    <t xml:space="preserve">COOPSERVICE S.COOP.P.A.  (CF: 00310180351)
</t>
  </si>
  <si>
    <t>COOPSERVICE S.COOP.P.A.  (CF: 00310180351)</t>
  </si>
  <si>
    <t>FORNITURA ENERGIA ELETTRICA - UFFICI VENETO 01.05.2018 - 30.04.2019</t>
  </si>
  <si>
    <t xml:space="preserve">ENEL ENERGIA SPA (CF: 06655971007)
</t>
  </si>
  <si>
    <t>ENEL ENERGIA SPA (CF: 06655971007)</t>
  </si>
  <si>
    <t>contratto per la fornitura dellâ€™abbonamento portale on line Pluris, per l'anno 2018</t>
  </si>
  <si>
    <t xml:space="preserve">WOLTERS KLUWER ITALIA SRL (CF: 10209790152)
</t>
  </si>
  <si>
    <t>WOLTERS KLUWER ITALIA SRL (CF: 10209790152)</t>
  </si>
  <si>
    <t>ACQUISTO TESTI FISCALI 2018 â€“ Centro Assistenza Multicanale VENEZIA</t>
  </si>
  <si>
    <t xml:space="preserve">GiuffrÃ¨ Francis Lefebvre S.p.A (CF: 00829840156)
</t>
  </si>
  <si>
    <t>GiuffrÃ¨ Francis Lefebvre S.p.A (CF: 00829840156)</t>
  </si>
  <si>
    <t>Fornitura ed installazione di batterie per un gruppo statico di continuitÃ  (UPS)-DP VICENZA</t>
  </si>
  <si>
    <t xml:space="preserve">CLIMATECH SRL (CF: 03519780237)
ELETTRIKA SRL (CF: 03189930245)
Limes s.r.l. (CF: 00187060249)
R.C.R. IMPIANTI TECNOLOGICI SNC (CF: 02451940239)
TECNOBERICA SAS DI POZZATO FRANCESCO &amp; C. (CF: 03245570241)
</t>
  </si>
  <si>
    <t>Fornitura materiale di consumo per stampante A4 colore KYOCERA ECOSYS P7040, per la D.P PD e U.P.T. PD</t>
  </si>
  <si>
    <t xml:space="preserve">KYOCERA DOCUMENT SOLUTION ITALIA SPA (CF: 01788080156)
</t>
  </si>
  <si>
    <t>KYOCERA DOCUMENT SOLUTION ITALIA SPA (CF: 01788080156)</t>
  </si>
  <si>
    <t>Fornitura n.250 rotoli di carta termica per eliminacode CRONO, per gli Uffici dellâ€™Agenzia Entrate del Veneto</t>
  </si>
  <si>
    <t>fornitura e posa in opera di corpi illuminanti presso il Front Office dellâ€™Ufficio Territoriale di Venezia 2</t>
  </si>
  <si>
    <t>Fornitura  di n. 30 estintori a polvere di Kg 6 necessari alle postazioni di telelavoro della Agenzia delle Entrate del Veneto</t>
  </si>
  <si>
    <t xml:space="preserve">M.G.GROUP SRL (CF: 04375480284)
</t>
  </si>
  <si>
    <t>M.G.GROUP SRL (CF: 04375480284)</t>
  </si>
  <si>
    <t>Fornitura di n.6 estintori automatici a soffitto a polvere ABC, completi di gruppo valvola tipo sprinkler, con manometro di indicazione di carica da 6 kg/cad. per lâ€™Ufficio Territoriale di Venezia 1</t>
  </si>
  <si>
    <t>Fornitura di n. 1 porta REI 120 per lâ€™Ufficio Territoriale di Padova 1</t>
  </si>
  <si>
    <t>Fornitura e installazione di mq. 47 di tende da interno per ufficio da installare presso lâ€™immobile di Venezia S. Marco 3538 sede dellâ€™UT VENEZIA 1</t>
  </si>
  <si>
    <t xml:space="preserve">AB TENDE S.R.L (CF: 12134811004)
</t>
  </si>
  <si>
    <t>AB TENDE S.R.L (CF: 12134811004)</t>
  </si>
  <si>
    <t xml:space="preserve">ACQUISTO TESTI FISCALI 2018 â€“ Centro Operativo VENEZIA  </t>
  </si>
  <si>
    <t xml:space="preserve"> Fornitura abbonamento ON LINE â€œInformativa fiscale 2018â€</t>
  </si>
  <si>
    <t xml:space="preserve">SEAC S.P.A. (CF: 00665310221)
</t>
  </si>
  <si>
    <t>SEAC S.P.A. (CF: 00665310221)</t>
  </si>
  <si>
    <t>Fornitura di materiale di consumo per stampante XEROX PHASER 7500DTS â€“ UPT VENEZIA</t>
  </si>
  <si>
    <t>fornitura e posa in opera di 29 impianti di condizionamento autonomi senza unitÃ  esterna per la sede dellâ€™Agenzia delle Entrate di Treviso, via Piave</t>
  </si>
  <si>
    <t xml:space="preserve">ELETTROCALOR SNC DI CLAUDIO TURRI E VIRNA CHIESA (CF: 01901530228)
GIEMME Antincendio e Sicurezza di Grimolizzi M. (CF: GRMMRA61R09A666V)
GSI GROUP S.R.L. (CF: 01925770271)
SERVIZIO IMPIANTI TECNICI SRL (CF: 03484110246)
ZANCHETTIN S.R.L. (CF: 03095490268)
</t>
  </si>
  <si>
    <t>ELETTROCALOR SNC DI CLAUDIO TURRI E VIRNA CHIESA (CF: 01901530228)</t>
  </si>
  <si>
    <t>Fornitura a noleggio di n.2 fotocopiatori in b/n per la D.P. TV e per lâ€™U.T. VR 1</t>
  </si>
  <si>
    <t xml:space="preserve">SHARP ELECTRONICS ITALIA S.P.A. (CF: 09275090158)
</t>
  </si>
  <si>
    <t>SHARP ELECTRONICS ITALIA S.P.A. (CF: 09275090158)</t>
  </si>
  <si>
    <t>Servizio di portierato presso Compendio di Marghera e UT Treviso</t>
  </si>
  <si>
    <t xml:space="preserve">C.I.V.I.S. CENTRO ITALIANO VIGILANZA INTERNA E STRADALE (CF: 04060080159)
FALCHI SRLS (CF: 04018810244)
ISTITUTO DI VIGILANZA PRIVATA CASTELLANO SRL (CF: 02230610277)
RANGERS SERVIZI FIDUCIARI SRL  (CF: 03897120246)
SECURITY EXECUTIVE SERVICE SRL (CF: 08166760960)
SICURITALIA SERVIZI FIDUCIARI SOC. COOP. (CF: 02950480133)
TOP SECRET INVESTIGAZIONI E SICUREZZA SRL (CF: 01857670382)
Vedetta 2 Mondialpol SPA (CF: 00780120135)
</t>
  </si>
  <si>
    <t>RANGERS SERVIZI FIDUCIARI SRL  (CF: 03897120246)</t>
  </si>
  <si>
    <t>Servizio di manutenzione ed aggiornamento software della strumentazione tecnica Leica Geosystems in dotazione allâ€™Ufficio Provinciale di Padova - Territorio</t>
  </si>
  <si>
    <t xml:space="preserve">Leica Geosystems SpA (CF: 12090330155)
</t>
  </si>
  <si>
    <t>Leica Geosystems SpA (CF: 12090330155)</t>
  </si>
  <si>
    <t>interventi extracanone manutenzione impianti antintrusione in vari uffici della DR del Veneto â€“ Periodo MAGGIO e GIUGNO 2018</t>
  </si>
  <si>
    <t>sostituzione della sirena da interno, un relÃ© elettronico da 12V, un DVR HD 4.0 con relativo hard disk presso la sede dellâ€™Agenzia delle Entrate di Bassano del Grappa</t>
  </si>
  <si>
    <t>sostituzione della sirena interna, di n. 4 rilevatori a doppia tecnologia e di una batteria di 12V 2,3 Ah presso la sede dellâ€™Agenzia delle Entrate di Montebelluna</t>
  </si>
  <si>
    <t>Contratto per il servizio di stampa vinilica su supporto in alluminio per nuovo indicatore aziendale sede unica della Direzione Provinciale di Padova</t>
  </si>
  <si>
    <t xml:space="preserve">CENTRO STAMPA VOLTA PAGINA s.r.l. (CF: 04162790275)
</t>
  </si>
  <si>
    <t>CENTRO STAMPA VOLTA PAGINA s.r.l. (CF: 04162790275)</t>
  </si>
  <si>
    <t xml:space="preserve">Servizio di campionamento di materiale presso la sede dellâ€™Agenzia delle Entrate di Venezia, San Marco 3538 </t>
  </si>
  <si>
    <t xml:space="preserve">VI&amp;FFE Srl  (CF: 03255470274)
</t>
  </si>
  <si>
    <t>VI&amp;FFE Srl  (CF: 03255470274)</t>
  </si>
  <si>
    <t>Verifiche biennali su Impianti elevatori e Impianti di messa a terra - Uffici Agenzia delle Entrate del Veneto</t>
  </si>
  <si>
    <t xml:space="preserve">APAVE ITALIA CPM SRL (CF: 01575040983)
BUREAU VERITAS ITALIA SPA (CF: 11498640157)
CENPI SCRL (CF: 05817621005)
TRIVENETO srl (CF: 03829510282)
VERIFICHE INDUSTRIALI SRL (CF: 03751610282)
</t>
  </si>
  <si>
    <t>TRIVENETO srl (CF: 03829510282)</t>
  </si>
  <si>
    <t>interventi extracanone manutenzione impianti antintrusione in vari uffici della DR del Veneto â€“ Periodo LUGLIO e AGOSTO 2018</t>
  </si>
  <si>
    <t>interventi extracanone manutenzione impianti videosorveglianza in vari uffici della DR del Veneto â€“ Periodo LUGLIO e AGOSTO 2018</t>
  </si>
  <si>
    <t>servizio di fornitura e posa in opera di due sensori presso la sede dellâ€™Agenzia delle Entrate di San DonÃ  di Piave</t>
  </si>
  <si>
    <t>servizio di riprogrammazione della centrale antintrusione presso la sede dellâ€™Agenzia delle Entrate di Feltre</t>
  </si>
  <si>
    <t>servizio di riprogrammazione della centrale antintrusione presso la sede dellâ€™Agenzia delle Entrate di Legnago</t>
  </si>
  <si>
    <t>servizio di sostituzione del DVR guasto presso la sede dellâ€™Agenzia delle Entrate di Chioggia</t>
  </si>
  <si>
    <t>servizio di sostituzione della batteria di n. 2 batterie tampone presso la sede dellâ€™Agenzia delle Entrate di Caprino Veronese, via Piave e di n. 1 sirena da esterno e di n. 1 batteria tampone, presso quella di Este</t>
  </si>
  <si>
    <t>Sanificazione e tinteggiatura delle sedi degli Uffici territoriali di Feltre e di Valdagno</t>
  </si>
  <si>
    <t xml:space="preserve">BATTISTELLA COSTRUZIONI SRL (CF: 00195240262)
BRAZZALE S.R.L. (CF: 02660300241)
GAIA SOCIETA' COOPERATIVA SOCIALE A R.L. (CF: 02999100247)
PITTURE EDILI SA.MI. SRL (CF: 03411020260)
VECCHIATO SRL (CF: 03927580260)
</t>
  </si>
  <si>
    <t>manutenzione impianti videosorveglianza in vari uffici della DR del Veneto â€“ Periodo MAGGIO e GIUGNO 2018</t>
  </si>
  <si>
    <t>Fornitura n.12 paletti cromati con nastro estensibile, per lâ€™Ufficio Territoriale di Padova</t>
  </si>
  <si>
    <t xml:space="preserve">MANUTAN ITALIA S.P.A. (CF: 02097170969)
</t>
  </si>
  <si>
    <t>MANUTAN ITALIA S.P.A. (CF: 02097170969)</t>
  </si>
  <si>
    <t>Spostamento fotocopiatore a noleggio KYOCERA matr.V977406722 da ex U.T. PD 2 alla D.P. BL</t>
  </si>
  <si>
    <t xml:space="preserve">Contratto per lâ€™iscrizione della Dir. Reg. V.to- Ag. Entrate, per la partecipazione alla 28Â° edizione di JOB &amp; Orienta, dal 29-30 nov. e 1 dic. 2018, presso VERONAFIERE S.p.A.                                                                            </t>
  </si>
  <si>
    <t xml:space="preserve">Ente Autonomo per le Fiere di Verona (CF: 00233750231)
</t>
  </si>
  <si>
    <t>Ente Autonomo per le Fiere di Verona (CF: 00233750231)</t>
  </si>
  <si>
    <t xml:space="preserve">LYRECO ITALIA S.P.A. (CF: 11582010150)
</t>
  </si>
  <si>
    <t>LYRECO ITALIA S.P.A. (CF: 11582010150)</t>
  </si>
  <si>
    <t>FORNITURA 3360 RISME CARTA A4 VERGINE PER UFFICI ENTRATE VENETO</t>
  </si>
  <si>
    <t xml:space="preserve">PROSDOCIMI G.M. S.p.A. (CF: 00207000282)
</t>
  </si>
  <si>
    <t>PROSDOCIMI G.M. S.p.A. (CF: 00207000282)</t>
  </si>
  <si>
    <t>FORNITURA 960 RISME CARTA A4 VERGINE - UT VICENZA</t>
  </si>
  <si>
    <t>Fornitura a noleggio di n.11 fotocopiatori in b/n: n.3 UPT VE, n.2 SPI VE, n.2 UPT RO e SPI RO, n.1 UPT VR, n.1 SPI VR, n.1 UT ADRIA e n.1 UT RO-sportello di BADIA POLESINE</t>
  </si>
  <si>
    <t>Manutenzione non programmata impianti elettrici in vari uffici della DR del Veneto - Periodo APRILE â€“ LUGLIO 2018</t>
  </si>
  <si>
    <t>FORNITURA N.48 MONTANTI N.48 PIEDI E N.1 COPPIA TRAVERSI</t>
  </si>
  <si>
    <t xml:space="preserve">STUDIO T Srl (CF: 00387880396)
</t>
  </si>
  <si>
    <t>STUDIO T Srl (CF: 00387880396)</t>
  </si>
  <si>
    <t>Fornitura di n. 30 sedute operative a norma per la Direzione Regionale del Veneto e Uffici Agenzia delle Entrate del Veneto</t>
  </si>
  <si>
    <t xml:space="preserve">ARES LINE SPA (CF: 03161590249)
ARTUFFICIO (CF: 04056590260)
DIESSE ARREDO SAS DI PEROTTO DENIS E C. (CF: 00912360252)
FALEGNAMERIA CALZAVARA W. &amp; C. SAS (CF: 01768330274)
INGROS'S FORNITURE SRL (CF: 00718830292)
LABOARREDO SAS DI ANDREA MENEGHELLO &amp; C. (CF: 04042980245)
</t>
  </si>
  <si>
    <t>INGROS'S FORNITURE SRL (CF: 00718830292)</t>
  </si>
  <si>
    <t>fornitura e posa in opera di 6 impianti antintrusione presso 6 sedi dellâ€™Agenzia delle Entrate facenti capo alla Direzione Regionale del Veneto</t>
  </si>
  <si>
    <t xml:space="preserve">ELETTRO IMPIANTI SAS (CF: 02055570275)
GSI GROUP S.R.L. (CF: 01925770271)
GUBERT SYSTEM DI GUBERT LUCIANO (CF: GBRLCN64P18Z700I)
ITALSICUREZZA S.R.L. (CF: 02470890233)
SECUR IMPIANTI SRL (CF: 01168350252)
SICURMAX SNC DI MARZARI MASSIMO &amp; C (CF: 02360600239)
STIVEN SISTEMI S.R.L. (CF: 02371210283)
VIDEOTECNICA SRL (CF: 02586550242)
</t>
  </si>
  <si>
    <t>SECUR IMPIANTI SRL (CF: 01168350252)</t>
  </si>
  <si>
    <t>Rallentatori di velocitÃ  per la sicurezza della viabilitÃ  nel parcheggio interno del Compendio di Marghera-Venezia</t>
  </si>
  <si>
    <t xml:space="preserve">Manutan Italia Spa (CF: 09816660154)
</t>
  </si>
  <si>
    <t>Manutan Italia Spa (CF: 09816660154)</t>
  </si>
  <si>
    <t>FORNITURAN.1440 RISME CARTA A4 VERGINE - DP PADOVA</t>
  </si>
  <si>
    <t>Manutenzione non programmata dellâ€™impianto termoidraulico presso la sede di Marghera - sostituzione valvole e giunti impianto climatizzazione</t>
  </si>
  <si>
    <t>Fornitura GAS naturale uffici area entrate - VENETO</t>
  </si>
  <si>
    <t xml:space="preserve">SOENERGY SRL (CF: 01565370382)
</t>
  </si>
  <si>
    <t>SOENERGY SRL (CF: 01565370382)</t>
  </si>
  <si>
    <t>Manutenzione non programmata impianti termoidraulici compendio di Venezia-S.Angelo, UT Conegliano e UPT Belluno</t>
  </si>
  <si>
    <t>Fornitura e posa in opera di 1 inverter 11 Kw, di 1 filtro VVVF 11 Kw, n. 2 resistenze di frenatura e n. 1 scheda encoder PG-B3 sullâ€™ascensore matr. VE554 presso la sede dellâ€™Agenzia delle Entrate di Marghera</t>
  </si>
  <si>
    <t xml:space="preserve">KONE SPA (CF: 05069070158)
</t>
  </si>
  <si>
    <t>KONE SPA (CF: 05069070158)</t>
  </si>
  <si>
    <t>Fornitura di n.20 targhe segna porta, per lâ€™Ufficio Territoriale di Valdagno</t>
  </si>
  <si>
    <t xml:space="preserve">VISUAL STUDIO DI ANNALISA BAGNI (CF: BGNNLS81L52G999W)
</t>
  </si>
  <si>
    <t>VISUAL STUDIO DI ANNALISA BAGNI (CF: BGNNLS81L52G999W)</t>
  </si>
  <si>
    <t>interventi extracanone manutenzione impianti antintrusione in vari uffici della DR del Veneto</t>
  </si>
  <si>
    <t>interventi extracanone manutenzione impianti videosorveglianza in vari uffici della DR del Veneto - periodo SET-DIC 2018</t>
  </si>
  <si>
    <t>Servizio fornitura e posa in opera nuova scheda madre ascensore matr. VE553 presso Compendio di Marghera</t>
  </si>
  <si>
    <t>Servizio manutenzione straordinaria rete gas UPT Vicenza Via Zampieri 22</t>
  </si>
  <si>
    <t>FORNITURA N.1 PLASTIFICATRICE PER LA DRE</t>
  </si>
  <si>
    <t xml:space="preserve">VANNI SRL (CF: 11665750151)
</t>
  </si>
  <si>
    <t>VANNI SRL (CF: 11665750151)</t>
  </si>
  <si>
    <t>Fornitura di n.40 lampadine per la DP TV</t>
  </si>
  <si>
    <t>Servizio di sostituzione di circolatore in-line dellâ€™impianto di riscaldamento presso lâ€™UT di Adria</t>
  </si>
  <si>
    <t>Fornitura di cartucce originali colore giallo, magenta, ciano e nero, per stampante INK-JET HP Officejet Pro X451dw, in uso negli Uff. Ag. Entrate V.to</t>
  </si>
  <si>
    <t>Fornitura cartucce originali HP 973X Page Wide, colore giallo, magenta, ciano e nero, per stampante HP Page Wide PRO 477, per gli uffici dellâ€™Ag. delle Entrate del V.to</t>
  </si>
  <si>
    <t>fornitura di n.27 bandiere istituzionali per gli uffici dellâ€™Agenzia delle Entrate del Veneto</t>
  </si>
  <si>
    <t xml:space="preserve">FAGGIONATO ROBERTO (CF: FGGRRT74M13F464Y)
</t>
  </si>
  <si>
    <t>FAGGIONATO ROBERTO (CF: FGGRRT74M13F464Y)</t>
  </si>
  <si>
    <t>Fornitura n.4 galleggianti a bulbo regolatori di livello per lâ€™impianto di sollevamento acque nere presso il compendio di via De Marchi, 16 - Marghera</t>
  </si>
  <si>
    <t xml:space="preserve">R.G. IMPIANTI SRL (CF: 02471080271)
</t>
  </si>
  <si>
    <t>R.G. IMPIANTI SRL (CF: 02471080271)</t>
  </si>
  <si>
    <t>Rimozione e smaltimento dell'amianto presente presso il Compendio demaniale â€œEx convento S. Stefanoâ€ San Marco 3538 - Venezia, da parte di ditta specializzata</t>
  </si>
  <si>
    <t xml:space="preserve">GROUP F.I.V.E. SOC. COOP. (CF: 03635000239)
</t>
  </si>
  <si>
    <t>Servizio di esecuzione delle verifiche periodiche sugli impianti di sollevamento, ai sensi del DPR n. 162/1999 e s.m.i., presenti in alcuni edifici (F.I.P.) adibiti a sedi degli Uffici dellâ€™Agenzia delle Entrate del Veneto</t>
  </si>
  <si>
    <t xml:space="preserve">TRIVENETO srl (CF: 03829510282)
</t>
  </si>
  <si>
    <t>Servizio di espurgo vasche biologiche presso il compendio di via De Marchi, 16 a Marghera</t>
  </si>
  <si>
    <t xml:space="preserve">PULIESP SRL (CF: 02079200271)
</t>
  </si>
  <si>
    <t>PULIESP SRL (CF: 02079200271)</t>
  </si>
  <si>
    <t>N.5 copie del volume â€œImposta di registroâ€ di Angelo Busani, per il Centro di Assistenza Multicanale di Venezia.</t>
  </si>
  <si>
    <t>Servizio di manutenzione non programmata presso varie sedi dellâ€™Agenzia delle Entrate del Veneto.</t>
  </si>
  <si>
    <t>Servizio di pubblicazione di n. 1 estratto di bando per indagine di mercato immobiliare per la nuova sede degli Uffici dellâ€™Agenzia delle Entrate di PADOVA.</t>
  </si>
  <si>
    <t xml:space="preserve">A. MANZONI &amp; C. S.p.a. (CF: 04705810150)
</t>
  </si>
  <si>
    <t>A. MANZONI &amp; C. S.p.a. (CF: 04705810150)</t>
  </si>
  <si>
    <t>Servizio di pubblicazione di n. 1 estratto di bando per indagine di mercato immobiliare per la nuova sede dellâ€™Ufficio Provinciale di VERONA.</t>
  </si>
  <si>
    <t>n.1 TRANSPALLET MANUALE per il Centro Operativo di Venezia.</t>
  </si>
  <si>
    <t xml:space="preserve">MR SERVICE SRL (CF: 12479491008)
</t>
  </si>
  <si>
    <t>MR SERVICE SRL (CF: 12479491008)</t>
  </si>
  <si>
    <t>Fornitura carta A4 vergine e riciclata â€“ carta A3 vergine â€“ Uffici del Veneto</t>
  </si>
  <si>
    <t xml:space="preserve">L'UFFICIO S.R.L. (CF: 01358610234)
LYRECO ITALIA S.P.A. (CF: 11582010150)
PRISMA SRL (CF: 02342500275)
PROSDOCIMI G.M. S.p.A. (CF: 00207000282)
ZINATO WLADIMIRO &amp; C. s.n.c. (CF: 02129320277)
</t>
  </si>
  <si>
    <t>Servizio di facchinaggio, trasporto e trasloco a ridotto impatto ambientale per le sedi degli Uffici dellâ€™Agenzia delle Entrate del Veneto</t>
  </si>
  <si>
    <t xml:space="preserve">BRUSATO TRASPORTI SRL (CF: 02667150276)
COOPSERVICE S.COOP.P.A.  (CF: 00310180351)
GOMITOLI TRASLOCHI SRL (CF: 03899950236)
NICOLE' TRASLOCHI S.R.L. (CF: 02923080275)
TRASLOCHI SCABELLI GROUPS SRL (CF: 03540190984)
</t>
  </si>
  <si>
    <t>Servizio di asciugatura e restauro di n.512 volumi del Servizio di PubblicitÃ  Immobiliare di Venezia ammalorati a causa dellâ€™acqua alta eccezionale avvenuta nella sede di S. Marco 3435 in Venezia il giorno 29 ottobre 2018</t>
  </si>
  <si>
    <t xml:space="preserve">LA TALEA COOPERATIVA SOCIALE ONLUS (CF: 01435480437)
</t>
  </si>
  <si>
    <t>LA TALEA COOPERATIVA SOCIALE ONLUS (CF: 01435480437)</t>
  </si>
  <si>
    <t>Rifacimento marciapiede e rampe di carico/scarico presso il Compendio di Marghera</t>
  </si>
  <si>
    <t>Sostituzione del bruciatore e altri componenti della centrale termica presso lâ€™UT di Chioggia</t>
  </si>
  <si>
    <t>Servizio di manutenzione non programmata impianti elettrici in vari uffici della DR del Veneto - Periodo AGOSTO â€“ DICEMBRE 2018.</t>
  </si>
  <si>
    <t>Fornitura n.10 lampade da terra in alluminio e plastica per il Front-office dellâ€™U.T. TREVISO</t>
  </si>
  <si>
    <t xml:space="preserve">CASTELARREDO S.A.S. (CF: 03597610264)
</t>
  </si>
  <si>
    <t>CASTELARREDO S.A.S. (CF: 03597610264)</t>
  </si>
  <si>
    <t>Servizio di collegamento degli impianti antintrusione alle periferiche delle societÃ  appaltatrici del Servizio di Vigilanza, presso alcune sedi ADE</t>
  </si>
  <si>
    <t xml:space="preserve">SECUR IMPIANTI SRL (CF: 01168350252)
</t>
  </si>
  <si>
    <t>fornitura di n.11 millesimi anno 2019 per i timbri ufficiali con datario in uso presso i Servizi di PubblicitÃ  Immobiliare del Veneto</t>
  </si>
  <si>
    <t xml:space="preserve">TIMBRIFICIO FINETTO SAVERIO (CF: FNTSVR65P30L781S)
</t>
  </si>
  <si>
    <t>TIMBRIFICIO FINETTO SAVERIO (CF: FNTSVR65P30L781S)</t>
  </si>
  <si>
    <t>Fornitura n.250 rotoli di carta termica CRONO, per eliminacode LAN PRINTER â€“ sistema ARGO, per gli Uff. Ag. Entrate V.to</t>
  </si>
  <si>
    <t>Manutenzione straordinaria, finalizzati alla messa in esercizio a regola dâ€™arte dellâ€™impianto di spegnimento a gas dellâ€™immobile sede dellâ€™Ufficio Provinciale Territorio di Vicenza</t>
  </si>
  <si>
    <t xml:space="preserve">CORPORATE EXPRESS SRL (CF: 00936630151)
</t>
  </si>
  <si>
    <t>CORPORATE EXPRESS SRL (CF: 00936630151)</t>
  </si>
  <si>
    <t>Servizio di parcheggio autovettura - Agenzia delle Entrate -  Direzione Regionale del Veneto per lâ€™anno 2019</t>
  </si>
  <si>
    <t xml:space="preserve">APV INVESTIMENTI S.P.A. (CF: 03292680273)
</t>
  </si>
  <si>
    <t>APV INVESTIMENTI S.P.A. (CF: 03292680273)</t>
  </si>
  <si>
    <t>fornitura energia elettrica uffici del Veneto - SPI Venezia</t>
  </si>
  <si>
    <t>Fornitura e installazione di N.10 apparati apriporta e controllo accessi presso la Dir.Reg. Veneto e gli Uffici da essa dipendenti</t>
  </si>
  <si>
    <t xml:space="preserve">SOLARI DI UDINE S.P.A. (CF: 01847860309)
</t>
  </si>
  <si>
    <t>SOLARI DI UDINE S.P.A. (CF: 01847860309)</t>
  </si>
  <si>
    <t>Fornitura tende per compendio di Marghera e UT di Valdagno</t>
  </si>
  <si>
    <t xml:space="preserve">ACQUAMARINA SRL (CF: 02031570233)
BONFANTE SRL UNIPERSONALE (CF: 04239760236)
DE SIA E IDEATENDA SRL (CF: 07008131216)
GIROTTO TENDE di GIROTTO PIO (CF: GRTPIO57M18G224S)
LA TENDA SRL (CF: 01643510306)
RE CONTRACT (CF: 12283901002)
TECNOTENDA DI SPINATO FRANCESCO (CF: SPNFNC69M08F464I)
</t>
  </si>
  <si>
    <t>DE SIA E IDEATENDA SRL (CF: 07008131216)</t>
  </si>
  <si>
    <t xml:space="preserve">Servizi di facchinaggio e trasporto per il trasferimento dellâ€™Ufficio territoriale di Soave </t>
  </si>
  <si>
    <t xml:space="preserve">GRUPPO SIASS S.R.L. â€“ UNIPERSONALE (CF: 03371510284)
INTRA SRL (CF: 04041000235)
LE COSTE S.C.S. (CF: 01301890222)
NICOLE' TRASLOCHI S.R.L. (CF: 02923080275)
NUOVA ELETTRICA SRL (CF: 03247150273)
</t>
  </si>
  <si>
    <t>Manutenzione impianti antincendio</t>
  </si>
  <si>
    <t xml:space="preserve">ENGINE TECHNOLOGY SOLUTIONS SPA (CF: 04276510288)
EUROGROUP S.P.A. (CF: 00030280267)
EVER ENERGY S.R.L. (CF: 02882560218)
F.M. Installazioni Srl (CF: 03990590261)
Fabbian Impianti S.r.l. (CF: 03898540285)
</t>
  </si>
  <si>
    <t>Manutenzione impianti antintrusione e videosorveglianza</t>
  </si>
  <si>
    <t xml:space="preserve">ELETTROSYSTEM S.R.L. (CF: 01700950932)
ENGINE TECHNOLOGY SOLUTIONS SPA (CF: 04276510288)
ESSEIMPIANTI SRL (CF: 01255170290)
EUROGROUP S.P.A. (CF: 00030280267)
EXIMAG ART SISTEMI S.R.L. (CF: 02416950232)
</t>
  </si>
  <si>
    <t>Manutenzione impianti elettrici</t>
  </si>
  <si>
    <t xml:space="preserve">INCOS ITALIA SPA (CF: 00717060248)
ITALSICUREZZA S.R.L. (CF: 02470890233)
Limes s.r.l. (CF: 00187060249)
MAROSO SRL (CF: 02667580241)
MELEGARI &amp; MAROCCHI (CF: 00448300202)
</t>
  </si>
  <si>
    <t xml:space="preserve">Manutenzione impianti elevatori </t>
  </si>
  <si>
    <t xml:space="preserve">KONE SPA (CF: 05069070158)
MECHANICA SISTEMI (CF: 02728140969)
NOBILE IMPIANTI S.R.L. (CF: 00950920306)
NORD LIFT SRL (CF: 00331270223)
OFFICINE BOZZA S.R.L. (CF: 04117300279)
</t>
  </si>
  <si>
    <t>Manutenzione impianti termoidraulici e di condizionamento</t>
  </si>
  <si>
    <t xml:space="preserve">ITALCALOR (CF: 04133890238)
Limes s.r.l. (CF: 00187060249)
MAROSO SRL (CF: 02667580241)
MULTISERVIZI SNC DI MARIANO ZANVETTOR &amp; C. (CF: 01717130221)
NALON SRL (CF: 03643690278)
</t>
  </si>
  <si>
    <t>FORNITURA LUGLIO-OTTOBRE 2018 CARTA A4 VERGINE E RICICLATA E CARTA A3 VERGINE</t>
  </si>
  <si>
    <t xml:space="preserve">Cigaina S.R.L. (CF: 02576260307)
ERREBIAN SPA (CF: 08397890586)
GROSS CART SRL (CF: 00651680241)
PROSDOCIMI G.M. S.p.A. (CF: 00207000282)
SISTERS SRL (CF: 02316361209)
</t>
  </si>
  <si>
    <t>Servizio di pulizia e videoispezione della condotta delle acque nere Compendio di Marghera</t>
  </si>
  <si>
    <t>Fornitura n.5 megafoni per la Direzione Regionale del Veneto dellâ€™Agenzia delle Entrate</t>
  </si>
  <si>
    <t xml:space="preserve">NADA 2008 SRL (CF: 09234221001)
</t>
  </si>
  <si>
    <t>NADA 2008 SRL (CF: 09234221001)</t>
  </si>
  <si>
    <t>Fornitura di una targa incisa in ottone per lâ€™Ufficio Territoriale di Soave</t>
  </si>
  <si>
    <t xml:space="preserve">ARMANO MASSIMO - DIMENSIONE TARGHE E TIMBRI (CF: RMNMSM69C10L736X)
</t>
  </si>
  <si>
    <t>ARMANO MASSIMO - DIMENSIONE TARGHE E TIMBRI (CF: RMNMSM69C10L736X)</t>
  </si>
  <si>
    <t>FORNITURA GAS AREA TERRITORIO 01.04.2018 â€“ 31.03.2019</t>
  </si>
  <si>
    <t xml:space="preserve">SPIGAS SRL (CF: 01159920113)
</t>
  </si>
  <si>
    <t>SPIGAS SRL (CF: 01159920113)</t>
  </si>
  <si>
    <t>Fornitura n.7 studi operativi e n.14 sedute operative a norma per lâ€™U.P.T. BELLUNO</t>
  </si>
  <si>
    <t>Fornitura di arredi direzionali a norma per Agenzia Entrate Veneto - Direzione Provinciale di Venezia</t>
  </si>
  <si>
    <t xml:space="preserve">ARES LINE SPA (CF: 03161590249)
BADO SRL MOBILI PER UFFICIO (CF: 02135640288)
CASTELARREDO S.A.S. (CF: 03597610264)
DELTA DUE (CF: 01096340425)
FRANCESCHIN SNC (CF: 01129640288)
MECO (CF: 01545700294)
QUADRIFOGLIO SISTEMI D'ARREDO SPA (CF: 02301560260)
RIGHETTI ARREDI &amp; SERVIZI S.A.S. (CF: 03230200275)
VAGHI SRL (CF: 00679880153)
VESENTINI SRL (CF: 01381620234)
</t>
  </si>
  <si>
    <t>QUADRIFOGLIO SISTEMI D'ARREDO SPA (CF: 02301560260)</t>
  </si>
  <si>
    <t>60 sedute ospite per DP di Venezia a norma</t>
  </si>
  <si>
    <t xml:space="preserve">RIGHETTI ARREDI &amp; SERVIZI S.A.S. (CF: 03230200275)
</t>
  </si>
  <si>
    <t>RIGHETTI ARREDI &amp; SERVIZI S.A.S. (CF: 03230200275)</t>
  </si>
  <si>
    <t>42 sedute visitatori a norma, di cui n.22 per il front office dellâ€™ UT Montebelluna e n.20 per la DR Veneto</t>
  </si>
  <si>
    <t xml:space="preserve">L. T. FORM 2 SRL (CF: 00728510678)
</t>
  </si>
  <si>
    <t>L. T. FORM 2 SRL (CF: 00728510678)</t>
  </si>
  <si>
    <t>Manutenzione impianto igienico-idrico presso il compendio di via De Marchi, 16 - Marghera</t>
  </si>
  <si>
    <t>Manutenzione sullâ€™impianto n. 0011049329 presso la sede dellâ€™Agenzia delle Entrate di Venezia, San Marco 30124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</si>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</sst>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6"/>
  <sheetViews>
    <sheetView tabSelected="1" workbookViewId="0">
      <selection activeCell="F4" sqref="F4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286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"Z3521D60C2"</f>
        <v>Z3521D60C2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1851.4</v>
      </c>
      <c r="I3" s="2">
        <v>43125</v>
      </c>
      <c r="J3" s="2">
        <v>43159</v>
      </c>
      <c r="K3">
        <v>1851.4</v>
      </c>
    </row>
    <row r="4" spans="1:11" ht="75" x14ac:dyDescent="0.25">
      <c r="A4" t="str">
        <f>"Z7E2264092"</f>
        <v>Z7E2264092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1681.16</v>
      </c>
      <c r="I4" s="2">
        <v>43159</v>
      </c>
      <c r="J4" s="2">
        <v>43189</v>
      </c>
      <c r="K4">
        <v>1681.16</v>
      </c>
    </row>
    <row r="5" spans="1:11" ht="75" x14ac:dyDescent="0.25">
      <c r="A5" t="str">
        <f>"ZB32202352"</f>
        <v>ZB32202352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21</v>
      </c>
      <c r="G5" t="s">
        <v>22</v>
      </c>
      <c r="H5">
        <v>1483.77</v>
      </c>
      <c r="I5" s="2">
        <v>43136</v>
      </c>
      <c r="J5" s="2">
        <v>43174</v>
      </c>
      <c r="K5">
        <v>1483.77</v>
      </c>
    </row>
    <row r="6" spans="1:11" x14ac:dyDescent="0.25">
      <c r="A6" t="str">
        <f>"ZA622049FA"</f>
        <v>ZA622049FA</v>
      </c>
      <c r="B6" t="str">
        <f t="shared" si="0"/>
        <v>06363391001</v>
      </c>
      <c r="C6" t="s">
        <v>15</v>
      </c>
      <c r="D6" t="s">
        <v>24</v>
      </c>
      <c r="E6" t="s">
        <v>17</v>
      </c>
      <c r="F6" s="1" t="s">
        <v>25</v>
      </c>
      <c r="G6" t="s">
        <v>26</v>
      </c>
      <c r="H6">
        <v>183.6</v>
      </c>
      <c r="I6" s="2">
        <v>43136</v>
      </c>
      <c r="J6" s="2">
        <v>43190</v>
      </c>
      <c r="K6">
        <v>183.6</v>
      </c>
    </row>
    <row r="7" spans="1:11" ht="75" x14ac:dyDescent="0.25">
      <c r="A7" t="str">
        <f>"ZBF226D288"</f>
        <v>ZBF226D288</v>
      </c>
      <c r="B7" t="str">
        <f t="shared" si="0"/>
        <v>06363391001</v>
      </c>
      <c r="C7" t="s">
        <v>15</v>
      </c>
      <c r="D7" t="s">
        <v>27</v>
      </c>
      <c r="E7" t="s">
        <v>28</v>
      </c>
      <c r="F7" s="1" t="s">
        <v>29</v>
      </c>
      <c r="G7" t="s">
        <v>30</v>
      </c>
      <c r="H7">
        <v>1080</v>
      </c>
      <c r="I7" s="2">
        <v>43152</v>
      </c>
      <c r="J7" s="2">
        <v>43190</v>
      </c>
      <c r="K7">
        <v>1080</v>
      </c>
    </row>
    <row r="8" spans="1:11" ht="90" x14ac:dyDescent="0.25">
      <c r="A8" t="str">
        <f>"Z1021A776F"</f>
        <v>Z1021A776F</v>
      </c>
      <c r="B8" t="str">
        <f t="shared" si="0"/>
        <v>06363391001</v>
      </c>
      <c r="C8" t="s">
        <v>15</v>
      </c>
      <c r="D8" t="s">
        <v>31</v>
      </c>
      <c r="E8" t="s">
        <v>17</v>
      </c>
      <c r="F8" s="1" t="s">
        <v>32</v>
      </c>
      <c r="G8" t="s">
        <v>33</v>
      </c>
      <c r="H8">
        <v>1950</v>
      </c>
      <c r="I8" s="2">
        <v>43130</v>
      </c>
      <c r="J8" s="2">
        <v>43159</v>
      </c>
      <c r="K8">
        <v>1950</v>
      </c>
    </row>
    <row r="9" spans="1:11" x14ac:dyDescent="0.25">
      <c r="A9" t="str">
        <f>"ZAB223B3F1"</f>
        <v>ZAB223B3F1</v>
      </c>
      <c r="B9" t="str">
        <f t="shared" si="0"/>
        <v>06363391001</v>
      </c>
      <c r="C9" t="s">
        <v>15</v>
      </c>
      <c r="D9" t="s">
        <v>34</v>
      </c>
      <c r="E9" t="s">
        <v>28</v>
      </c>
      <c r="F9" s="1" t="s">
        <v>35</v>
      </c>
      <c r="G9" t="s">
        <v>36</v>
      </c>
      <c r="H9">
        <v>1091.55</v>
      </c>
      <c r="I9" s="2">
        <v>43140</v>
      </c>
      <c r="J9" s="2">
        <v>43190</v>
      </c>
      <c r="K9">
        <v>1091.55</v>
      </c>
    </row>
    <row r="10" spans="1:11" ht="150" x14ac:dyDescent="0.25">
      <c r="A10" t="str">
        <f>"Z1021EABFD"</f>
        <v>Z1021EABFD</v>
      </c>
      <c r="B10" t="str">
        <f t="shared" si="0"/>
        <v>06363391001</v>
      </c>
      <c r="C10" t="s">
        <v>15</v>
      </c>
      <c r="D10" t="s">
        <v>37</v>
      </c>
      <c r="E10" t="s">
        <v>17</v>
      </c>
      <c r="F10" s="1" t="s">
        <v>38</v>
      </c>
      <c r="G10" t="s">
        <v>39</v>
      </c>
      <c r="H10">
        <v>967</v>
      </c>
      <c r="I10" s="2">
        <v>43129</v>
      </c>
      <c r="J10" s="2">
        <v>43131</v>
      </c>
      <c r="K10">
        <v>967</v>
      </c>
    </row>
    <row r="11" spans="1:11" x14ac:dyDescent="0.25">
      <c r="A11" t="str">
        <f>"7340801C9C"</f>
        <v>7340801C9C</v>
      </c>
      <c r="B11" t="str">
        <f t="shared" si="0"/>
        <v>06363391001</v>
      </c>
      <c r="C11" t="s">
        <v>15</v>
      </c>
      <c r="D11" t="s">
        <v>40</v>
      </c>
      <c r="E11" t="s">
        <v>41</v>
      </c>
      <c r="F11" s="1" t="s">
        <v>42</v>
      </c>
      <c r="G11" t="s">
        <v>43</v>
      </c>
      <c r="H11">
        <v>65580</v>
      </c>
      <c r="I11" s="2">
        <v>43140</v>
      </c>
      <c r="J11" s="2">
        <v>43281</v>
      </c>
      <c r="K11">
        <v>65060.59</v>
      </c>
    </row>
    <row r="12" spans="1:11" x14ac:dyDescent="0.25">
      <c r="A12" t="str">
        <f>"7345173482"</f>
        <v>7345173482</v>
      </c>
      <c r="B12" t="str">
        <f t="shared" si="0"/>
        <v>06363391001</v>
      </c>
      <c r="C12" t="s">
        <v>15</v>
      </c>
      <c r="D12" t="s">
        <v>44</v>
      </c>
      <c r="E12" t="s">
        <v>41</v>
      </c>
      <c r="F12" s="1" t="s">
        <v>45</v>
      </c>
      <c r="G12" t="s">
        <v>46</v>
      </c>
      <c r="H12">
        <v>190000</v>
      </c>
      <c r="I12" s="2">
        <v>43153</v>
      </c>
      <c r="J12" s="2">
        <v>43517</v>
      </c>
      <c r="K12">
        <v>182090.49</v>
      </c>
    </row>
    <row r="13" spans="1:11" ht="409.5" x14ac:dyDescent="0.25">
      <c r="A13" t="str">
        <f>"734292121A"</f>
        <v>734292121A</v>
      </c>
      <c r="B13" t="str">
        <f t="shared" si="0"/>
        <v>06363391001</v>
      </c>
      <c r="C13" t="s">
        <v>15</v>
      </c>
      <c r="D13" t="s">
        <v>47</v>
      </c>
      <c r="E13" t="s">
        <v>41</v>
      </c>
      <c r="F13" s="1" t="s">
        <v>48</v>
      </c>
      <c r="G13" t="s">
        <v>49</v>
      </c>
      <c r="H13">
        <v>13680</v>
      </c>
      <c r="I13" s="2">
        <v>43160</v>
      </c>
      <c r="J13" s="2">
        <v>43524</v>
      </c>
      <c r="K13">
        <v>9810</v>
      </c>
    </row>
    <row r="14" spans="1:11" ht="409.5" x14ac:dyDescent="0.25">
      <c r="A14" t="str">
        <f>"73429233C0"</f>
        <v>73429233C0</v>
      </c>
      <c r="B14" t="str">
        <f t="shared" si="0"/>
        <v>06363391001</v>
      </c>
      <c r="C14" t="s">
        <v>15</v>
      </c>
      <c r="D14" t="s">
        <v>50</v>
      </c>
      <c r="E14" t="s">
        <v>41</v>
      </c>
      <c r="F14" s="1" t="s">
        <v>48</v>
      </c>
      <c r="G14" t="s">
        <v>49</v>
      </c>
      <c r="H14">
        <v>7200</v>
      </c>
      <c r="I14" s="2">
        <v>43160</v>
      </c>
      <c r="J14" s="2">
        <v>43524</v>
      </c>
      <c r="K14">
        <v>5004.93</v>
      </c>
    </row>
    <row r="15" spans="1:11" x14ac:dyDescent="0.25">
      <c r="A15" t="str">
        <f>"Z4A224AC54"</f>
        <v>Z4A224AC54</v>
      </c>
      <c r="B15" t="str">
        <f t="shared" si="0"/>
        <v>06363391001</v>
      </c>
      <c r="C15" t="s">
        <v>15</v>
      </c>
      <c r="D15" t="s">
        <v>51</v>
      </c>
      <c r="E15" t="s">
        <v>17</v>
      </c>
      <c r="F15" s="1" t="s">
        <v>21</v>
      </c>
      <c r="G15" t="s">
        <v>22</v>
      </c>
      <c r="H15">
        <v>3136.39</v>
      </c>
      <c r="I15" s="2">
        <v>43159</v>
      </c>
      <c r="J15" s="2">
        <v>43189</v>
      </c>
      <c r="K15">
        <v>3136.39</v>
      </c>
    </row>
    <row r="16" spans="1:11" ht="150" x14ac:dyDescent="0.25">
      <c r="A16" t="str">
        <f>"Z5F22030F5"</f>
        <v>Z5F22030F5</v>
      </c>
      <c r="B16" t="str">
        <f t="shared" si="0"/>
        <v>06363391001</v>
      </c>
      <c r="C16" t="s">
        <v>15</v>
      </c>
      <c r="D16" t="s">
        <v>52</v>
      </c>
      <c r="E16" t="s">
        <v>17</v>
      </c>
      <c r="F16" s="1" t="s">
        <v>53</v>
      </c>
      <c r="G16" t="s">
        <v>54</v>
      </c>
      <c r="H16">
        <v>4400</v>
      </c>
      <c r="I16" s="2">
        <v>43137</v>
      </c>
      <c r="J16" s="2">
        <v>43159</v>
      </c>
      <c r="K16">
        <v>4400</v>
      </c>
    </row>
    <row r="17" spans="1:11" ht="90" x14ac:dyDescent="0.25">
      <c r="A17" t="str">
        <f>"Z8C22308D4"</f>
        <v>Z8C22308D4</v>
      </c>
      <c r="B17" t="str">
        <f t="shared" si="0"/>
        <v>06363391001</v>
      </c>
      <c r="C17" t="s">
        <v>15</v>
      </c>
      <c r="D17" t="s">
        <v>55</v>
      </c>
      <c r="E17" t="s">
        <v>17</v>
      </c>
      <c r="F17" s="1" t="s">
        <v>56</v>
      </c>
      <c r="G17" t="s">
        <v>57</v>
      </c>
      <c r="H17">
        <v>5600</v>
      </c>
      <c r="I17" s="2">
        <v>43140</v>
      </c>
      <c r="J17" s="2">
        <v>43504</v>
      </c>
      <c r="K17">
        <v>4741.51</v>
      </c>
    </row>
    <row r="18" spans="1:11" x14ac:dyDescent="0.25">
      <c r="A18" t="str">
        <f>"Z8222B6F3E"</f>
        <v>Z8222B6F3E</v>
      </c>
      <c r="B18" t="str">
        <f t="shared" si="0"/>
        <v>06363391001</v>
      </c>
      <c r="C18" t="s">
        <v>15</v>
      </c>
      <c r="D18" t="s">
        <v>58</v>
      </c>
      <c r="E18" t="s">
        <v>17</v>
      </c>
      <c r="F18" s="1" t="s">
        <v>59</v>
      </c>
      <c r="G18" t="s">
        <v>60</v>
      </c>
      <c r="H18">
        <v>1400</v>
      </c>
      <c r="I18" s="2">
        <v>43175</v>
      </c>
      <c r="J18" s="2">
        <v>43190</v>
      </c>
      <c r="K18">
        <v>0</v>
      </c>
    </row>
    <row r="19" spans="1:11" x14ac:dyDescent="0.25">
      <c r="A19" t="str">
        <f>"Z891FA8D72"</f>
        <v>Z891FA8D72</v>
      </c>
      <c r="B19" t="str">
        <f t="shared" si="0"/>
        <v>06363391001</v>
      </c>
      <c r="C19" t="s">
        <v>15</v>
      </c>
      <c r="D19" t="s">
        <v>61</v>
      </c>
      <c r="E19" t="s">
        <v>41</v>
      </c>
      <c r="F19" s="1" t="s">
        <v>62</v>
      </c>
      <c r="G19" t="s">
        <v>57</v>
      </c>
      <c r="H19">
        <v>27888.799999999999</v>
      </c>
      <c r="I19" s="2">
        <v>43124</v>
      </c>
      <c r="J19" s="2">
        <v>43488</v>
      </c>
      <c r="K19">
        <v>24092.93</v>
      </c>
    </row>
    <row r="20" spans="1:11" ht="90" x14ac:dyDescent="0.25">
      <c r="A20" t="str">
        <f>"Z6722B6FCF"</f>
        <v>Z6722B6FCF</v>
      </c>
      <c r="B20" t="str">
        <f t="shared" si="0"/>
        <v>06363391001</v>
      </c>
      <c r="C20" t="s">
        <v>15</v>
      </c>
      <c r="D20" t="s">
        <v>63</v>
      </c>
      <c r="E20" t="s">
        <v>17</v>
      </c>
      <c r="F20" s="1" t="s">
        <v>59</v>
      </c>
      <c r="G20" t="s">
        <v>60</v>
      </c>
      <c r="H20">
        <v>2600</v>
      </c>
      <c r="I20" s="2">
        <v>43175</v>
      </c>
      <c r="J20" s="2">
        <v>43190</v>
      </c>
      <c r="K20">
        <v>0</v>
      </c>
    </row>
    <row r="21" spans="1:11" x14ac:dyDescent="0.25">
      <c r="A21" t="str">
        <f>"Z162204F49"</f>
        <v>Z162204F49</v>
      </c>
      <c r="B21" t="str">
        <f t="shared" si="0"/>
        <v>06363391001</v>
      </c>
      <c r="C21" t="s">
        <v>15</v>
      </c>
      <c r="D21" t="s">
        <v>64</v>
      </c>
      <c r="E21" t="s">
        <v>41</v>
      </c>
      <c r="F21" s="1" t="s">
        <v>65</v>
      </c>
      <c r="G21" t="s">
        <v>66</v>
      </c>
      <c r="H21">
        <v>25680</v>
      </c>
      <c r="I21" s="2">
        <v>43186</v>
      </c>
      <c r="J21" s="2">
        <v>43550</v>
      </c>
      <c r="K21">
        <v>12839.97</v>
      </c>
    </row>
    <row r="22" spans="1:11" ht="409.5" x14ac:dyDescent="0.25">
      <c r="A22" t="str">
        <f>"7342915D23"</f>
        <v>7342915D23</v>
      </c>
      <c r="B22" t="str">
        <f t="shared" si="0"/>
        <v>06363391001</v>
      </c>
      <c r="C22" t="s">
        <v>15</v>
      </c>
      <c r="D22" t="s">
        <v>67</v>
      </c>
      <c r="E22" t="s">
        <v>41</v>
      </c>
      <c r="F22" s="1" t="s">
        <v>48</v>
      </c>
      <c r="G22" t="s">
        <v>49</v>
      </c>
      <c r="H22">
        <v>15720</v>
      </c>
      <c r="I22" s="2">
        <v>43191</v>
      </c>
      <c r="J22" s="2">
        <v>43555</v>
      </c>
      <c r="K22">
        <v>11280</v>
      </c>
    </row>
    <row r="23" spans="1:11" ht="409.5" x14ac:dyDescent="0.25">
      <c r="A23" t="str">
        <f>"7342919074"</f>
        <v>7342919074</v>
      </c>
      <c r="B23" t="str">
        <f t="shared" si="0"/>
        <v>06363391001</v>
      </c>
      <c r="C23" t="s">
        <v>15</v>
      </c>
      <c r="D23" t="s">
        <v>68</v>
      </c>
      <c r="E23" t="s">
        <v>41</v>
      </c>
      <c r="F23" s="1" t="s">
        <v>48</v>
      </c>
      <c r="G23" t="s">
        <v>69</v>
      </c>
      <c r="H23">
        <v>8440</v>
      </c>
      <c r="I23" s="2">
        <v>43191</v>
      </c>
      <c r="J23" s="2">
        <v>43555</v>
      </c>
      <c r="K23">
        <v>6418.34</v>
      </c>
    </row>
    <row r="24" spans="1:11" x14ac:dyDescent="0.25">
      <c r="A24" t="str">
        <f>"ZB822B710D"</f>
        <v>ZB822B710D</v>
      </c>
      <c r="B24" t="str">
        <f t="shared" si="0"/>
        <v>06363391001</v>
      </c>
      <c r="C24" t="s">
        <v>15</v>
      </c>
      <c r="D24" t="s">
        <v>70</v>
      </c>
      <c r="E24" t="s">
        <v>17</v>
      </c>
      <c r="F24" s="1" t="s">
        <v>21</v>
      </c>
      <c r="G24" t="s">
        <v>22</v>
      </c>
      <c r="H24">
        <v>7715</v>
      </c>
      <c r="I24" s="2">
        <v>43187</v>
      </c>
      <c r="J24" s="2">
        <v>43190</v>
      </c>
      <c r="K24">
        <v>7715</v>
      </c>
    </row>
    <row r="25" spans="1:11" ht="90" x14ac:dyDescent="0.25">
      <c r="A25" t="str">
        <f>"Z9322D3AC3"</f>
        <v>Z9322D3AC3</v>
      </c>
      <c r="B25" t="str">
        <f t="shared" si="0"/>
        <v>06363391001</v>
      </c>
      <c r="C25" t="s">
        <v>15</v>
      </c>
      <c r="D25" t="s">
        <v>71</v>
      </c>
      <c r="E25" t="s">
        <v>17</v>
      </c>
      <c r="F25" s="1" t="s">
        <v>56</v>
      </c>
      <c r="G25" t="s">
        <v>57</v>
      </c>
      <c r="H25">
        <v>1676</v>
      </c>
      <c r="I25" s="2">
        <v>43187</v>
      </c>
      <c r="J25" s="2">
        <v>43220</v>
      </c>
      <c r="K25">
        <v>1676</v>
      </c>
    </row>
    <row r="26" spans="1:11" ht="90" x14ac:dyDescent="0.25">
      <c r="A26" t="str">
        <f>"Z9F22D3B0E"</f>
        <v>Z9F22D3B0E</v>
      </c>
      <c r="B26" t="str">
        <f t="shared" si="0"/>
        <v>06363391001</v>
      </c>
      <c r="C26" t="s">
        <v>15</v>
      </c>
      <c r="D26" t="s">
        <v>72</v>
      </c>
      <c r="E26" t="s">
        <v>17</v>
      </c>
      <c r="F26" s="1" t="s">
        <v>56</v>
      </c>
      <c r="G26" t="s">
        <v>57</v>
      </c>
      <c r="H26">
        <v>2517</v>
      </c>
      <c r="I26" s="2">
        <v>43187</v>
      </c>
      <c r="J26" s="2">
        <v>43220</v>
      </c>
      <c r="K26">
        <v>2517</v>
      </c>
    </row>
    <row r="27" spans="1:11" ht="90" x14ac:dyDescent="0.25">
      <c r="A27" t="str">
        <f>"Z2F22D3B43"</f>
        <v>Z2F22D3B43</v>
      </c>
      <c r="B27" t="str">
        <f t="shared" si="0"/>
        <v>06363391001</v>
      </c>
      <c r="C27" t="s">
        <v>15</v>
      </c>
      <c r="D27" t="s">
        <v>73</v>
      </c>
      <c r="E27" t="s">
        <v>17</v>
      </c>
      <c r="F27" s="1" t="s">
        <v>56</v>
      </c>
      <c r="G27" t="s">
        <v>57</v>
      </c>
      <c r="H27">
        <v>587</v>
      </c>
      <c r="I27" s="2">
        <v>43187</v>
      </c>
      <c r="J27" s="2">
        <v>43220</v>
      </c>
      <c r="K27">
        <v>587</v>
      </c>
    </row>
    <row r="28" spans="1:11" x14ac:dyDescent="0.25">
      <c r="A28" t="str">
        <f>"73625475FC"</f>
        <v>73625475FC</v>
      </c>
      <c r="B28" t="str">
        <f t="shared" si="0"/>
        <v>06363391001</v>
      </c>
      <c r="C28" t="s">
        <v>15</v>
      </c>
      <c r="D28" t="s">
        <v>74</v>
      </c>
      <c r="E28" t="s">
        <v>28</v>
      </c>
      <c r="F28" s="1" t="s">
        <v>75</v>
      </c>
      <c r="G28" t="s">
        <v>76</v>
      </c>
      <c r="H28">
        <v>6504420.2400000002</v>
      </c>
      <c r="I28" s="2">
        <v>43126</v>
      </c>
      <c r="J28" s="2">
        <v>44217</v>
      </c>
      <c r="K28">
        <v>1549360.39</v>
      </c>
    </row>
    <row r="29" spans="1:11" ht="75" x14ac:dyDescent="0.25">
      <c r="A29" t="str">
        <f>"Z4422D9348"</f>
        <v>Z4422D9348</v>
      </c>
      <c r="B29" t="str">
        <f t="shared" si="0"/>
        <v>06363391001</v>
      </c>
      <c r="C29" t="s">
        <v>15</v>
      </c>
      <c r="D29" t="s">
        <v>27</v>
      </c>
      <c r="E29" t="s">
        <v>28</v>
      </c>
      <c r="F29" s="1" t="s">
        <v>29</v>
      </c>
      <c r="G29" t="s">
        <v>30</v>
      </c>
      <c r="H29">
        <v>2025</v>
      </c>
      <c r="I29" s="2">
        <v>43188</v>
      </c>
      <c r="J29" s="2">
        <v>43220</v>
      </c>
      <c r="K29">
        <v>2025</v>
      </c>
    </row>
    <row r="30" spans="1:11" x14ac:dyDescent="0.25">
      <c r="A30" t="str">
        <f>"Z5F22C220F"</f>
        <v>Z5F22C220F</v>
      </c>
      <c r="B30" t="str">
        <f t="shared" si="0"/>
        <v>06363391001</v>
      </c>
      <c r="C30" t="s">
        <v>15</v>
      </c>
      <c r="D30" t="s">
        <v>77</v>
      </c>
      <c r="E30" t="s">
        <v>17</v>
      </c>
      <c r="F30" s="1" t="s">
        <v>25</v>
      </c>
      <c r="G30" t="s">
        <v>26</v>
      </c>
      <c r="H30">
        <v>206.8</v>
      </c>
      <c r="I30" s="2">
        <v>43173</v>
      </c>
      <c r="J30" s="2">
        <v>43220</v>
      </c>
      <c r="K30">
        <v>206.8</v>
      </c>
    </row>
    <row r="31" spans="1:11" ht="90" x14ac:dyDescent="0.25">
      <c r="A31" t="str">
        <f>"ZAA2309FC6"</f>
        <v>ZAA2309FC6</v>
      </c>
      <c r="B31" t="str">
        <f t="shared" si="0"/>
        <v>06363391001</v>
      </c>
      <c r="C31" t="s">
        <v>15</v>
      </c>
      <c r="D31" t="s">
        <v>78</v>
      </c>
      <c r="E31" t="s">
        <v>17</v>
      </c>
      <c r="F31" s="1" t="s">
        <v>56</v>
      </c>
      <c r="G31" t="s">
        <v>57</v>
      </c>
      <c r="H31">
        <v>1670</v>
      </c>
      <c r="I31" s="2">
        <v>43202</v>
      </c>
      <c r="J31" s="2">
        <v>43220</v>
      </c>
      <c r="K31">
        <v>1670</v>
      </c>
    </row>
    <row r="32" spans="1:11" ht="90" x14ac:dyDescent="0.25">
      <c r="A32" t="str">
        <f>"Z062309FB1"</f>
        <v>Z062309FB1</v>
      </c>
      <c r="B32" t="str">
        <f t="shared" si="0"/>
        <v>06363391001</v>
      </c>
      <c r="C32" t="s">
        <v>15</v>
      </c>
      <c r="D32" t="s">
        <v>79</v>
      </c>
      <c r="E32" t="s">
        <v>17</v>
      </c>
      <c r="F32" s="1" t="s">
        <v>56</v>
      </c>
      <c r="G32" t="s">
        <v>57</v>
      </c>
      <c r="H32">
        <v>1085</v>
      </c>
      <c r="I32" s="2">
        <v>43199</v>
      </c>
      <c r="J32" s="2">
        <v>43220</v>
      </c>
      <c r="K32">
        <v>1085</v>
      </c>
    </row>
    <row r="33" spans="1:11" ht="105" x14ac:dyDescent="0.25">
      <c r="A33" t="str">
        <f>"Z122309FFC"</f>
        <v>Z122309FFC</v>
      </c>
      <c r="B33" t="str">
        <f t="shared" si="0"/>
        <v>06363391001</v>
      </c>
      <c r="C33" t="s">
        <v>15</v>
      </c>
      <c r="D33" t="s">
        <v>80</v>
      </c>
      <c r="E33" t="s">
        <v>17</v>
      </c>
      <c r="F33" s="1" t="s">
        <v>81</v>
      </c>
      <c r="G33" t="s">
        <v>82</v>
      </c>
      <c r="H33">
        <v>8400</v>
      </c>
      <c r="I33" s="2">
        <v>43199</v>
      </c>
      <c r="J33" s="2">
        <v>43281</v>
      </c>
      <c r="K33">
        <v>8400</v>
      </c>
    </row>
    <row r="34" spans="1:11" x14ac:dyDescent="0.25">
      <c r="A34" t="str">
        <f>"7371036355"</f>
        <v>7371036355</v>
      </c>
      <c r="B34" t="str">
        <f t="shared" si="0"/>
        <v>06363391001</v>
      </c>
      <c r="C34" t="s">
        <v>15</v>
      </c>
      <c r="D34" t="s">
        <v>83</v>
      </c>
      <c r="E34" t="s">
        <v>28</v>
      </c>
      <c r="F34" s="1" t="s">
        <v>84</v>
      </c>
      <c r="G34" t="s">
        <v>85</v>
      </c>
      <c r="H34">
        <v>0</v>
      </c>
      <c r="I34" s="2">
        <v>43221</v>
      </c>
      <c r="J34" s="2">
        <v>43585</v>
      </c>
      <c r="K34">
        <v>668657.66</v>
      </c>
    </row>
    <row r="35" spans="1:11" ht="120" x14ac:dyDescent="0.25">
      <c r="A35" t="str">
        <f>"Z5522BD6CF"</f>
        <v>Z5522BD6CF</v>
      </c>
      <c r="B35" t="str">
        <f t="shared" ref="B35:B66" si="1">"06363391001"</f>
        <v>06363391001</v>
      </c>
      <c r="C35" t="s">
        <v>15</v>
      </c>
      <c r="D35" t="s">
        <v>86</v>
      </c>
      <c r="E35" t="s">
        <v>17</v>
      </c>
      <c r="F35" s="1" t="s">
        <v>87</v>
      </c>
      <c r="G35" t="s">
        <v>88</v>
      </c>
      <c r="H35">
        <v>1156</v>
      </c>
      <c r="I35" s="2">
        <v>43174</v>
      </c>
      <c r="J35" s="2">
        <v>43465</v>
      </c>
      <c r="K35">
        <v>1156</v>
      </c>
    </row>
    <row r="36" spans="1:11" ht="120" x14ac:dyDescent="0.25">
      <c r="A36" t="str">
        <f>"Z3C231CB90"</f>
        <v>Z3C231CB90</v>
      </c>
      <c r="B36" t="str">
        <f t="shared" si="1"/>
        <v>06363391001</v>
      </c>
      <c r="C36" t="s">
        <v>15</v>
      </c>
      <c r="D36" t="s">
        <v>89</v>
      </c>
      <c r="E36" t="s">
        <v>17</v>
      </c>
      <c r="F36" s="1" t="s">
        <v>90</v>
      </c>
      <c r="G36" t="s">
        <v>91</v>
      </c>
      <c r="H36">
        <v>1191</v>
      </c>
      <c r="I36" s="2">
        <v>43200</v>
      </c>
      <c r="J36" s="2">
        <v>43251</v>
      </c>
      <c r="K36">
        <v>1191</v>
      </c>
    </row>
    <row r="37" spans="1:11" ht="409.5" x14ac:dyDescent="0.25">
      <c r="A37" t="str">
        <f>"Z8322F6260"</f>
        <v>Z8322F6260</v>
      </c>
      <c r="B37" t="str">
        <f t="shared" si="1"/>
        <v>06363391001</v>
      </c>
      <c r="C37" t="s">
        <v>15</v>
      </c>
      <c r="D37" t="s">
        <v>92</v>
      </c>
      <c r="E37" t="s">
        <v>41</v>
      </c>
      <c r="F37" s="1" t="s">
        <v>93</v>
      </c>
      <c r="G37" t="s">
        <v>22</v>
      </c>
      <c r="H37">
        <v>7905</v>
      </c>
      <c r="I37" s="2">
        <v>43222</v>
      </c>
      <c r="J37" s="2">
        <v>43251</v>
      </c>
      <c r="K37">
        <v>7905</v>
      </c>
    </row>
    <row r="38" spans="1:11" ht="135" x14ac:dyDescent="0.25">
      <c r="A38" t="str">
        <f>"ZD92392056"</f>
        <v>ZD92392056</v>
      </c>
      <c r="B38" t="str">
        <f t="shared" si="1"/>
        <v>06363391001</v>
      </c>
      <c r="C38" t="s">
        <v>15</v>
      </c>
      <c r="D38" t="s">
        <v>94</v>
      </c>
      <c r="E38" t="s">
        <v>28</v>
      </c>
      <c r="F38" s="1" t="s">
        <v>95</v>
      </c>
      <c r="G38" t="s">
        <v>96</v>
      </c>
      <c r="H38">
        <v>1335</v>
      </c>
      <c r="I38" s="2">
        <v>43237</v>
      </c>
      <c r="J38" s="2">
        <v>43251</v>
      </c>
      <c r="K38">
        <v>1335</v>
      </c>
    </row>
    <row r="39" spans="1:11" ht="90" x14ac:dyDescent="0.25">
      <c r="A39" t="str">
        <f>"ZBA22B9EB1"</f>
        <v>ZBA22B9EB1</v>
      </c>
      <c r="B39" t="str">
        <f t="shared" si="1"/>
        <v>06363391001</v>
      </c>
      <c r="C39" t="s">
        <v>15</v>
      </c>
      <c r="D39" t="s">
        <v>97</v>
      </c>
      <c r="E39" t="s">
        <v>17</v>
      </c>
      <c r="F39" s="1" t="s">
        <v>32</v>
      </c>
      <c r="G39" t="s">
        <v>33</v>
      </c>
      <c r="H39">
        <v>2125</v>
      </c>
      <c r="I39" s="2">
        <v>43222</v>
      </c>
      <c r="J39" s="2">
        <v>43251</v>
      </c>
      <c r="K39">
        <v>2125</v>
      </c>
    </row>
    <row r="40" spans="1:11" ht="75" x14ac:dyDescent="0.25">
      <c r="A40" t="str">
        <f>"Z4E23FAFAC"</f>
        <v>Z4E23FAFAC</v>
      </c>
      <c r="B40" t="str">
        <f t="shared" si="1"/>
        <v>06363391001</v>
      </c>
      <c r="C40" t="s">
        <v>15</v>
      </c>
      <c r="D40" t="s">
        <v>98</v>
      </c>
      <c r="E40" t="s">
        <v>17</v>
      </c>
      <c r="F40" s="1" t="s">
        <v>21</v>
      </c>
      <c r="G40" t="s">
        <v>22</v>
      </c>
      <c r="H40">
        <v>490.24</v>
      </c>
      <c r="I40" s="2">
        <v>43269</v>
      </c>
      <c r="J40" s="2">
        <v>43281</v>
      </c>
      <c r="K40">
        <v>490.24</v>
      </c>
    </row>
    <row r="41" spans="1:11" ht="90" x14ac:dyDescent="0.25">
      <c r="A41" t="str">
        <f>"Z8023BF959"</f>
        <v>Z8023BF959</v>
      </c>
      <c r="B41" t="str">
        <f t="shared" si="1"/>
        <v>06363391001</v>
      </c>
      <c r="C41" t="s">
        <v>15</v>
      </c>
      <c r="D41" t="s">
        <v>99</v>
      </c>
      <c r="E41" t="s">
        <v>17</v>
      </c>
      <c r="F41" s="1" t="s">
        <v>100</v>
      </c>
      <c r="G41" t="s">
        <v>101</v>
      </c>
      <c r="H41">
        <v>1121.08</v>
      </c>
      <c r="I41" s="2">
        <v>43249</v>
      </c>
      <c r="J41" s="2">
        <v>43281</v>
      </c>
      <c r="K41">
        <v>1121.08</v>
      </c>
    </row>
    <row r="42" spans="1:11" ht="90" x14ac:dyDescent="0.25">
      <c r="A42" t="str">
        <f>"Z1923BDD96"</f>
        <v>Z1923BDD96</v>
      </c>
      <c r="B42" t="str">
        <f t="shared" si="1"/>
        <v>06363391001</v>
      </c>
      <c r="C42" t="s">
        <v>15</v>
      </c>
      <c r="D42" t="s">
        <v>102</v>
      </c>
      <c r="E42" t="s">
        <v>17</v>
      </c>
      <c r="F42" s="1" t="s">
        <v>100</v>
      </c>
      <c r="G42" t="s">
        <v>101</v>
      </c>
      <c r="H42">
        <v>398.46</v>
      </c>
      <c r="I42" s="2">
        <v>43249</v>
      </c>
      <c r="J42" s="2">
        <v>43281</v>
      </c>
      <c r="K42">
        <v>398.46</v>
      </c>
    </row>
    <row r="43" spans="1:11" ht="90" x14ac:dyDescent="0.25">
      <c r="A43" t="str">
        <f>"Z0B2397CDD"</f>
        <v>Z0B2397CDD</v>
      </c>
      <c r="B43" t="str">
        <f t="shared" si="1"/>
        <v>06363391001</v>
      </c>
      <c r="C43" t="s">
        <v>15</v>
      </c>
      <c r="D43" t="s">
        <v>103</v>
      </c>
      <c r="E43" t="s">
        <v>17</v>
      </c>
      <c r="F43" s="1" t="s">
        <v>100</v>
      </c>
      <c r="G43" t="s">
        <v>101</v>
      </c>
      <c r="H43">
        <v>556.65</v>
      </c>
      <c r="I43" s="2">
        <v>43238</v>
      </c>
      <c r="J43" s="2">
        <v>43281</v>
      </c>
      <c r="K43">
        <v>0</v>
      </c>
    </row>
    <row r="44" spans="1:11" ht="90" x14ac:dyDescent="0.25">
      <c r="A44" t="str">
        <f>"Z06239DF86"</f>
        <v>Z06239DF86</v>
      </c>
      <c r="B44" t="str">
        <f t="shared" si="1"/>
        <v>06363391001</v>
      </c>
      <c r="C44" t="s">
        <v>15</v>
      </c>
      <c r="D44" t="s">
        <v>104</v>
      </c>
      <c r="E44" t="s">
        <v>17</v>
      </c>
      <c r="F44" s="1" t="s">
        <v>105</v>
      </c>
      <c r="G44" t="s">
        <v>106</v>
      </c>
      <c r="H44">
        <v>470</v>
      </c>
      <c r="I44" s="2">
        <v>43243</v>
      </c>
      <c r="J44" s="2">
        <v>43281</v>
      </c>
      <c r="K44">
        <v>470</v>
      </c>
    </row>
    <row r="45" spans="1:11" ht="120" x14ac:dyDescent="0.25">
      <c r="A45" t="str">
        <f>"ZB1237ACBE"</f>
        <v>ZB1237ACBE</v>
      </c>
      <c r="B45" t="str">
        <f t="shared" si="1"/>
        <v>06363391001</v>
      </c>
      <c r="C45" t="s">
        <v>15</v>
      </c>
      <c r="D45" t="s">
        <v>107</v>
      </c>
      <c r="E45" t="s">
        <v>17</v>
      </c>
      <c r="F45" s="1" t="s">
        <v>90</v>
      </c>
      <c r="G45" t="s">
        <v>91</v>
      </c>
      <c r="H45">
        <v>229.5</v>
      </c>
      <c r="I45" s="2">
        <v>43229</v>
      </c>
      <c r="J45" s="2">
        <v>43281</v>
      </c>
      <c r="K45">
        <v>229.5</v>
      </c>
    </row>
    <row r="46" spans="1:11" ht="90" x14ac:dyDescent="0.25">
      <c r="A46" t="str">
        <f>"Z1123C5BDF"</f>
        <v>Z1123C5BDF</v>
      </c>
      <c r="B46" t="str">
        <f t="shared" si="1"/>
        <v>06363391001</v>
      </c>
      <c r="C46" t="s">
        <v>15</v>
      </c>
      <c r="D46" t="s">
        <v>108</v>
      </c>
      <c r="E46" t="s">
        <v>17</v>
      </c>
      <c r="F46" s="1" t="s">
        <v>109</v>
      </c>
      <c r="G46" t="s">
        <v>110</v>
      </c>
      <c r="H46">
        <v>298</v>
      </c>
      <c r="I46" s="2">
        <v>43252</v>
      </c>
      <c r="J46" s="2">
        <v>43616</v>
      </c>
      <c r="K46">
        <v>298</v>
      </c>
    </row>
    <row r="47" spans="1:11" ht="90" x14ac:dyDescent="0.25">
      <c r="A47" t="str">
        <f>"ZB9242353A"</f>
        <v>ZB9242353A</v>
      </c>
      <c r="B47" t="str">
        <f t="shared" si="1"/>
        <v>06363391001</v>
      </c>
      <c r="C47" t="s">
        <v>15</v>
      </c>
      <c r="D47" t="s">
        <v>111</v>
      </c>
      <c r="E47" t="s">
        <v>28</v>
      </c>
      <c r="F47" s="1" t="s">
        <v>35</v>
      </c>
      <c r="G47" t="s">
        <v>36</v>
      </c>
      <c r="H47">
        <v>1113.05</v>
      </c>
      <c r="I47" s="2">
        <v>43277</v>
      </c>
      <c r="J47" s="2">
        <v>43373</v>
      </c>
      <c r="K47">
        <v>1113.05</v>
      </c>
    </row>
    <row r="48" spans="1:11" ht="409.5" x14ac:dyDescent="0.25">
      <c r="A48" t="str">
        <f>"Z4F234A154"</f>
        <v>Z4F234A154</v>
      </c>
      <c r="B48" t="str">
        <f t="shared" si="1"/>
        <v>06363391001</v>
      </c>
      <c r="C48" t="s">
        <v>15</v>
      </c>
      <c r="D48" t="s">
        <v>112</v>
      </c>
      <c r="E48" t="s">
        <v>41</v>
      </c>
      <c r="F48" s="1" t="s">
        <v>113</v>
      </c>
      <c r="G48" t="s">
        <v>114</v>
      </c>
      <c r="H48">
        <v>37607.89</v>
      </c>
      <c r="I48" s="2">
        <v>43269</v>
      </c>
      <c r="J48" s="2">
        <v>43281</v>
      </c>
      <c r="K48">
        <v>37607.89</v>
      </c>
    </row>
    <row r="49" spans="1:11" ht="135" x14ac:dyDescent="0.25">
      <c r="A49" t="str">
        <f>"ZD2226D3BB"</f>
        <v>ZD2226D3BB</v>
      </c>
      <c r="B49" t="str">
        <f t="shared" si="1"/>
        <v>06363391001</v>
      </c>
      <c r="C49" t="s">
        <v>15</v>
      </c>
      <c r="D49" t="s">
        <v>115</v>
      </c>
      <c r="E49" t="s">
        <v>28</v>
      </c>
      <c r="F49" s="1" t="s">
        <v>116</v>
      </c>
      <c r="G49" t="s">
        <v>117</v>
      </c>
      <c r="H49">
        <v>4242.8</v>
      </c>
      <c r="I49" s="2">
        <v>43152</v>
      </c>
      <c r="J49" s="2">
        <v>44993</v>
      </c>
      <c r="K49">
        <v>636.39</v>
      </c>
    </row>
    <row r="50" spans="1:11" ht="409.5" x14ac:dyDescent="0.25">
      <c r="A50" t="str">
        <f>"7341701353"</f>
        <v>7341701353</v>
      </c>
      <c r="B50" t="str">
        <f t="shared" si="1"/>
        <v>06363391001</v>
      </c>
      <c r="C50" t="s">
        <v>15</v>
      </c>
      <c r="D50" t="s">
        <v>118</v>
      </c>
      <c r="E50" t="s">
        <v>41</v>
      </c>
      <c r="F50" s="1" t="s">
        <v>119</v>
      </c>
      <c r="G50" t="s">
        <v>120</v>
      </c>
      <c r="H50">
        <v>60981.2</v>
      </c>
      <c r="I50" s="2">
        <v>43282</v>
      </c>
      <c r="J50" s="2">
        <v>43646</v>
      </c>
      <c r="K50">
        <v>31178.89</v>
      </c>
    </row>
    <row r="51" spans="1:11" ht="105" x14ac:dyDescent="0.25">
      <c r="A51" t="str">
        <f>"Z4D23987CA"</f>
        <v>Z4D23987CA</v>
      </c>
      <c r="B51" t="str">
        <f t="shared" si="1"/>
        <v>06363391001</v>
      </c>
      <c r="C51" t="s">
        <v>15</v>
      </c>
      <c r="D51" t="s">
        <v>121</v>
      </c>
      <c r="E51" t="s">
        <v>17</v>
      </c>
      <c r="F51" s="1" t="s">
        <v>122</v>
      </c>
      <c r="G51" t="s">
        <v>123</v>
      </c>
      <c r="H51">
        <v>1077.82</v>
      </c>
      <c r="I51" s="2">
        <v>43249</v>
      </c>
      <c r="J51" s="2">
        <v>43269</v>
      </c>
      <c r="K51">
        <v>1077.82</v>
      </c>
    </row>
    <row r="52" spans="1:11" ht="90" x14ac:dyDescent="0.25">
      <c r="A52" t="str">
        <f>"Z7323FE0DD"</f>
        <v>Z7323FE0DD</v>
      </c>
      <c r="B52" t="str">
        <f t="shared" si="1"/>
        <v>06363391001</v>
      </c>
      <c r="C52" t="s">
        <v>15</v>
      </c>
      <c r="D52" t="s">
        <v>124</v>
      </c>
      <c r="E52" t="s">
        <v>17</v>
      </c>
      <c r="F52" s="1" t="s">
        <v>56</v>
      </c>
      <c r="G52" t="s">
        <v>57</v>
      </c>
      <c r="H52">
        <v>2600</v>
      </c>
      <c r="I52" s="2">
        <v>43269</v>
      </c>
      <c r="J52" s="2">
        <v>43281</v>
      </c>
      <c r="K52">
        <v>83.63</v>
      </c>
    </row>
    <row r="53" spans="1:11" ht="90" x14ac:dyDescent="0.25">
      <c r="A53" t="str">
        <f>"Z4E23FE0B2"</f>
        <v>Z4E23FE0B2</v>
      </c>
      <c r="B53" t="str">
        <f t="shared" si="1"/>
        <v>06363391001</v>
      </c>
      <c r="C53" t="s">
        <v>15</v>
      </c>
      <c r="D53" t="s">
        <v>125</v>
      </c>
      <c r="E53" t="s">
        <v>17</v>
      </c>
      <c r="F53" s="1" t="s">
        <v>56</v>
      </c>
      <c r="G53" t="s">
        <v>57</v>
      </c>
      <c r="H53">
        <v>1748</v>
      </c>
      <c r="I53" s="2">
        <v>43269</v>
      </c>
      <c r="J53" s="2">
        <v>43281</v>
      </c>
      <c r="K53">
        <v>1748</v>
      </c>
    </row>
    <row r="54" spans="1:11" ht="90" x14ac:dyDescent="0.25">
      <c r="A54" t="str">
        <f>"Z5323FE110"</f>
        <v>Z5323FE110</v>
      </c>
      <c r="B54" t="str">
        <f t="shared" si="1"/>
        <v>06363391001</v>
      </c>
      <c r="C54" t="s">
        <v>15</v>
      </c>
      <c r="D54" t="s">
        <v>126</v>
      </c>
      <c r="E54" t="s">
        <v>17</v>
      </c>
      <c r="F54" s="1" t="s">
        <v>56</v>
      </c>
      <c r="G54" t="s">
        <v>57</v>
      </c>
      <c r="H54">
        <v>1642</v>
      </c>
      <c r="I54" s="2">
        <v>43269</v>
      </c>
      <c r="J54" s="2">
        <v>43281</v>
      </c>
      <c r="K54">
        <v>0</v>
      </c>
    </row>
    <row r="55" spans="1:11" ht="120" x14ac:dyDescent="0.25">
      <c r="A55" t="str">
        <f>"ZD0242D170"</f>
        <v>ZD0242D170</v>
      </c>
      <c r="B55" t="str">
        <f t="shared" si="1"/>
        <v>06363391001</v>
      </c>
      <c r="C55" t="s">
        <v>15</v>
      </c>
      <c r="D55" t="s">
        <v>127</v>
      </c>
      <c r="E55" t="s">
        <v>17</v>
      </c>
      <c r="F55" s="1" t="s">
        <v>128</v>
      </c>
      <c r="G55" t="s">
        <v>129</v>
      </c>
      <c r="H55">
        <v>140</v>
      </c>
      <c r="I55" s="2">
        <v>43280</v>
      </c>
      <c r="J55" s="2">
        <v>43312</v>
      </c>
      <c r="K55">
        <v>140</v>
      </c>
    </row>
    <row r="56" spans="1:11" ht="75" x14ac:dyDescent="0.25">
      <c r="A56" t="str">
        <f>"Z7D230E601"</f>
        <v>Z7D230E601</v>
      </c>
      <c r="B56" t="str">
        <f t="shared" si="1"/>
        <v>06363391001</v>
      </c>
      <c r="C56" t="s">
        <v>15</v>
      </c>
      <c r="D56" t="s">
        <v>130</v>
      </c>
      <c r="E56" t="s">
        <v>17</v>
      </c>
      <c r="F56" s="1" t="s">
        <v>131</v>
      </c>
      <c r="G56" t="s">
        <v>132</v>
      </c>
      <c r="H56">
        <v>600</v>
      </c>
      <c r="I56" s="2">
        <v>43199</v>
      </c>
      <c r="J56" s="2">
        <v>43281</v>
      </c>
      <c r="K56">
        <v>600</v>
      </c>
    </row>
    <row r="57" spans="1:11" ht="409.5" x14ac:dyDescent="0.25">
      <c r="A57" t="str">
        <f>"ZF822A5160"</f>
        <v>ZF822A5160</v>
      </c>
      <c r="B57" t="str">
        <f t="shared" si="1"/>
        <v>06363391001</v>
      </c>
      <c r="C57" t="s">
        <v>15</v>
      </c>
      <c r="D57" t="s">
        <v>133</v>
      </c>
      <c r="E57" t="s">
        <v>41</v>
      </c>
      <c r="F57" s="1" t="s">
        <v>134</v>
      </c>
      <c r="G57" t="s">
        <v>135</v>
      </c>
      <c r="H57">
        <v>13900</v>
      </c>
      <c r="I57" s="2">
        <v>43283</v>
      </c>
      <c r="J57" s="2">
        <v>44013</v>
      </c>
      <c r="K57">
        <v>3100</v>
      </c>
    </row>
    <row r="58" spans="1:11" ht="90" x14ac:dyDescent="0.25">
      <c r="A58" t="str">
        <f>"Z8C244DE4A"</f>
        <v>Z8C244DE4A</v>
      </c>
      <c r="B58" t="str">
        <f t="shared" si="1"/>
        <v>06363391001</v>
      </c>
      <c r="C58" t="s">
        <v>15</v>
      </c>
      <c r="D58" t="s">
        <v>136</v>
      </c>
      <c r="E58" t="s">
        <v>17</v>
      </c>
      <c r="F58" s="1" t="s">
        <v>56</v>
      </c>
      <c r="G58" t="s">
        <v>57</v>
      </c>
      <c r="H58">
        <v>2600</v>
      </c>
      <c r="I58" s="2">
        <v>43294</v>
      </c>
      <c r="J58" s="2">
        <v>43343</v>
      </c>
      <c r="K58">
        <v>525.04</v>
      </c>
    </row>
    <row r="59" spans="1:11" ht="90" x14ac:dyDescent="0.25">
      <c r="A59" t="str">
        <f>"ZC9244E101"</f>
        <v>ZC9244E101</v>
      </c>
      <c r="B59" t="str">
        <f t="shared" si="1"/>
        <v>06363391001</v>
      </c>
      <c r="C59" t="s">
        <v>15</v>
      </c>
      <c r="D59" t="s">
        <v>137</v>
      </c>
      <c r="E59" t="s">
        <v>17</v>
      </c>
      <c r="F59" s="1" t="s">
        <v>56</v>
      </c>
      <c r="G59" t="s">
        <v>57</v>
      </c>
      <c r="H59">
        <v>1700</v>
      </c>
      <c r="I59" s="2">
        <v>43294</v>
      </c>
      <c r="J59" s="2">
        <v>43343</v>
      </c>
      <c r="K59">
        <v>0</v>
      </c>
    </row>
    <row r="60" spans="1:11" ht="90" x14ac:dyDescent="0.25">
      <c r="A60" t="str">
        <f>"Z71244DFD6"</f>
        <v>Z71244DFD6</v>
      </c>
      <c r="B60" t="str">
        <f t="shared" si="1"/>
        <v>06363391001</v>
      </c>
      <c r="C60" t="s">
        <v>15</v>
      </c>
      <c r="D60" t="s">
        <v>138</v>
      </c>
      <c r="E60" t="s">
        <v>17</v>
      </c>
      <c r="F60" s="1" t="s">
        <v>56</v>
      </c>
      <c r="G60" t="s">
        <v>57</v>
      </c>
      <c r="H60">
        <v>790</v>
      </c>
      <c r="I60" s="2">
        <v>43294</v>
      </c>
      <c r="J60" s="2">
        <v>43325</v>
      </c>
      <c r="K60">
        <v>790</v>
      </c>
    </row>
    <row r="61" spans="1:11" ht="90" x14ac:dyDescent="0.25">
      <c r="A61" t="str">
        <f>"Z5F244DEE8"</f>
        <v>Z5F244DEE8</v>
      </c>
      <c r="B61" t="str">
        <f t="shared" si="1"/>
        <v>06363391001</v>
      </c>
      <c r="C61" t="s">
        <v>15</v>
      </c>
      <c r="D61" t="s">
        <v>139</v>
      </c>
      <c r="E61" t="s">
        <v>17</v>
      </c>
      <c r="F61" s="1" t="s">
        <v>56</v>
      </c>
      <c r="G61" t="s">
        <v>57</v>
      </c>
      <c r="H61">
        <v>669</v>
      </c>
      <c r="I61" s="2">
        <v>43294</v>
      </c>
      <c r="J61" s="2">
        <v>43325</v>
      </c>
      <c r="K61">
        <v>669</v>
      </c>
    </row>
    <row r="62" spans="1:11" ht="90" x14ac:dyDescent="0.25">
      <c r="A62" t="str">
        <f>"ZA6244DF6A"</f>
        <v>ZA6244DF6A</v>
      </c>
      <c r="B62" t="str">
        <f t="shared" si="1"/>
        <v>06363391001</v>
      </c>
      <c r="C62" t="s">
        <v>15</v>
      </c>
      <c r="D62" t="s">
        <v>140</v>
      </c>
      <c r="E62" t="s">
        <v>17</v>
      </c>
      <c r="F62" s="1" t="s">
        <v>56</v>
      </c>
      <c r="G62" t="s">
        <v>57</v>
      </c>
      <c r="H62">
        <v>669</v>
      </c>
      <c r="I62" s="2">
        <v>43294</v>
      </c>
      <c r="J62" s="2">
        <v>43325</v>
      </c>
      <c r="K62">
        <v>669</v>
      </c>
    </row>
    <row r="63" spans="1:11" ht="90" x14ac:dyDescent="0.25">
      <c r="A63" t="str">
        <f>"ZA7244E0AA"</f>
        <v>ZA7244E0AA</v>
      </c>
      <c r="B63" t="str">
        <f t="shared" si="1"/>
        <v>06363391001</v>
      </c>
      <c r="C63" t="s">
        <v>15</v>
      </c>
      <c r="D63" t="s">
        <v>141</v>
      </c>
      <c r="E63" t="s">
        <v>17</v>
      </c>
      <c r="F63" s="1" t="s">
        <v>56</v>
      </c>
      <c r="G63" t="s">
        <v>57</v>
      </c>
      <c r="H63">
        <v>917</v>
      </c>
      <c r="I63" s="2">
        <v>43294</v>
      </c>
      <c r="J63" s="2">
        <v>43325</v>
      </c>
      <c r="K63">
        <v>779</v>
      </c>
    </row>
    <row r="64" spans="1:11" ht="90" x14ac:dyDescent="0.25">
      <c r="A64" t="str">
        <f>"ZD1244E038"</f>
        <v>ZD1244E038</v>
      </c>
      <c r="B64" t="str">
        <f t="shared" si="1"/>
        <v>06363391001</v>
      </c>
      <c r="C64" t="s">
        <v>15</v>
      </c>
      <c r="D64" t="s">
        <v>142</v>
      </c>
      <c r="E64" t="s">
        <v>17</v>
      </c>
      <c r="F64" s="1" t="s">
        <v>56</v>
      </c>
      <c r="G64" t="s">
        <v>57</v>
      </c>
      <c r="H64">
        <v>1205</v>
      </c>
      <c r="I64" s="2">
        <v>43294</v>
      </c>
      <c r="J64" s="2">
        <v>43325</v>
      </c>
      <c r="K64">
        <v>1205</v>
      </c>
    </row>
    <row r="65" spans="1:11" ht="409.5" x14ac:dyDescent="0.25">
      <c r="A65" t="str">
        <f>"Z05210CBBA"</f>
        <v>Z05210CBBA</v>
      </c>
      <c r="B65" t="str">
        <f t="shared" si="1"/>
        <v>06363391001</v>
      </c>
      <c r="C65" t="s">
        <v>15</v>
      </c>
      <c r="D65" t="s">
        <v>143</v>
      </c>
      <c r="E65" t="s">
        <v>41</v>
      </c>
      <c r="F65" s="1" t="s">
        <v>144</v>
      </c>
      <c r="G65" t="s">
        <v>54</v>
      </c>
      <c r="H65">
        <v>25596</v>
      </c>
      <c r="I65" s="2">
        <v>43116</v>
      </c>
      <c r="J65" s="2">
        <v>43281</v>
      </c>
      <c r="K65">
        <v>25596</v>
      </c>
    </row>
    <row r="66" spans="1:11" ht="90" x14ac:dyDescent="0.25">
      <c r="A66" t="str">
        <f>"Z5F23FE15B"</f>
        <v>Z5F23FE15B</v>
      </c>
      <c r="B66" t="str">
        <f t="shared" si="1"/>
        <v>06363391001</v>
      </c>
      <c r="C66" t="s">
        <v>15</v>
      </c>
      <c r="D66" t="s">
        <v>145</v>
      </c>
      <c r="E66" t="s">
        <v>17</v>
      </c>
      <c r="F66" s="1" t="s">
        <v>56</v>
      </c>
      <c r="G66" t="s">
        <v>57</v>
      </c>
      <c r="H66">
        <v>1700</v>
      </c>
      <c r="I66" s="2">
        <v>43269</v>
      </c>
      <c r="J66" s="2">
        <v>43281</v>
      </c>
      <c r="K66">
        <v>0</v>
      </c>
    </row>
    <row r="67" spans="1:11" ht="105" x14ac:dyDescent="0.25">
      <c r="A67" t="str">
        <f>"Z0D243EC33"</f>
        <v>Z0D243EC33</v>
      </c>
      <c r="B67" t="str">
        <f t="shared" ref="B67:B98" si="2">"06363391001"</f>
        <v>06363391001</v>
      </c>
      <c r="C67" t="s">
        <v>15</v>
      </c>
      <c r="D67" t="s">
        <v>146</v>
      </c>
      <c r="E67" t="s">
        <v>17</v>
      </c>
      <c r="F67" s="1" t="s">
        <v>147</v>
      </c>
      <c r="G67" t="s">
        <v>148</v>
      </c>
      <c r="H67">
        <v>946.2</v>
      </c>
      <c r="I67" s="2">
        <v>43285</v>
      </c>
      <c r="J67" s="2">
        <v>43312</v>
      </c>
      <c r="K67">
        <v>946.2</v>
      </c>
    </row>
    <row r="68" spans="1:11" ht="135" x14ac:dyDescent="0.25">
      <c r="A68" t="str">
        <f>"ZD0244DFF3"</f>
        <v>ZD0244DFF3</v>
      </c>
      <c r="B68" t="str">
        <f t="shared" si="2"/>
        <v>06363391001</v>
      </c>
      <c r="C68" t="s">
        <v>15</v>
      </c>
      <c r="D68" t="s">
        <v>149</v>
      </c>
      <c r="E68" t="s">
        <v>17</v>
      </c>
      <c r="F68" s="1" t="s">
        <v>95</v>
      </c>
      <c r="G68" t="s">
        <v>96</v>
      </c>
      <c r="H68">
        <v>287.5</v>
      </c>
      <c r="I68" s="2">
        <v>43291</v>
      </c>
      <c r="J68" s="2">
        <v>43301</v>
      </c>
      <c r="K68">
        <v>287.5</v>
      </c>
    </row>
    <row r="69" spans="1:11" ht="150" x14ac:dyDescent="0.25">
      <c r="A69" t="str">
        <f>"Z1C245C5E3"</f>
        <v>Z1C245C5E3</v>
      </c>
      <c r="B69" t="str">
        <f t="shared" si="2"/>
        <v>06363391001</v>
      </c>
      <c r="C69" t="s">
        <v>15</v>
      </c>
      <c r="D69" t="s">
        <v>150</v>
      </c>
      <c r="E69" t="s">
        <v>17</v>
      </c>
      <c r="F69" s="1" t="s">
        <v>151</v>
      </c>
      <c r="G69" t="s">
        <v>152</v>
      </c>
      <c r="H69">
        <v>1495</v>
      </c>
      <c r="I69" s="2">
        <v>43433</v>
      </c>
      <c r="J69" s="2">
        <v>43435</v>
      </c>
      <c r="K69">
        <v>1495</v>
      </c>
    </row>
    <row r="70" spans="1:11" ht="105" x14ac:dyDescent="0.25">
      <c r="A70" t="str">
        <f>"Z5624235FF"</f>
        <v>Z5624235FF</v>
      </c>
      <c r="B70" t="str">
        <f t="shared" si="2"/>
        <v>06363391001</v>
      </c>
      <c r="C70" t="s">
        <v>15</v>
      </c>
      <c r="D70" t="s">
        <v>16</v>
      </c>
      <c r="E70" t="s">
        <v>17</v>
      </c>
      <c r="F70" s="1" t="s">
        <v>153</v>
      </c>
      <c r="G70" t="s">
        <v>154</v>
      </c>
      <c r="H70">
        <v>1976</v>
      </c>
      <c r="I70" s="2">
        <v>43286</v>
      </c>
      <c r="J70" s="2">
        <v>43343</v>
      </c>
      <c r="K70">
        <v>1975.7</v>
      </c>
    </row>
    <row r="71" spans="1:11" ht="120" x14ac:dyDescent="0.25">
      <c r="A71" t="str">
        <f>"ZDE2471588"</f>
        <v>ZDE2471588</v>
      </c>
      <c r="B71" t="str">
        <f t="shared" si="2"/>
        <v>06363391001</v>
      </c>
      <c r="C71" t="s">
        <v>15</v>
      </c>
      <c r="D71" t="s">
        <v>155</v>
      </c>
      <c r="E71" t="s">
        <v>17</v>
      </c>
      <c r="F71" s="1" t="s">
        <v>156</v>
      </c>
      <c r="G71" t="s">
        <v>157</v>
      </c>
      <c r="H71">
        <v>7234.08</v>
      </c>
      <c r="I71" s="2">
        <v>43304</v>
      </c>
      <c r="J71" s="2">
        <v>43307</v>
      </c>
      <c r="K71">
        <v>7234.08</v>
      </c>
    </row>
    <row r="72" spans="1:11" ht="120" x14ac:dyDescent="0.25">
      <c r="A72" t="str">
        <f>"ZDB247D9CC"</f>
        <v>ZDB247D9CC</v>
      </c>
      <c r="B72" t="str">
        <f t="shared" si="2"/>
        <v>06363391001</v>
      </c>
      <c r="C72" t="s">
        <v>15</v>
      </c>
      <c r="D72" t="s">
        <v>158</v>
      </c>
      <c r="E72" t="s">
        <v>17</v>
      </c>
      <c r="F72" s="1" t="s">
        <v>156</v>
      </c>
      <c r="G72" t="s">
        <v>157</v>
      </c>
      <c r="H72">
        <v>2066.88</v>
      </c>
      <c r="I72" s="2">
        <v>43304</v>
      </c>
      <c r="J72" s="2">
        <v>43322</v>
      </c>
      <c r="K72">
        <v>2066.88</v>
      </c>
    </row>
    <row r="73" spans="1:11" ht="135" x14ac:dyDescent="0.25">
      <c r="A73" t="str">
        <f>"Z0A2287D46"</f>
        <v>Z0A2287D46</v>
      </c>
      <c r="B73" t="str">
        <f t="shared" si="2"/>
        <v>06363391001</v>
      </c>
      <c r="C73" t="s">
        <v>15</v>
      </c>
      <c r="D73" t="s">
        <v>159</v>
      </c>
      <c r="E73" t="s">
        <v>28</v>
      </c>
      <c r="F73" s="1" t="s">
        <v>116</v>
      </c>
      <c r="G73" t="s">
        <v>117</v>
      </c>
      <c r="H73">
        <v>23335.4</v>
      </c>
      <c r="I73" s="2">
        <v>43207</v>
      </c>
      <c r="J73" s="2">
        <v>45032</v>
      </c>
      <c r="K73">
        <v>2333.5300000000002</v>
      </c>
    </row>
    <row r="74" spans="1:11" ht="75" x14ac:dyDescent="0.25">
      <c r="A74" t="str">
        <f>"Z86246FFC6"</f>
        <v>Z86246FFC6</v>
      </c>
      <c r="B74" t="str">
        <f t="shared" si="2"/>
        <v>06363391001</v>
      </c>
      <c r="C74" t="s">
        <v>15</v>
      </c>
      <c r="D74" t="s">
        <v>160</v>
      </c>
      <c r="E74" t="s">
        <v>17</v>
      </c>
      <c r="F74" s="1" t="s">
        <v>21</v>
      </c>
      <c r="G74" t="s">
        <v>22</v>
      </c>
      <c r="H74">
        <v>29999.99</v>
      </c>
      <c r="I74" s="2">
        <v>43301</v>
      </c>
      <c r="J74" s="2">
        <v>43312</v>
      </c>
      <c r="K74">
        <v>24753.5</v>
      </c>
    </row>
    <row r="75" spans="1:11" ht="75" x14ac:dyDescent="0.25">
      <c r="A75" t="str">
        <f>"Z0D243D6A1"</f>
        <v>Z0D243D6A1</v>
      </c>
      <c r="B75" t="str">
        <f t="shared" si="2"/>
        <v>06363391001</v>
      </c>
      <c r="C75" t="s">
        <v>15</v>
      </c>
      <c r="D75" t="s">
        <v>161</v>
      </c>
      <c r="E75" t="s">
        <v>17</v>
      </c>
      <c r="F75" s="1" t="s">
        <v>162</v>
      </c>
      <c r="G75" t="s">
        <v>163</v>
      </c>
      <c r="H75">
        <v>3560</v>
      </c>
      <c r="I75" s="2">
        <v>43285</v>
      </c>
      <c r="J75" s="2">
        <v>43332</v>
      </c>
      <c r="K75">
        <v>3560</v>
      </c>
    </row>
    <row r="76" spans="1:11" ht="409.5" x14ac:dyDescent="0.25">
      <c r="A76" t="str">
        <f>"Z7B23F929F"</f>
        <v>Z7B23F929F</v>
      </c>
      <c r="B76" t="str">
        <f t="shared" si="2"/>
        <v>06363391001</v>
      </c>
      <c r="C76" t="s">
        <v>15</v>
      </c>
      <c r="D76" t="s">
        <v>164</v>
      </c>
      <c r="E76" t="s">
        <v>41</v>
      </c>
      <c r="F76" s="1" t="s">
        <v>165</v>
      </c>
      <c r="G76" t="s">
        <v>166</v>
      </c>
      <c r="H76">
        <v>4260</v>
      </c>
      <c r="I76" s="2">
        <v>43314</v>
      </c>
      <c r="J76" s="2">
        <v>43343</v>
      </c>
      <c r="K76">
        <v>4260</v>
      </c>
    </row>
    <row r="77" spans="1:11" ht="409.5" x14ac:dyDescent="0.25">
      <c r="A77" t="str">
        <f>"74464626D5"</f>
        <v>74464626D5</v>
      </c>
      <c r="B77" t="str">
        <f t="shared" si="2"/>
        <v>06363391001</v>
      </c>
      <c r="C77" t="s">
        <v>15</v>
      </c>
      <c r="D77" t="s">
        <v>167</v>
      </c>
      <c r="E77" t="s">
        <v>41</v>
      </c>
      <c r="F77" s="1" t="s">
        <v>168</v>
      </c>
      <c r="G77" t="s">
        <v>169</v>
      </c>
      <c r="H77">
        <v>27148.38</v>
      </c>
      <c r="I77" s="2">
        <v>43321</v>
      </c>
      <c r="J77" s="2">
        <v>43373</v>
      </c>
      <c r="K77">
        <v>27148.37</v>
      </c>
    </row>
    <row r="78" spans="1:11" ht="90" x14ac:dyDescent="0.25">
      <c r="A78" t="str">
        <f>"ZED248E279"</f>
        <v>ZED248E279</v>
      </c>
      <c r="B78" t="str">
        <f t="shared" si="2"/>
        <v>06363391001</v>
      </c>
      <c r="C78" t="s">
        <v>15</v>
      </c>
      <c r="D78" t="s">
        <v>170</v>
      </c>
      <c r="E78" t="s">
        <v>17</v>
      </c>
      <c r="F78" s="1" t="s">
        <v>171</v>
      </c>
      <c r="G78" t="s">
        <v>172</v>
      </c>
      <c r="H78">
        <v>1738.44</v>
      </c>
      <c r="I78" s="2">
        <v>43314</v>
      </c>
      <c r="J78" s="2">
        <v>43342</v>
      </c>
      <c r="K78">
        <v>224.47</v>
      </c>
    </row>
    <row r="79" spans="1:11" ht="120" x14ac:dyDescent="0.25">
      <c r="A79" t="str">
        <f>"Z45247D896"</f>
        <v>Z45247D896</v>
      </c>
      <c r="B79" t="str">
        <f t="shared" si="2"/>
        <v>06363391001</v>
      </c>
      <c r="C79" t="s">
        <v>15</v>
      </c>
      <c r="D79" t="s">
        <v>173</v>
      </c>
      <c r="E79" t="s">
        <v>17</v>
      </c>
      <c r="F79" s="1" t="s">
        <v>156</v>
      </c>
      <c r="G79" t="s">
        <v>157</v>
      </c>
      <c r="H79">
        <v>3100.32</v>
      </c>
      <c r="I79" s="2">
        <v>43304</v>
      </c>
      <c r="J79" s="2">
        <v>43322</v>
      </c>
      <c r="K79">
        <v>3100.32</v>
      </c>
    </row>
    <row r="80" spans="1:11" ht="75" x14ac:dyDescent="0.25">
      <c r="A80" t="str">
        <f>"Z5A23978AA"</f>
        <v>Z5A23978AA</v>
      </c>
      <c r="B80" t="str">
        <f t="shared" si="2"/>
        <v>06363391001</v>
      </c>
      <c r="C80" t="s">
        <v>15</v>
      </c>
      <c r="D80" t="s">
        <v>174</v>
      </c>
      <c r="E80" t="s">
        <v>17</v>
      </c>
      <c r="F80" s="1" t="s">
        <v>21</v>
      </c>
      <c r="G80" t="s">
        <v>22</v>
      </c>
      <c r="H80">
        <v>6364</v>
      </c>
      <c r="I80" s="2">
        <v>43241</v>
      </c>
      <c r="J80" s="2">
        <v>43312</v>
      </c>
      <c r="K80">
        <v>6364</v>
      </c>
    </row>
    <row r="81" spans="1:11" ht="90" x14ac:dyDescent="0.25">
      <c r="A81" t="str">
        <f>"75599270DE"</f>
        <v>75599270DE</v>
      </c>
      <c r="B81" t="str">
        <f t="shared" si="2"/>
        <v>06363391001</v>
      </c>
      <c r="C81" t="s">
        <v>15</v>
      </c>
      <c r="D81" t="s">
        <v>175</v>
      </c>
      <c r="E81" t="s">
        <v>28</v>
      </c>
      <c r="F81" s="1" t="s">
        <v>176</v>
      </c>
      <c r="G81" t="s">
        <v>177</v>
      </c>
      <c r="H81">
        <v>0</v>
      </c>
      <c r="I81" s="2">
        <v>43344</v>
      </c>
      <c r="J81" s="2">
        <v>43708</v>
      </c>
      <c r="K81">
        <v>71981.64</v>
      </c>
    </row>
    <row r="82" spans="1:11" ht="75" x14ac:dyDescent="0.25">
      <c r="A82" t="str">
        <f>"Z8823802C2"</f>
        <v>Z8823802C2</v>
      </c>
      <c r="B82" t="str">
        <f t="shared" si="2"/>
        <v>06363391001</v>
      </c>
      <c r="C82" t="s">
        <v>15</v>
      </c>
      <c r="D82" t="s">
        <v>178</v>
      </c>
      <c r="E82" t="s">
        <v>17</v>
      </c>
      <c r="F82" s="1" t="s">
        <v>21</v>
      </c>
      <c r="G82" t="s">
        <v>22</v>
      </c>
      <c r="H82">
        <v>3677.35</v>
      </c>
      <c r="I82" s="2">
        <v>43319</v>
      </c>
      <c r="J82" s="2">
        <v>43343</v>
      </c>
      <c r="K82">
        <v>3677.35</v>
      </c>
    </row>
    <row r="83" spans="1:11" ht="75" x14ac:dyDescent="0.25">
      <c r="A83" t="str">
        <f>"Z0B250F23C"</f>
        <v>Z0B250F23C</v>
      </c>
      <c r="B83" t="str">
        <f t="shared" si="2"/>
        <v>06363391001</v>
      </c>
      <c r="C83" t="s">
        <v>15</v>
      </c>
      <c r="D83" t="s">
        <v>179</v>
      </c>
      <c r="E83" t="s">
        <v>17</v>
      </c>
      <c r="F83" s="1" t="s">
        <v>180</v>
      </c>
      <c r="G83" t="s">
        <v>181</v>
      </c>
      <c r="H83">
        <v>3178</v>
      </c>
      <c r="I83" s="2">
        <v>43374</v>
      </c>
      <c r="J83" s="2">
        <v>43404</v>
      </c>
      <c r="K83">
        <v>3178</v>
      </c>
    </row>
    <row r="84" spans="1:11" ht="150" x14ac:dyDescent="0.25">
      <c r="A84" t="str">
        <f>"ZB424D64CF"</f>
        <v>ZB424D64CF</v>
      </c>
      <c r="B84" t="str">
        <f t="shared" si="2"/>
        <v>06363391001</v>
      </c>
      <c r="C84" t="s">
        <v>15</v>
      </c>
      <c r="D84" t="s">
        <v>182</v>
      </c>
      <c r="E84" t="s">
        <v>17</v>
      </c>
      <c r="F84" s="1" t="s">
        <v>183</v>
      </c>
      <c r="G84" t="s">
        <v>184</v>
      </c>
      <c r="H84">
        <v>233</v>
      </c>
      <c r="I84" s="2">
        <v>43356</v>
      </c>
      <c r="J84" s="2">
        <v>43373</v>
      </c>
      <c r="K84">
        <v>233</v>
      </c>
    </row>
    <row r="85" spans="1:11" ht="90" x14ac:dyDescent="0.25">
      <c r="A85" t="str">
        <f>"Z3024E9F42"</f>
        <v>Z3024E9F42</v>
      </c>
      <c r="B85" t="str">
        <f t="shared" si="2"/>
        <v>06363391001</v>
      </c>
      <c r="C85" t="s">
        <v>15</v>
      </c>
      <c r="D85" t="s">
        <v>185</v>
      </c>
      <c r="E85" t="s">
        <v>17</v>
      </c>
      <c r="F85" s="1" t="s">
        <v>56</v>
      </c>
      <c r="G85" t="s">
        <v>57</v>
      </c>
      <c r="H85">
        <v>2600</v>
      </c>
      <c r="I85" s="2">
        <v>43356</v>
      </c>
      <c r="J85" s="2">
        <v>43403</v>
      </c>
      <c r="K85">
        <v>250.21</v>
      </c>
    </row>
    <row r="86" spans="1:11" ht="90" x14ac:dyDescent="0.25">
      <c r="A86" t="str">
        <f>"Z6524E9FD1"</f>
        <v>Z6524E9FD1</v>
      </c>
      <c r="B86" t="str">
        <f t="shared" si="2"/>
        <v>06363391001</v>
      </c>
      <c r="C86" t="s">
        <v>15</v>
      </c>
      <c r="D86" t="s">
        <v>186</v>
      </c>
      <c r="E86" t="s">
        <v>17</v>
      </c>
      <c r="F86" s="1" t="s">
        <v>56</v>
      </c>
      <c r="G86" t="s">
        <v>57</v>
      </c>
      <c r="H86">
        <v>1700</v>
      </c>
      <c r="I86" s="2">
        <v>43356</v>
      </c>
      <c r="J86" s="2">
        <v>43403</v>
      </c>
      <c r="K86">
        <v>1492.24</v>
      </c>
    </row>
    <row r="87" spans="1:11" ht="75" x14ac:dyDescent="0.25">
      <c r="A87" t="str">
        <f>"ZC624E9E82"</f>
        <v>ZC624E9E82</v>
      </c>
      <c r="B87" t="str">
        <f t="shared" si="2"/>
        <v>06363391001</v>
      </c>
      <c r="C87" t="s">
        <v>15</v>
      </c>
      <c r="D87" t="s">
        <v>187</v>
      </c>
      <c r="E87" t="s">
        <v>17</v>
      </c>
      <c r="F87" s="1" t="s">
        <v>180</v>
      </c>
      <c r="G87" t="s">
        <v>181</v>
      </c>
      <c r="H87">
        <v>2041</v>
      </c>
      <c r="I87" s="2">
        <v>43360</v>
      </c>
      <c r="J87" s="2">
        <v>43369</v>
      </c>
      <c r="K87">
        <v>2041</v>
      </c>
    </row>
    <row r="88" spans="1:11" ht="75" x14ac:dyDescent="0.25">
      <c r="A88" t="str">
        <f>"Z1024F0C4A"</f>
        <v>Z1024F0C4A</v>
      </c>
      <c r="B88" t="str">
        <f t="shared" si="2"/>
        <v>06363391001</v>
      </c>
      <c r="C88" t="s">
        <v>15</v>
      </c>
      <c r="D88" t="s">
        <v>188</v>
      </c>
      <c r="E88" t="s">
        <v>17</v>
      </c>
      <c r="F88" s="1" t="s">
        <v>21</v>
      </c>
      <c r="G88" t="s">
        <v>22</v>
      </c>
      <c r="H88">
        <v>14300</v>
      </c>
      <c r="I88" s="2">
        <v>43360</v>
      </c>
      <c r="J88" s="2">
        <v>43404</v>
      </c>
      <c r="K88">
        <v>0</v>
      </c>
    </row>
    <row r="89" spans="1:11" ht="75" x14ac:dyDescent="0.25">
      <c r="A89" t="str">
        <f>"Z262533B02"</f>
        <v>Z262533B02</v>
      </c>
      <c r="B89" t="str">
        <f t="shared" si="2"/>
        <v>06363391001</v>
      </c>
      <c r="C89" t="s">
        <v>15</v>
      </c>
      <c r="D89" t="s">
        <v>189</v>
      </c>
      <c r="E89" t="s">
        <v>17</v>
      </c>
      <c r="F89" s="1" t="s">
        <v>190</v>
      </c>
      <c r="G89" t="s">
        <v>191</v>
      </c>
      <c r="H89">
        <v>147.15</v>
      </c>
      <c r="I89" s="2">
        <v>43378</v>
      </c>
      <c r="J89" s="2">
        <v>43404</v>
      </c>
      <c r="K89">
        <v>0</v>
      </c>
    </row>
    <row r="90" spans="1:11" ht="135" x14ac:dyDescent="0.25">
      <c r="A90" t="str">
        <f>"Z0E252039D"</f>
        <v>Z0E252039D</v>
      </c>
      <c r="B90" t="str">
        <f t="shared" si="2"/>
        <v>06363391001</v>
      </c>
      <c r="C90" t="s">
        <v>15</v>
      </c>
      <c r="D90" t="s">
        <v>192</v>
      </c>
      <c r="E90" t="s">
        <v>17</v>
      </c>
      <c r="F90" s="1" t="s">
        <v>25</v>
      </c>
      <c r="G90" t="s">
        <v>26</v>
      </c>
      <c r="H90">
        <v>206.8</v>
      </c>
      <c r="I90" s="2">
        <v>43374</v>
      </c>
      <c r="J90" s="2">
        <v>43404</v>
      </c>
      <c r="K90">
        <v>206.8</v>
      </c>
    </row>
    <row r="91" spans="1:11" ht="75" x14ac:dyDescent="0.25">
      <c r="A91" t="str">
        <f>"Z212579B51"</f>
        <v>Z212579B51</v>
      </c>
      <c r="B91" t="str">
        <f t="shared" si="2"/>
        <v>06363391001</v>
      </c>
      <c r="C91" t="s">
        <v>15</v>
      </c>
      <c r="D91" t="s">
        <v>193</v>
      </c>
      <c r="E91" t="s">
        <v>17</v>
      </c>
      <c r="F91" s="1" t="s">
        <v>21</v>
      </c>
      <c r="G91" t="s">
        <v>22</v>
      </c>
      <c r="H91">
        <v>1864.44</v>
      </c>
      <c r="I91" s="2">
        <v>43404</v>
      </c>
      <c r="J91" s="2">
        <v>43434</v>
      </c>
      <c r="K91">
        <v>1864.44</v>
      </c>
    </row>
    <row r="92" spans="1:11" ht="105" x14ac:dyDescent="0.25">
      <c r="A92" t="str">
        <f>"Z00256685C"</f>
        <v>Z00256685C</v>
      </c>
      <c r="B92" t="str">
        <f t="shared" si="2"/>
        <v>06363391001</v>
      </c>
      <c r="C92" t="s">
        <v>15</v>
      </c>
      <c r="D92" t="s">
        <v>194</v>
      </c>
      <c r="E92" t="s">
        <v>17</v>
      </c>
      <c r="F92" s="1" t="s">
        <v>153</v>
      </c>
      <c r="G92" t="s">
        <v>154</v>
      </c>
      <c r="H92">
        <v>1993.74</v>
      </c>
      <c r="I92" s="2">
        <v>43392</v>
      </c>
      <c r="J92" s="2">
        <v>43434</v>
      </c>
      <c r="K92">
        <v>1993.74</v>
      </c>
    </row>
    <row r="93" spans="1:11" ht="90" x14ac:dyDescent="0.25">
      <c r="A93" t="str">
        <f>"Z4F24F0D95"</f>
        <v>Z4F24F0D95</v>
      </c>
      <c r="B93" t="str">
        <f t="shared" si="2"/>
        <v>06363391001</v>
      </c>
      <c r="C93" t="s">
        <v>15</v>
      </c>
      <c r="D93" t="s">
        <v>195</v>
      </c>
      <c r="E93" t="s">
        <v>28</v>
      </c>
      <c r="F93" s="1" t="s">
        <v>35</v>
      </c>
      <c r="G93" t="s">
        <v>36</v>
      </c>
      <c r="H93">
        <v>1091.55</v>
      </c>
      <c r="I93" s="2">
        <v>43361</v>
      </c>
      <c r="J93" s="2">
        <v>43465</v>
      </c>
      <c r="K93">
        <v>1091.55</v>
      </c>
    </row>
    <row r="94" spans="1:11" ht="120" x14ac:dyDescent="0.25">
      <c r="A94" t="str">
        <f>"ZD925B4B19"</f>
        <v>ZD925B4B19</v>
      </c>
      <c r="B94" t="str">
        <f t="shared" si="2"/>
        <v>06363391001</v>
      </c>
      <c r="C94" t="s">
        <v>15</v>
      </c>
      <c r="D94" t="s">
        <v>196</v>
      </c>
      <c r="E94" t="s">
        <v>17</v>
      </c>
      <c r="F94" s="1" t="s">
        <v>197</v>
      </c>
      <c r="G94" t="s">
        <v>198</v>
      </c>
      <c r="H94">
        <v>550</v>
      </c>
      <c r="I94" s="2">
        <v>43418</v>
      </c>
      <c r="J94" s="2">
        <v>43434</v>
      </c>
      <c r="K94">
        <v>550</v>
      </c>
    </row>
    <row r="95" spans="1:11" ht="90" x14ac:dyDescent="0.25">
      <c r="A95" t="str">
        <f>"Z5725BAF5D"</f>
        <v>Z5725BAF5D</v>
      </c>
      <c r="B95" t="str">
        <f t="shared" si="2"/>
        <v>06363391001</v>
      </c>
      <c r="C95" t="s">
        <v>15</v>
      </c>
      <c r="D95" t="s">
        <v>199</v>
      </c>
      <c r="E95" t="s">
        <v>17</v>
      </c>
      <c r="F95" s="1" t="s">
        <v>200</v>
      </c>
      <c r="G95" t="s">
        <v>201</v>
      </c>
      <c r="H95">
        <v>372</v>
      </c>
      <c r="I95" s="2">
        <v>43419</v>
      </c>
      <c r="J95" s="2">
        <v>43434</v>
      </c>
      <c r="K95">
        <v>372</v>
      </c>
    </row>
    <row r="96" spans="1:11" ht="120" x14ac:dyDescent="0.25">
      <c r="A96" t="str">
        <f>"Z28252F00D"</f>
        <v>Z28252F00D</v>
      </c>
      <c r="B96" t="str">
        <f t="shared" si="2"/>
        <v>06363391001</v>
      </c>
      <c r="C96" t="s">
        <v>15</v>
      </c>
      <c r="D96" t="s">
        <v>202</v>
      </c>
      <c r="E96" t="s">
        <v>17</v>
      </c>
      <c r="F96" s="1" t="s">
        <v>203</v>
      </c>
      <c r="G96" t="s">
        <v>46</v>
      </c>
      <c r="H96">
        <v>16795.349999999999</v>
      </c>
      <c r="I96" s="2">
        <v>43383</v>
      </c>
      <c r="J96" s="2">
        <v>43465</v>
      </c>
      <c r="K96">
        <v>16795.349999999999</v>
      </c>
    </row>
    <row r="97" spans="1:11" ht="90" x14ac:dyDescent="0.25">
      <c r="A97" t="str">
        <f>"Z642548673"</f>
        <v>Z642548673</v>
      </c>
      <c r="B97" t="str">
        <f t="shared" si="2"/>
        <v>06363391001</v>
      </c>
      <c r="C97" t="s">
        <v>15</v>
      </c>
      <c r="D97" t="s">
        <v>204</v>
      </c>
      <c r="E97" t="s">
        <v>17</v>
      </c>
      <c r="F97" s="1" t="s">
        <v>205</v>
      </c>
      <c r="G97" t="s">
        <v>135</v>
      </c>
      <c r="H97">
        <v>2080</v>
      </c>
      <c r="I97" s="2">
        <v>43395</v>
      </c>
      <c r="J97" s="2">
        <v>43395</v>
      </c>
      <c r="K97">
        <v>80</v>
      </c>
    </row>
    <row r="98" spans="1:11" ht="75" x14ac:dyDescent="0.25">
      <c r="A98" t="str">
        <f>"ZFA250F5DD"</f>
        <v>ZFA250F5DD</v>
      </c>
      <c r="B98" t="str">
        <f t="shared" si="2"/>
        <v>06363391001</v>
      </c>
      <c r="C98" t="s">
        <v>15</v>
      </c>
      <c r="D98" t="s">
        <v>206</v>
      </c>
      <c r="E98" t="s">
        <v>17</v>
      </c>
      <c r="F98" s="1" t="s">
        <v>207</v>
      </c>
      <c r="G98" t="s">
        <v>208</v>
      </c>
      <c r="H98">
        <v>1800</v>
      </c>
      <c r="I98" s="2">
        <v>43374</v>
      </c>
      <c r="J98" s="2">
        <v>43378</v>
      </c>
      <c r="K98">
        <v>1800</v>
      </c>
    </row>
    <row r="99" spans="1:11" ht="120" x14ac:dyDescent="0.25">
      <c r="A99" t="str">
        <f>"Z442595428"</f>
        <v>Z442595428</v>
      </c>
      <c r="B99" t="str">
        <f t="shared" ref="B99:B130" si="3">"06363391001"</f>
        <v>06363391001</v>
      </c>
      <c r="C99" t="s">
        <v>15</v>
      </c>
      <c r="D99" t="s">
        <v>209</v>
      </c>
      <c r="E99" t="s">
        <v>17</v>
      </c>
      <c r="F99" s="1" t="s">
        <v>87</v>
      </c>
      <c r="G99" t="s">
        <v>88</v>
      </c>
      <c r="H99">
        <v>425</v>
      </c>
      <c r="I99" s="2">
        <v>43406</v>
      </c>
      <c r="J99" s="2">
        <v>43419</v>
      </c>
      <c r="K99">
        <v>425</v>
      </c>
    </row>
    <row r="100" spans="1:11" ht="75" x14ac:dyDescent="0.25">
      <c r="A100" t="str">
        <f>"Z552578318"</f>
        <v>Z552578318</v>
      </c>
      <c r="B100" t="str">
        <f t="shared" si="3"/>
        <v>06363391001</v>
      </c>
      <c r="C100" t="s">
        <v>15</v>
      </c>
      <c r="D100" t="s">
        <v>210</v>
      </c>
      <c r="E100" t="s">
        <v>17</v>
      </c>
      <c r="F100" s="1" t="s">
        <v>21</v>
      </c>
      <c r="G100" t="s">
        <v>22</v>
      </c>
      <c r="H100">
        <v>12189.16</v>
      </c>
      <c r="I100" s="2">
        <v>43396</v>
      </c>
      <c r="J100" s="2">
        <v>43404</v>
      </c>
      <c r="K100">
        <v>12189.16</v>
      </c>
    </row>
    <row r="101" spans="1:11" ht="120" x14ac:dyDescent="0.25">
      <c r="A101" t="str">
        <f>"ZE12507A73"</f>
        <v>ZE12507A73</v>
      </c>
      <c r="B101" t="str">
        <f t="shared" si="3"/>
        <v>06363391001</v>
      </c>
      <c r="C101" t="s">
        <v>15</v>
      </c>
      <c r="D101" t="s">
        <v>211</v>
      </c>
      <c r="E101" t="s">
        <v>17</v>
      </c>
      <c r="F101" s="1" t="s">
        <v>212</v>
      </c>
      <c r="G101" t="s">
        <v>213</v>
      </c>
      <c r="H101">
        <v>550</v>
      </c>
      <c r="I101" s="2">
        <v>43376</v>
      </c>
      <c r="J101" s="2">
        <v>43404</v>
      </c>
      <c r="K101">
        <v>550</v>
      </c>
    </row>
    <row r="102" spans="1:11" ht="120" x14ac:dyDescent="0.25">
      <c r="A102" t="str">
        <f>"ZE12507A73"</f>
        <v>ZE12507A73</v>
      </c>
      <c r="B102" t="str">
        <f t="shared" si="3"/>
        <v>06363391001</v>
      </c>
      <c r="C102" t="s">
        <v>15</v>
      </c>
      <c r="D102" t="s">
        <v>214</v>
      </c>
      <c r="E102" t="s">
        <v>17</v>
      </c>
      <c r="F102" s="1" t="s">
        <v>212</v>
      </c>
      <c r="G102" t="s">
        <v>213</v>
      </c>
      <c r="H102">
        <v>550</v>
      </c>
      <c r="I102" s="2">
        <v>43371</v>
      </c>
      <c r="J102" s="2">
        <v>43404</v>
      </c>
      <c r="K102">
        <v>550</v>
      </c>
    </row>
    <row r="103" spans="1:11" ht="90" x14ac:dyDescent="0.25">
      <c r="A103" t="str">
        <f>"Z9B251E9E3"</f>
        <v>Z9B251E9E3</v>
      </c>
      <c r="B103" t="str">
        <f t="shared" si="3"/>
        <v>06363391001</v>
      </c>
      <c r="C103" t="s">
        <v>15</v>
      </c>
      <c r="D103" t="s">
        <v>215</v>
      </c>
      <c r="E103" t="s">
        <v>17</v>
      </c>
      <c r="F103" s="1" t="s">
        <v>216</v>
      </c>
      <c r="G103" t="s">
        <v>217</v>
      </c>
      <c r="H103">
        <v>396.32</v>
      </c>
      <c r="I103" s="2">
        <v>43374</v>
      </c>
      <c r="J103" s="2">
        <v>43404</v>
      </c>
      <c r="K103">
        <v>396.32</v>
      </c>
    </row>
    <row r="104" spans="1:11" ht="409.5" x14ac:dyDescent="0.25">
      <c r="A104" t="str">
        <f>"ZEB2542C5B"</f>
        <v>ZEB2542C5B</v>
      </c>
      <c r="B104" t="str">
        <f t="shared" si="3"/>
        <v>06363391001</v>
      </c>
      <c r="C104" t="s">
        <v>15</v>
      </c>
      <c r="D104" t="s">
        <v>218</v>
      </c>
      <c r="E104" t="s">
        <v>41</v>
      </c>
      <c r="F104" s="1" t="s">
        <v>219</v>
      </c>
      <c r="G104" t="s">
        <v>157</v>
      </c>
      <c r="H104">
        <v>36356</v>
      </c>
      <c r="I104" s="2">
        <v>43416</v>
      </c>
      <c r="J104" s="2">
        <v>43496</v>
      </c>
      <c r="K104">
        <v>26930.9</v>
      </c>
    </row>
    <row r="105" spans="1:11" ht="409.5" x14ac:dyDescent="0.25">
      <c r="A105" t="str">
        <f>"7498172746"</f>
        <v>7498172746</v>
      </c>
      <c r="B105" t="str">
        <f t="shared" si="3"/>
        <v>06363391001</v>
      </c>
      <c r="C105" t="s">
        <v>15</v>
      </c>
      <c r="D105" t="s">
        <v>220</v>
      </c>
      <c r="E105" t="s">
        <v>17</v>
      </c>
      <c r="F105" s="1" t="s">
        <v>221</v>
      </c>
      <c r="G105" t="s">
        <v>82</v>
      </c>
      <c r="H105">
        <v>193729.4</v>
      </c>
      <c r="I105" s="2">
        <v>43359</v>
      </c>
      <c r="J105" s="2">
        <v>43723</v>
      </c>
      <c r="K105">
        <v>12886.26</v>
      </c>
    </row>
    <row r="106" spans="1:11" ht="135" x14ac:dyDescent="0.25">
      <c r="A106" t="str">
        <f>"Z5725BF6F0"</f>
        <v>Z5725BF6F0</v>
      </c>
      <c r="B106" t="str">
        <f t="shared" si="3"/>
        <v>06363391001</v>
      </c>
      <c r="C106" t="s">
        <v>15</v>
      </c>
      <c r="D106" t="s">
        <v>222</v>
      </c>
      <c r="E106" t="s">
        <v>17</v>
      </c>
      <c r="F106" s="1" t="s">
        <v>223</v>
      </c>
      <c r="G106" t="s">
        <v>224</v>
      </c>
      <c r="H106">
        <v>3960</v>
      </c>
      <c r="I106" s="2">
        <v>43423</v>
      </c>
      <c r="J106" s="2">
        <v>43465</v>
      </c>
      <c r="K106">
        <v>3960</v>
      </c>
    </row>
    <row r="107" spans="1:11" ht="120" x14ac:dyDescent="0.25">
      <c r="A107" t="str">
        <f>"Z41259845F"</f>
        <v>Z41259845F</v>
      </c>
      <c r="B107" t="str">
        <f t="shared" si="3"/>
        <v>06363391001</v>
      </c>
      <c r="C107" t="s">
        <v>15</v>
      </c>
      <c r="D107" t="s">
        <v>225</v>
      </c>
      <c r="E107" t="s">
        <v>17</v>
      </c>
      <c r="F107" s="1" t="s">
        <v>203</v>
      </c>
      <c r="G107" t="s">
        <v>46</v>
      </c>
      <c r="H107">
        <v>14490</v>
      </c>
      <c r="I107" s="2">
        <v>43410</v>
      </c>
      <c r="J107" s="2">
        <v>43434</v>
      </c>
      <c r="K107">
        <v>14490</v>
      </c>
    </row>
    <row r="108" spans="1:11" ht="75" x14ac:dyDescent="0.25">
      <c r="A108" t="str">
        <f>"Z112577F79"</f>
        <v>Z112577F79</v>
      </c>
      <c r="B108" t="str">
        <f t="shared" si="3"/>
        <v>06363391001</v>
      </c>
      <c r="C108" t="s">
        <v>15</v>
      </c>
      <c r="D108" t="s">
        <v>226</v>
      </c>
      <c r="E108" t="s">
        <v>17</v>
      </c>
      <c r="F108" s="1" t="s">
        <v>21</v>
      </c>
      <c r="G108" t="s">
        <v>22</v>
      </c>
      <c r="H108">
        <v>6961.53</v>
      </c>
      <c r="I108" s="2">
        <v>43411</v>
      </c>
      <c r="J108" s="2">
        <v>43434</v>
      </c>
      <c r="K108">
        <v>0</v>
      </c>
    </row>
    <row r="109" spans="1:11" ht="75" x14ac:dyDescent="0.25">
      <c r="A109" t="str">
        <f>"ZD826104A1"</f>
        <v>ZD826104A1</v>
      </c>
      <c r="B109" t="str">
        <f t="shared" si="3"/>
        <v>06363391001</v>
      </c>
      <c r="C109" t="s">
        <v>15</v>
      </c>
      <c r="D109" t="s">
        <v>227</v>
      </c>
      <c r="E109" t="s">
        <v>17</v>
      </c>
      <c r="F109" s="1" t="s">
        <v>21</v>
      </c>
      <c r="G109" t="s">
        <v>22</v>
      </c>
      <c r="H109">
        <v>29199</v>
      </c>
      <c r="I109" s="2">
        <v>43437</v>
      </c>
      <c r="J109" s="2">
        <v>43465</v>
      </c>
      <c r="K109">
        <v>0</v>
      </c>
    </row>
    <row r="110" spans="1:11" ht="105" x14ac:dyDescent="0.25">
      <c r="A110" t="str">
        <f>"ZDF266F834"</f>
        <v>ZDF266F834</v>
      </c>
      <c r="B110" t="str">
        <f t="shared" si="3"/>
        <v>06363391001</v>
      </c>
      <c r="C110" t="s">
        <v>15</v>
      </c>
      <c r="D110" t="s">
        <v>228</v>
      </c>
      <c r="E110" t="s">
        <v>17</v>
      </c>
      <c r="F110" s="1" t="s">
        <v>229</v>
      </c>
      <c r="G110" t="s">
        <v>230</v>
      </c>
      <c r="H110">
        <v>4150</v>
      </c>
      <c r="I110" s="2">
        <v>43458</v>
      </c>
      <c r="J110" s="2">
        <v>43555</v>
      </c>
      <c r="K110">
        <v>0</v>
      </c>
    </row>
    <row r="111" spans="1:11" ht="90" x14ac:dyDescent="0.25">
      <c r="A111" t="str">
        <f>"ZEE26090FB"</f>
        <v>ZEE26090FB</v>
      </c>
      <c r="B111" t="str">
        <f t="shared" si="3"/>
        <v>06363391001</v>
      </c>
      <c r="C111" t="s">
        <v>15</v>
      </c>
      <c r="D111" t="s">
        <v>231</v>
      </c>
      <c r="E111" t="s">
        <v>17</v>
      </c>
      <c r="F111" s="1" t="s">
        <v>232</v>
      </c>
      <c r="G111" t="s">
        <v>169</v>
      </c>
      <c r="H111">
        <v>2338.38</v>
      </c>
      <c r="I111" s="2">
        <v>43433</v>
      </c>
      <c r="J111" s="2">
        <v>43439</v>
      </c>
      <c r="K111">
        <v>2338.37</v>
      </c>
    </row>
    <row r="112" spans="1:11" ht="135" x14ac:dyDescent="0.25">
      <c r="A112" t="str">
        <f>"Z3D25D8CB5"</f>
        <v>Z3D25D8CB5</v>
      </c>
      <c r="B112" t="str">
        <f t="shared" si="3"/>
        <v>06363391001</v>
      </c>
      <c r="C112" t="s">
        <v>15</v>
      </c>
      <c r="D112" t="s">
        <v>233</v>
      </c>
      <c r="E112" t="s">
        <v>17</v>
      </c>
      <c r="F112" s="1" t="s">
        <v>234</v>
      </c>
      <c r="G112" t="s">
        <v>235</v>
      </c>
      <c r="H112">
        <v>230</v>
      </c>
      <c r="I112" s="2">
        <v>43438</v>
      </c>
      <c r="J112" s="2">
        <v>43465</v>
      </c>
      <c r="K112">
        <v>230</v>
      </c>
    </row>
    <row r="113" spans="1:11" ht="90" x14ac:dyDescent="0.25">
      <c r="A113" t="str">
        <f>"Z5D25F7E96"</f>
        <v>Z5D25F7E96</v>
      </c>
      <c r="B113" t="str">
        <f t="shared" si="3"/>
        <v>06363391001</v>
      </c>
      <c r="C113" t="s">
        <v>15</v>
      </c>
      <c r="D113" t="s">
        <v>236</v>
      </c>
      <c r="E113" t="s">
        <v>17</v>
      </c>
      <c r="F113" s="1" t="s">
        <v>32</v>
      </c>
      <c r="G113" t="s">
        <v>33</v>
      </c>
      <c r="H113">
        <v>2125</v>
      </c>
      <c r="I113" s="2">
        <v>43432</v>
      </c>
      <c r="J113" s="2">
        <v>43496</v>
      </c>
      <c r="K113">
        <v>2125</v>
      </c>
    </row>
    <row r="114" spans="1:11" ht="90" x14ac:dyDescent="0.25">
      <c r="A114" t="str">
        <f>"ZB4246FF6D"</f>
        <v>ZB4246FF6D</v>
      </c>
      <c r="B114" t="str">
        <f t="shared" si="3"/>
        <v>06363391001</v>
      </c>
      <c r="C114" t="s">
        <v>15</v>
      </c>
      <c r="D114" t="s">
        <v>237</v>
      </c>
      <c r="E114" t="s">
        <v>17</v>
      </c>
      <c r="F114" s="1" t="s">
        <v>100</v>
      </c>
      <c r="G114" t="s">
        <v>101</v>
      </c>
      <c r="H114">
        <v>7820</v>
      </c>
      <c r="I114" s="2">
        <v>43313</v>
      </c>
      <c r="J114" s="2">
        <v>43465</v>
      </c>
      <c r="K114">
        <v>0</v>
      </c>
    </row>
    <row r="115" spans="1:11" ht="105" x14ac:dyDescent="0.25">
      <c r="A115" t="str">
        <f>"Z3925F0130"</f>
        <v>Z3925F0130</v>
      </c>
      <c r="B115" t="str">
        <f t="shared" si="3"/>
        <v>06363391001</v>
      </c>
      <c r="C115" t="s">
        <v>15</v>
      </c>
      <c r="D115" t="s">
        <v>194</v>
      </c>
      <c r="E115" t="s">
        <v>17</v>
      </c>
      <c r="F115" s="1" t="s">
        <v>238</v>
      </c>
      <c r="G115" t="s">
        <v>239</v>
      </c>
      <c r="H115">
        <v>8592</v>
      </c>
      <c r="I115" s="2">
        <v>43437</v>
      </c>
      <c r="J115" s="2">
        <v>43496</v>
      </c>
      <c r="K115">
        <v>8592</v>
      </c>
    </row>
    <row r="116" spans="1:11" ht="120" x14ac:dyDescent="0.25">
      <c r="A116" t="str">
        <f>"Z7925EFBE3"</f>
        <v>Z7925EFBE3</v>
      </c>
      <c r="B116" t="str">
        <f t="shared" si="3"/>
        <v>06363391001</v>
      </c>
      <c r="C116" t="s">
        <v>15</v>
      </c>
      <c r="D116" t="s">
        <v>240</v>
      </c>
      <c r="E116" t="s">
        <v>17</v>
      </c>
      <c r="F116" s="1" t="s">
        <v>241</v>
      </c>
      <c r="G116" t="s">
        <v>242</v>
      </c>
      <c r="H116">
        <v>1490</v>
      </c>
      <c r="I116" s="2">
        <v>43466</v>
      </c>
      <c r="J116" s="2">
        <v>43830</v>
      </c>
      <c r="K116">
        <v>1490</v>
      </c>
    </row>
    <row r="117" spans="1:11" ht="90" x14ac:dyDescent="0.25">
      <c r="A117" t="str">
        <f>"7651446CF9"</f>
        <v>7651446CF9</v>
      </c>
      <c r="B117" t="str">
        <f t="shared" si="3"/>
        <v>06363391001</v>
      </c>
      <c r="C117" t="s">
        <v>15</v>
      </c>
      <c r="D117" t="s">
        <v>243</v>
      </c>
      <c r="E117" t="s">
        <v>28</v>
      </c>
      <c r="F117" s="1" t="s">
        <v>84</v>
      </c>
      <c r="G117" t="s">
        <v>85</v>
      </c>
      <c r="H117">
        <v>0</v>
      </c>
      <c r="I117" s="2">
        <v>43466</v>
      </c>
      <c r="J117" s="2">
        <v>43830</v>
      </c>
      <c r="K117">
        <v>0</v>
      </c>
    </row>
    <row r="118" spans="1:11" ht="105" x14ac:dyDescent="0.25">
      <c r="A118" t="str">
        <f>"ZC826693E1"</f>
        <v>ZC826693E1</v>
      </c>
      <c r="B118" t="str">
        <f t="shared" si="3"/>
        <v>06363391001</v>
      </c>
      <c r="C118" t="s">
        <v>15</v>
      </c>
      <c r="D118" t="s">
        <v>244</v>
      </c>
      <c r="E118" t="s">
        <v>17</v>
      </c>
      <c r="F118" s="1" t="s">
        <v>245</v>
      </c>
      <c r="G118" t="s">
        <v>246</v>
      </c>
      <c r="H118">
        <v>10900</v>
      </c>
      <c r="I118" s="2">
        <v>43455</v>
      </c>
      <c r="J118" s="2">
        <v>43524</v>
      </c>
      <c r="K118">
        <v>0</v>
      </c>
    </row>
    <row r="119" spans="1:11" ht="409.5" x14ac:dyDescent="0.25">
      <c r="A119" t="str">
        <f>"ZE724844F6"</f>
        <v>ZE724844F6</v>
      </c>
      <c r="B119" t="str">
        <f t="shared" si="3"/>
        <v>06363391001</v>
      </c>
      <c r="C119" t="s">
        <v>15</v>
      </c>
      <c r="D119" t="s">
        <v>247</v>
      </c>
      <c r="E119" t="s">
        <v>41</v>
      </c>
      <c r="F119" s="1" t="s">
        <v>248</v>
      </c>
      <c r="G119" t="s">
        <v>249</v>
      </c>
      <c r="H119">
        <v>8435.7000000000007</v>
      </c>
      <c r="I119" s="2">
        <v>43311</v>
      </c>
      <c r="J119" s="2">
        <v>43524</v>
      </c>
      <c r="K119">
        <v>0</v>
      </c>
    </row>
    <row r="120" spans="1:11" ht="409.5" x14ac:dyDescent="0.25">
      <c r="A120" t="str">
        <f>"ZDC259F9A5"</f>
        <v>ZDC259F9A5</v>
      </c>
      <c r="B120" t="str">
        <f t="shared" si="3"/>
        <v>06363391001</v>
      </c>
      <c r="C120" t="s">
        <v>15</v>
      </c>
      <c r="D120" t="s">
        <v>250</v>
      </c>
      <c r="E120" t="s">
        <v>41</v>
      </c>
      <c r="F120" s="1" t="s">
        <v>251</v>
      </c>
      <c r="H120">
        <v>0</v>
      </c>
      <c r="K120">
        <v>0</v>
      </c>
    </row>
    <row r="121" spans="1:11" ht="409.5" x14ac:dyDescent="0.25">
      <c r="A121" t="str">
        <f>"762164084A"</f>
        <v>762164084A</v>
      </c>
      <c r="B121" t="str">
        <f t="shared" si="3"/>
        <v>06363391001</v>
      </c>
      <c r="C121" t="s">
        <v>15</v>
      </c>
      <c r="D121" t="s">
        <v>252</v>
      </c>
      <c r="E121" t="s">
        <v>41</v>
      </c>
      <c r="F121" s="1" t="s">
        <v>253</v>
      </c>
      <c r="H121">
        <v>0</v>
      </c>
      <c r="K121">
        <v>0</v>
      </c>
    </row>
    <row r="122" spans="1:11" ht="409.5" x14ac:dyDescent="0.25">
      <c r="A122" t="str">
        <f>"76217188A8"</f>
        <v>76217188A8</v>
      </c>
      <c r="B122" t="str">
        <f t="shared" si="3"/>
        <v>06363391001</v>
      </c>
      <c r="C122" t="s">
        <v>15</v>
      </c>
      <c r="D122" t="s">
        <v>254</v>
      </c>
      <c r="E122" t="s">
        <v>41</v>
      </c>
      <c r="F122" s="1" t="s">
        <v>255</v>
      </c>
      <c r="H122">
        <v>0</v>
      </c>
      <c r="K122">
        <v>0</v>
      </c>
    </row>
    <row r="123" spans="1:11" ht="390" x14ac:dyDescent="0.25">
      <c r="A123" t="str">
        <f>"7621747099"</f>
        <v>7621747099</v>
      </c>
      <c r="B123" t="str">
        <f t="shared" si="3"/>
        <v>06363391001</v>
      </c>
      <c r="C123" t="s">
        <v>15</v>
      </c>
      <c r="D123" t="s">
        <v>256</v>
      </c>
      <c r="E123" t="s">
        <v>41</v>
      </c>
      <c r="F123" s="1" t="s">
        <v>257</v>
      </c>
      <c r="H123">
        <v>0</v>
      </c>
      <c r="K123">
        <v>0</v>
      </c>
    </row>
    <row r="124" spans="1:11" ht="409.5" x14ac:dyDescent="0.25">
      <c r="A124" t="str">
        <f>"7621771466"</f>
        <v>7621771466</v>
      </c>
      <c r="B124" t="str">
        <f t="shared" si="3"/>
        <v>06363391001</v>
      </c>
      <c r="C124" t="s">
        <v>15</v>
      </c>
      <c r="D124" t="s">
        <v>258</v>
      </c>
      <c r="E124" t="s">
        <v>41</v>
      </c>
      <c r="F124" s="1" t="s">
        <v>259</v>
      </c>
      <c r="H124">
        <v>0</v>
      </c>
      <c r="K124">
        <v>0</v>
      </c>
    </row>
    <row r="125" spans="1:11" ht="405" x14ac:dyDescent="0.25">
      <c r="A125" t="str">
        <f>"0000000000"</f>
        <v>0000000000</v>
      </c>
      <c r="B125" t="str">
        <f t="shared" si="3"/>
        <v>06363391001</v>
      </c>
      <c r="C125" t="s">
        <v>15</v>
      </c>
      <c r="D125" t="s">
        <v>260</v>
      </c>
      <c r="E125" t="s">
        <v>41</v>
      </c>
      <c r="F125" s="1" t="s">
        <v>261</v>
      </c>
      <c r="H125">
        <v>0</v>
      </c>
      <c r="K125">
        <v>0</v>
      </c>
    </row>
    <row r="126" spans="1:11" ht="405" x14ac:dyDescent="0.25">
      <c r="A126" t="str">
        <f>"Z6C2441774"</f>
        <v>Z6C2441774</v>
      </c>
      <c r="B126" t="str">
        <f t="shared" si="3"/>
        <v>06363391001</v>
      </c>
      <c r="C126" t="s">
        <v>15</v>
      </c>
      <c r="D126" t="s">
        <v>262</v>
      </c>
      <c r="E126" t="s">
        <v>41</v>
      </c>
      <c r="F126" s="1" t="s">
        <v>263</v>
      </c>
      <c r="H126">
        <v>0</v>
      </c>
      <c r="K126">
        <v>0</v>
      </c>
    </row>
    <row r="127" spans="1:11" ht="90" x14ac:dyDescent="0.25">
      <c r="A127" t="str">
        <f>"ZD3262C64C"</f>
        <v>ZD3262C64C</v>
      </c>
      <c r="B127" t="str">
        <f t="shared" si="3"/>
        <v>06363391001</v>
      </c>
      <c r="C127" t="s">
        <v>15</v>
      </c>
      <c r="D127" t="s">
        <v>264</v>
      </c>
      <c r="E127" t="s">
        <v>17</v>
      </c>
      <c r="F127" s="1" t="s">
        <v>200</v>
      </c>
      <c r="G127" t="s">
        <v>201</v>
      </c>
      <c r="H127">
        <v>2829</v>
      </c>
      <c r="I127" s="2">
        <v>43445</v>
      </c>
      <c r="J127" s="2">
        <v>43496</v>
      </c>
      <c r="K127">
        <v>0</v>
      </c>
    </row>
    <row r="128" spans="1:11" ht="90" x14ac:dyDescent="0.25">
      <c r="A128" t="str">
        <f>"Z9026785AB"</f>
        <v>Z9026785AB</v>
      </c>
      <c r="B128" t="str">
        <f t="shared" si="3"/>
        <v>06363391001</v>
      </c>
      <c r="C128" t="s">
        <v>15</v>
      </c>
      <c r="D128" t="s">
        <v>265</v>
      </c>
      <c r="E128" t="s">
        <v>17</v>
      </c>
      <c r="F128" s="1" t="s">
        <v>266</v>
      </c>
      <c r="G128" t="s">
        <v>267</v>
      </c>
      <c r="H128">
        <v>243.2</v>
      </c>
      <c r="I128" s="2">
        <v>43455</v>
      </c>
      <c r="J128" s="2">
        <v>43524</v>
      </c>
      <c r="K128">
        <v>0</v>
      </c>
    </row>
    <row r="129" spans="1:11" ht="195" x14ac:dyDescent="0.25">
      <c r="A129" t="str">
        <f>"ZB425EFB1F"</f>
        <v>ZB425EFB1F</v>
      </c>
      <c r="B129" t="str">
        <f t="shared" si="3"/>
        <v>06363391001</v>
      </c>
      <c r="C129" t="s">
        <v>15</v>
      </c>
      <c r="D129" t="s">
        <v>268</v>
      </c>
      <c r="E129" t="s">
        <v>17</v>
      </c>
      <c r="F129" s="1" t="s">
        <v>269</v>
      </c>
      <c r="G129" t="s">
        <v>270</v>
      </c>
      <c r="H129">
        <v>235</v>
      </c>
      <c r="I129" s="2">
        <v>43431</v>
      </c>
      <c r="J129" s="2">
        <v>43524</v>
      </c>
      <c r="K129">
        <v>0</v>
      </c>
    </row>
    <row r="130" spans="1:11" ht="75" x14ac:dyDescent="0.25">
      <c r="A130" t="str">
        <f>"7312445482"</f>
        <v>7312445482</v>
      </c>
      <c r="B130" t="str">
        <f t="shared" si="3"/>
        <v>06363391001</v>
      </c>
      <c r="C130" t="s">
        <v>15</v>
      </c>
      <c r="D130" t="s">
        <v>271</v>
      </c>
      <c r="E130" t="s">
        <v>28</v>
      </c>
      <c r="F130" s="1" t="s">
        <v>272</v>
      </c>
      <c r="G130" t="s">
        <v>273</v>
      </c>
      <c r="H130">
        <v>0</v>
      </c>
      <c r="I130" s="2">
        <v>43139</v>
      </c>
      <c r="J130" s="2">
        <v>43555</v>
      </c>
      <c r="K130">
        <v>17300.14</v>
      </c>
    </row>
    <row r="131" spans="1:11" ht="105" x14ac:dyDescent="0.25">
      <c r="A131" t="str">
        <f>"Z652668FBF"</f>
        <v>Z652668FBF</v>
      </c>
      <c r="B131" t="str">
        <f t="shared" ref="B131:B136" si="4">"06363391001"</f>
        <v>06363391001</v>
      </c>
      <c r="C131" t="s">
        <v>15</v>
      </c>
      <c r="D131" t="s">
        <v>274</v>
      </c>
      <c r="E131" t="s">
        <v>17</v>
      </c>
      <c r="F131" s="1" t="s">
        <v>229</v>
      </c>
      <c r="G131" t="s">
        <v>230</v>
      </c>
      <c r="H131">
        <v>7322</v>
      </c>
      <c r="I131" s="2">
        <v>43458</v>
      </c>
      <c r="J131" s="2">
        <v>43555</v>
      </c>
      <c r="K131">
        <v>0</v>
      </c>
    </row>
    <row r="132" spans="1:11" ht="409.5" x14ac:dyDescent="0.25">
      <c r="A132" t="str">
        <f>"Z0223AC4DB"</f>
        <v>Z0223AC4DB</v>
      </c>
      <c r="B132" t="str">
        <f t="shared" si="4"/>
        <v>06363391001</v>
      </c>
      <c r="C132" t="s">
        <v>15</v>
      </c>
      <c r="D132" t="s">
        <v>275</v>
      </c>
      <c r="E132" t="s">
        <v>41</v>
      </c>
      <c r="F132" s="1" t="s">
        <v>276</v>
      </c>
      <c r="G132" t="s">
        <v>277</v>
      </c>
      <c r="H132">
        <v>5492.9</v>
      </c>
      <c r="I132" s="2">
        <v>43280</v>
      </c>
      <c r="J132" s="2">
        <v>43341</v>
      </c>
      <c r="K132">
        <v>5492.89</v>
      </c>
    </row>
    <row r="133" spans="1:11" ht="135" x14ac:dyDescent="0.25">
      <c r="A133" t="str">
        <f>"Z7023E6693"</f>
        <v>Z7023E6693</v>
      </c>
      <c r="B133" t="str">
        <f t="shared" si="4"/>
        <v>06363391001</v>
      </c>
      <c r="C133" t="s">
        <v>15</v>
      </c>
      <c r="D133" t="s">
        <v>278</v>
      </c>
      <c r="E133" t="s">
        <v>17</v>
      </c>
      <c r="F133" s="1" t="s">
        <v>279</v>
      </c>
      <c r="G133" t="s">
        <v>280</v>
      </c>
      <c r="H133">
        <v>2274</v>
      </c>
      <c r="I133" s="2">
        <v>43258</v>
      </c>
      <c r="J133" s="2">
        <v>43284</v>
      </c>
      <c r="K133">
        <v>2274</v>
      </c>
    </row>
    <row r="134" spans="1:11" ht="90" x14ac:dyDescent="0.25">
      <c r="A134" t="str">
        <f>"Z2023DFDAC"</f>
        <v>Z2023DFDAC</v>
      </c>
      <c r="B134" t="str">
        <f t="shared" si="4"/>
        <v>06363391001</v>
      </c>
      <c r="C134" t="s">
        <v>15</v>
      </c>
      <c r="D134" t="s">
        <v>281</v>
      </c>
      <c r="E134" t="s">
        <v>17</v>
      </c>
      <c r="F134" s="1" t="s">
        <v>282</v>
      </c>
      <c r="G134" t="s">
        <v>283</v>
      </c>
      <c r="H134">
        <v>1680</v>
      </c>
      <c r="I134" s="2">
        <v>43262</v>
      </c>
      <c r="J134" s="2">
        <v>43313</v>
      </c>
      <c r="K134">
        <v>1680</v>
      </c>
    </row>
    <row r="135" spans="1:11" ht="90" x14ac:dyDescent="0.25">
      <c r="A135" t="str">
        <f>"Z84257D465"</f>
        <v>Z84257D465</v>
      </c>
      <c r="B135" t="str">
        <f t="shared" si="4"/>
        <v>06363391001</v>
      </c>
      <c r="C135" t="s">
        <v>15</v>
      </c>
      <c r="D135" t="s">
        <v>284</v>
      </c>
      <c r="E135" t="s">
        <v>17</v>
      </c>
      <c r="F135" s="1" t="s">
        <v>200</v>
      </c>
      <c r="G135" t="s">
        <v>201</v>
      </c>
      <c r="H135">
        <v>5394</v>
      </c>
      <c r="I135" s="2">
        <v>43404</v>
      </c>
      <c r="J135" s="2">
        <v>43434</v>
      </c>
      <c r="K135">
        <v>5394</v>
      </c>
    </row>
    <row r="136" spans="1:11" ht="75" x14ac:dyDescent="0.25">
      <c r="A136" t="str">
        <f>"ZDB259DAFB"</f>
        <v>ZDB259DAFB</v>
      </c>
      <c r="B136" t="str">
        <f t="shared" si="4"/>
        <v>06363391001</v>
      </c>
      <c r="C136" t="s">
        <v>15</v>
      </c>
      <c r="D136" t="s">
        <v>285</v>
      </c>
      <c r="E136" t="s">
        <v>17</v>
      </c>
      <c r="F136" s="1" t="s">
        <v>180</v>
      </c>
      <c r="G136" t="s">
        <v>181</v>
      </c>
      <c r="H136">
        <v>757</v>
      </c>
      <c r="I136" s="2">
        <v>43416</v>
      </c>
      <c r="J136" s="2">
        <v>43434</v>
      </c>
      <c r="K136">
        <v>757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veneto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2019-01-29T14:52:58Z</dcterms:created>
  <dcterms:modified xsi:type="dcterms:W3CDTF">2019-01-29T15:16:18Z</dcterms:modified>
</cp:coreProperties>
</file>