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ltoadig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</calcChain>
</file>

<file path=xl/sharedStrings.xml><?xml version="1.0" encoding="utf-8"?>
<sst xmlns="http://schemas.openxmlformats.org/spreadsheetml/2006/main" count="310" uniqueCount="175">
  <si>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</si>
  <si>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</si>
  <si>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</si>
  <si>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</si>
  <si>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</si>
  <si>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</si>
  <si>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</si>
  <si>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</si>
  <si>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</si>
  <si>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</si>
  <si>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</si>
  <si>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</si>
  <si>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</si>
  <si>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</si>
  <si>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</si>
  <si>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</si>
  <si>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Bolzano</t>
  </si>
  <si>
    <t>Contratto esecutivo servizio di pulizia - LOTTO 3</t>
  </si>
  <si>
    <t>26-AFFIDAMENTO DIRETTO IN ADESIONE AD ACCORDO QUADRO/CONVENZIONE</t>
  </si>
  <si>
    <t xml:space="preserve">C.R. APPALTI SRL (CF: 04622851006)
</t>
  </si>
  <si>
    <t>C.R. APPALTI SRL (CF: 04622851006)</t>
  </si>
  <si>
    <t xml:space="preserve">Contratto somministrazione teleriscaldamento Ut Bressanone </t>
  </si>
  <si>
    <t>23-AFFIDAMENTO IN ECONOMIA - AFFIDAMENTO DIRETTO</t>
  </si>
  <si>
    <t xml:space="preserve">ASM BRESSANONE SPA (CF: 01717730210)
</t>
  </si>
  <si>
    <t>ASM BRESSANONE SPA (CF: 01717730210)</t>
  </si>
  <si>
    <t>SERVIZIO DI SORVEGLIANZA SANITARIA PER I DIPENDENTI DELLA DP DI BOLZANO</t>
  </si>
  <si>
    <t xml:space="preserve">COM METODI SPA (CF: 10317360153)
</t>
  </si>
  <si>
    <t>COM METODI SPA (CF: 10317360153)</t>
  </si>
  <si>
    <t>FORMAZIONE OBBLIGATORIA IN MATERIA DI SICUREZZA PER IL PERSONALE DELLA DP BZ</t>
  </si>
  <si>
    <t xml:space="preserve">COM Metodi spa  (CF: 07120730150)
</t>
  </si>
  <si>
    <t>COM Metodi spa  (CF: 07120730150)</t>
  </si>
  <si>
    <t>Verifica lesioni murarie Ut Merano</t>
  </si>
  <si>
    <t xml:space="preserve">4 EMME SERVICE SPA (CF: 01288130212)
</t>
  </si>
  <si>
    <t>4 EMME SERVICE SPA (CF: 01288130212)</t>
  </si>
  <si>
    <t>Fotocopiatrici a colori per gli uffici della DP Bolzano</t>
  </si>
  <si>
    <t xml:space="preserve">KYOCERA DOCUMENT SOLUTION ITALIA SPA (CF: 01788080156)
</t>
  </si>
  <si>
    <t>KYOCERA DOCUMENT SOLUTION ITALIA SPA (CF: 01788080156)</t>
  </si>
  <si>
    <t>FORNITURA BUONI PASTO ELETTRONICI PER IL PERSONALE DELLA DP DI BZ</t>
  </si>
  <si>
    <t xml:space="preserve">EDENRED ITALIA srl (CF: 01014660417)
</t>
  </si>
  <si>
    <t>EDENRED ITALIA srl (CF: 01014660417)</t>
  </si>
  <si>
    <t>Energia elettrica per gli uffici della Dp di Bolzano 2018/2019</t>
  </si>
  <si>
    <t xml:space="preserve">Iren Mercato S.p.A. (CF: 01178580997)
</t>
  </si>
  <si>
    <t>Iren Mercato S.p.A. (CF: 01178580997)</t>
  </si>
  <si>
    <t>Servizio giardinaggio e pulizia aree esterne presso Ut di Merano</t>
  </si>
  <si>
    <t>22-PROCEDURA NEGOZIATA DERIVANTE DA AVVISI CON CUI SI INDICE LA GARA</t>
  </si>
  <si>
    <t xml:space="preserve">ARBOTEAM  (CF: 02247720218)
GARDENSERVICE (CF: 01556690210)
GS GLOBAL SERVICE ALTO ADIGE SRL (CF: 02650580216)
POJER SRL (CF: 00580260214)
TURANDOT SOCIETA' COOPERATIVA (CF: 02494510213)
</t>
  </si>
  <si>
    <t>TURANDOT SOCIETA' COOPERATIVA (CF: 02494510213)</t>
  </si>
  <si>
    <t>Servizio di telesorveglianza con intervento su allarme per le sedi della DP di Bolzano</t>
  </si>
  <si>
    <t xml:space="preserve">CITTADINI DELL'ORDINE S.R.L. (CF: 02415990213)
CORPO VIGILANZA NOTTURNA SERVICES SRL (CF: 02038530222)
SICURITALIA GROUP HOLDING SPA (CF: 02662840137)
</t>
  </si>
  <si>
    <t>CITTADINI DELL'ORDINE S.R.L. (CF: 02415990213)</t>
  </si>
  <si>
    <t>FORMAZIONE OBBLIGATORIA PERSONALE</t>
  </si>
  <si>
    <t>Servizio di sgombero neve presso UT Merano</t>
  </si>
  <si>
    <t xml:space="preserve">POLICONS SOC. COOP. (CF: 02288890219)
</t>
  </si>
  <si>
    <t>POLICONS SOC. COOP. (CF: 02288890219)</t>
  </si>
  <si>
    <t>Manutenzione impianti elevatori per gli uffici dellâ€™Agenzia delle Entrate, DP di Bolzano</t>
  </si>
  <si>
    <t xml:space="preserve">KONE SPA (CF: 05069070158)
</t>
  </si>
  <si>
    <t>KONE SPA (CF: 05069070158)</t>
  </si>
  <si>
    <t>Servizio di manutenzione degli impianti elettrici, igienico sanitari e di climatizzazione</t>
  </si>
  <si>
    <t xml:space="preserve">EDISON FACILITY SOLUTIONS SPA (giÃ  PVB SOLUTIONS) (CF: 01221910225)
</t>
  </si>
  <si>
    <t>EDISON FACILITY SOLUTIONS SPA (giÃ  PVB SOLUTIONS) (CF: 01221910225)</t>
  </si>
  <si>
    <t>Manutenzione impianti antincendio</t>
  </si>
  <si>
    <t xml:space="preserve">SERVIZI ANTINCENDIO SNC (CF: 02042580221)
</t>
  </si>
  <si>
    <t>SERVIZI ANTINCENDIO SNC (CF: 02042580221)</t>
  </si>
  <si>
    <t>Fornitura energia elettrica per gli uffici della DP di Bolzano</t>
  </si>
  <si>
    <t xml:space="preserve">ENEL ENERGIA SPA (CF: 06655971007)
</t>
  </si>
  <si>
    <t>ENEL ENERGIA SPA (CF: 06655971007)</t>
  </si>
  <si>
    <t>Fornitura carta per gli uffici della DP di BZ - fabbisogno 2019</t>
  </si>
  <si>
    <t xml:space="preserve">CONTER FORNITURE S.A.S. (CF: 01206270215)
Forato Cancelleria S.r.l. (CF: 01383950225)
La Tecnocopie srl (CF: 00687330357)
MOAR S.R.L. (CF: 01827230226)
TUTTOUFFICIO SRL (CF: 01410340176)
</t>
  </si>
  <si>
    <t>MOAR S.R.L. (CF: 01827230226)</t>
  </si>
  <si>
    <t>FORNITURA MANUALISTICA FISCALE - EDIZIONI SEAC</t>
  </si>
  <si>
    <t xml:space="preserve">ADLER LIBRI SRL (CF: 00303970289)
CARTOLERIA STEFANI SRL (CF: 01473990214)
IL LIBRAIO s.a.s. (CF: 01711950228)
LE LIBRERIE SRL (CF: 02680470271)
LIBRERIA PROGETTO SNC (CF: 01496170281)
</t>
  </si>
  <si>
    <t>LE LIBRERIE SRL (CF: 02680470271)</t>
  </si>
  <si>
    <t>Inserzione sul quotidiano â€œDolomitenâ€</t>
  </si>
  <si>
    <t xml:space="preserve">ATHESIA DRUCK SRL (CF: 00853870210)
</t>
  </si>
  <si>
    <t>ATHESIA DRUCK SRL (CF: 00853870210)</t>
  </si>
  <si>
    <t>INSERZIONE SUL QUOTIDIANO ALTO ADIGE</t>
  </si>
  <si>
    <t xml:space="preserve">S.E.T.A. SPA (CF: 00274700228)
</t>
  </si>
  <si>
    <t>S.E.T.A. SPA (CF: 00274700228)</t>
  </si>
  <si>
    <t>Messa in sicurezza sbarra accesso disabili UT Merano</t>
  </si>
  <si>
    <t xml:space="preserve">UDELLA DAVIDE (CF: DLLDVD63B09A022H)
</t>
  </si>
  <si>
    <t>UDELLA DAVIDE (CF: DLLDVD63B09A022H)</t>
  </si>
  <si>
    <t>Fornitura gas metano per l'Ut di Merano</t>
  </si>
  <si>
    <t xml:space="preserve">SOENERGY SRL (CF: 01565370382)
</t>
  </si>
  <si>
    <t>SOENERGY SRL (CF: 01565370382)</t>
  </si>
  <si>
    <t>Verifica periodica biennale degli impianti elevatori</t>
  </si>
  <si>
    <t xml:space="preserve">I &amp; S INGEGNERIA &amp; SICUREZZA S.R.L. (CF: 01723610216)
I.M.Q. SPA (CF: 12898410159)
</t>
  </si>
  <si>
    <t>I &amp; S INGEGNERIA &amp; SICUREZZA S.R.L. (CF: 01723610216)</t>
  </si>
  <si>
    <t>Fornitura di cancelleria per gli uffici di Bolzano</t>
  </si>
  <si>
    <t xml:space="preserve">CARTOLERIA DELLAGIACOMA SAS di Dellagiacoma Antonio e Fratelli (CF: 00921160222)
DUBINI S.R.L. (CF: 06262520155)
Ingros Carta Giustacchini spa (CF: 01705680179)
LOEFF SYSTEM S.R.L. (CF: 02679840211)
Valsecchi Cancelleria Srl  (CF: 09521810961)
</t>
  </si>
  <si>
    <t>DUBINI S.R.L. (CF: 06262520155)</t>
  </si>
  <si>
    <t>Collegamento allarmi e servizio di pronto intervento</t>
  </si>
  <si>
    <t xml:space="preserve">CITTADINI DELL'ORDINE S.R.L. (CF: 02415990213)
</t>
  </si>
  <si>
    <t>Servizio di giardinaggio e pulizia aree esterne presso UT Merano</t>
  </si>
  <si>
    <t xml:space="preserve">GS GLOBAL SERVICE ALTO ADIGE SRL (CF: 02650580216)
LA SFERA SOCIETA' COOPERATIVA SOCIALE - ONLUS (CF: 96040040220)
LORIS SERVICE SOCIETA' COOPERATIVA SOCIALE TIPO B (CF: 02428920223)
TURANDOT SOCIETA' COOPERATIVA (CF: 02494510213)
VIENNA SERVIZI SRL (CF: 01731580211)
</t>
  </si>
  <si>
    <t>Fornitura manualistica fiscale edizioni GiuffrÃ¨</t>
  </si>
  <si>
    <t xml:space="preserve">GiuffrÃ¨ Francis Lefebvre S.p.A (CF: 00829840156)
</t>
  </si>
  <si>
    <t>GiuffrÃ¨ Francis Lefebvre S.p.A (CF: 00829840156)</t>
  </si>
  <si>
    <t>Fornitura carta termica per sistema eliminacode Argo/Crono</t>
  </si>
  <si>
    <t xml:space="preserve">SIGMA SPA (CF: 01590680443)
</t>
  </si>
  <si>
    <t>SIGMA SPA (CF: 01590680443)</t>
  </si>
  <si>
    <t>Noleggio aule per concorso</t>
  </si>
  <si>
    <t xml:space="preserve">LIBERA UNIVERSITA' DI BOLZANO (CF: 94060760215)
</t>
  </si>
  <si>
    <t>LIBERA UNIVERSITA' DI BOLZANO (CF: 94060760215)</t>
  </si>
  <si>
    <t xml:space="preserve">Intervento annuo -2019- spazzacamino presso la sede dellâ€™Ut di Merano </t>
  </si>
  <si>
    <t xml:space="preserve">BERGAMO SRL (CF: 02719000214)
</t>
  </si>
  <si>
    <t>BERGAMO SRL (CF: 02719000214)</t>
  </si>
  <si>
    <t>TEMPORIZZATORE PER APRIPORTA UT MERANO</t>
  </si>
  <si>
    <t xml:space="preserve">NICOM SECURALARM SRL (CF: 01409710215)
</t>
  </si>
  <si>
    <t>NICOM SECURALARM SRL (CF: 01409710215)</t>
  </si>
  <si>
    <t>Fornitura di un â€œCodice della riforma tributariaâ€</t>
  </si>
  <si>
    <t xml:space="preserve">WOLTERS KLUWER ITALIA SRL (CF: 10209790152)
</t>
  </si>
  <si>
    <t>WOLTERS KLUWER ITALIA SRL (CF: 10209790152)</t>
  </si>
  <si>
    <t>Fornitura di timbri per gli uffici della DP BZ</t>
  </si>
  <si>
    <t xml:space="preserve">TIMBRIFICIO TRENTINO S.N.C. (CF: 00631050226)
TIX SAS (CF: 01190030211)
TT SOLUTION SNC (CF: 01226370219)
</t>
  </si>
  <si>
    <t>TIMBRIFICIO TRENTINO S.N.C. (CF: 00631050226)</t>
  </si>
  <si>
    <t>Riparazione e sostituzione tendaggi</t>
  </si>
  <si>
    <t xml:space="preserve">INAMA ALFRED &amp; FIGLI SNC (CF: 01189750217)
</t>
  </si>
  <si>
    <t>INAMA ALFRED &amp; FIGLI SNC (CF: 01189750217)</t>
  </si>
  <si>
    <t>NOLEGGIO FOTOCOPIATORI B/NERO PER GLI UFFICI DELLA DP</t>
  </si>
  <si>
    <t>Servizio di sgombero neve</t>
  </si>
  <si>
    <t xml:space="preserve">ALBATROS SOC. COOP. (CF: 01536330218)
POLICONS SOC. COOP. (CF: 02288890219)
TURANDOT SOCIETA' COOPERATIVA (CF: 02494510213)
</t>
  </si>
  <si>
    <t xml:space="preserve">ODA 2194714 NOLEGGIO 4 FOTOCOPIATORI </t>
  </si>
  <si>
    <t>Smaltimento bombole ad argon ed estintori</t>
  </si>
  <si>
    <t xml:space="preserve">F.LLI SANTINI SRL (CF: 01133050219)
</t>
  </si>
  <si>
    <t>F.LLI SANTINI SRL (CF: 01133050219)</t>
  </si>
  <si>
    <t>Servizio di vigilanza fissa presso il front office dell'Ut di Bolzano</t>
  </si>
  <si>
    <t xml:space="preserve">CITTADINI DELL'ORDINE S.R.L. (CF: 02415990213)
CORPO VIGILANZA NOTTURNA SERVICES SRL (CF: 02038530222)
METROSERVICE SRL  (CF: 06748221006)
SICURITALIA S.P.A (CF: 07897711003)
</t>
  </si>
  <si>
    <t>SICURITALIA S.P.A (CF: 07897711003)</t>
  </si>
  <si>
    <t>Fornitura carta in risme per gli uffici della DP - fabbisogno 2020</t>
  </si>
  <si>
    <t xml:space="preserve">CARTIERA S. LUCIA DI MONTI AMADDIO (CF: MNTMDD38R01L522R)
CARTINGROS S.R.L. (CF: 02239150267)
CORSINI COMMERCIO CANCELLERIA SRL  (CF: 02253960237)
Forato Cancelleria S.r.l. (CF: 01383950225)
MOAR S.R.L. (CF: 01827230226)
</t>
  </si>
  <si>
    <t>Integrazione della fornitura di timbri per gli uffici della DP</t>
  </si>
  <si>
    <t xml:space="preserve">TIMBRIFICIO TRENTINO S.N.C. (CF: 00631050226)
</t>
  </si>
  <si>
    <t>Sostituzione barriere automatiche presso UT Merano</t>
  </si>
  <si>
    <t xml:space="preserve">ALMAX AUTOMAZIONI SRL (CF: 02414540225)
SAMI SAS (CF: 00720280213)
UDELLA DAVIDE (CF: DLLDVD63B09A022H)
</t>
  </si>
  <si>
    <t>ALMAX AUTOMAZIONI SRL (CF: 02414540225)</t>
  </si>
  <si>
    <t>Fornitura di n. 27 sedute visitatore per lâ€™UT di Merano</t>
  </si>
  <si>
    <t xml:space="preserve">KIITOS SRL (CF: 02244290223)
</t>
  </si>
  <si>
    <t>KIITOS SRL (CF: 02244290223)</t>
  </si>
  <si>
    <t>Servizio di facchinaggio per gli uffici della Dp di Bolzano</t>
  </si>
  <si>
    <t xml:space="preserve">AUTOTRASPORTI LOSS SRL (CF: 01390370227)
FACCHINI VERDI SOCIETA' COOPERATIVA (CF: 00108070228)
PIETROPOLI STELLIO (CF: PTRSLL68D18A952O)
</t>
  </si>
  <si>
    <t>PIETROPOLI STELLIO (CF: PTRSLL68D18A952O)</t>
  </si>
  <si>
    <t>Fornitura toner per gli uffici della DP di Bolzano</t>
  </si>
  <si>
    <t xml:space="preserve">R.C.M. ITALIA s.r.l. (CF: 06736060630)
</t>
  </si>
  <si>
    <t>R.C.M. ITALIA s.r.l. (CF: 06736060630)</t>
  </si>
  <si>
    <t>Abbonamento annuale al quotidiano Alto Adige</t>
  </si>
  <si>
    <t>Automatismo elettromeccanico porta automatica sede della DP</t>
  </si>
  <si>
    <t xml:space="preserve">A &amp; C AUTOMAZIONI (CF: 02096600222)
</t>
  </si>
  <si>
    <t>A &amp; C AUTOMAZIONI (CF: 02096600222)</t>
  </si>
  <si>
    <t>Fornitura di energia elettrica per gli uffici della DP di Bolzano 2020/21 EE16 LOTTO 4</t>
  </si>
  <si>
    <t xml:space="preserve">A2A ENERGIA (CF: 12883420155)
</t>
  </si>
  <si>
    <t>A2A ENERGIA (CF: 12883420155)</t>
  </si>
  <si>
    <t>Compartimentazione area caffÃ¨ Ut Bolzano</t>
  </si>
  <si>
    <t xml:space="preserve">TECNOBIT SRL (CF: 01719980227)
</t>
  </si>
  <si>
    <t>TECNOBIT SRL (CF: 01719980227)</t>
  </si>
  <si>
    <t>Manutenzione straordinaria impianti elettrici e clima</t>
  </si>
  <si>
    <t>Ripristino impianto di climatizzazione presso la sede di Bressanone</t>
  </si>
  <si>
    <t xml:space="preserve">GIEMME DI MENESTRINA DANIELE (CF: MNSDNL80A02L378Q)
RANZATO IMPIANTI SRL CON UNICO SOCIO (CF: 03121000271)
</t>
  </si>
  <si>
    <t>GIEMME DI MENESTRINA DANIELE (CF: MNSDNL80A02L378Q)</t>
  </si>
  <si>
    <t>Rifacimento cartellonistica DP Bolzano</t>
  </si>
  <si>
    <t xml:space="preserve">ADV STUDIO Scs Onlus (CF: 02960840219)
GRAFIDEA di Siniscalchi Paola (CF: SNSPLA73L58L781K)
POLLOCK ART GMBH (CF: 02564060214)
</t>
  </si>
  <si>
    <t>Tinteggiatura archivio</t>
  </si>
  <si>
    <t xml:space="preserve">PIETROPOLI STELLIO (CF: PTRSLL68D18A952O)
Pilati Giovanni (CF: PLTGNN61P03C794A)
</t>
  </si>
  <si>
    <t>Pilati Giovanni (CF: PLTGNN61P03C794A)</t>
  </si>
  <si>
    <t>Manutenzione straordinaria impianto antintrusione UT Merano</t>
  </si>
  <si>
    <t xml:space="preserve">RIGITEC di RIZZA GIUSEPPE (CF: RZZGPP73S18I169L)
</t>
  </si>
  <si>
    <t>RIGITEC di RIZZA GIUSEPPE (CF: RZZGPP73S18I169L)</t>
  </si>
  <si>
    <t>SORVEGLIANZA SANITARIA PER I DIPENDENTI DELLA DP DI BOLZANO</t>
  </si>
  <si>
    <t xml:space="preserve">A.P. Group S.r.l. (CF: 11161550154)
BOMA SRL (CF: 00217070218)
IGEAMED S.R.L. (CF: 05111821004)
MATTIVI CHRISTIAN (CF: MTTCRS66D05F132D)
</t>
  </si>
  <si>
    <t>A.P. Group S.r.l. (CF: 11161550154)</t>
  </si>
  <si>
    <t>Fornitura gas UT Merano</t>
  </si>
  <si>
    <t>INTERVENTO ANNUALE SPAZZACAMINO UT MERANO 2020</t>
  </si>
  <si>
    <t>Fornitura timbri</t>
  </si>
  <si>
    <t>Fornitura gas per UT Merano</t>
  </si>
  <si>
    <t xml:space="preserve">SPIGAS SRL (CF: 01159920113)
</t>
  </si>
  <si>
    <t>SPIGAS SRL (CF: 01159920113)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</si>
</sst>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"6668504F92"</f>
        <v>6668504F92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569292.19999999995</v>
      </c>
      <c r="I3" s="2">
        <v>42522</v>
      </c>
      <c r="J3" s="2">
        <v>43852</v>
      </c>
      <c r="K3">
        <v>220542.88</v>
      </c>
    </row>
    <row r="4" spans="1:11" x14ac:dyDescent="0.25">
      <c r="A4" t="str">
        <f>"Z7C1C4D1E3"</f>
        <v>Z7C1C4D1E3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0</v>
      </c>
      <c r="I4" s="2">
        <v>42716</v>
      </c>
      <c r="J4" s="2">
        <v>46367</v>
      </c>
      <c r="K4">
        <v>20105.939999999999</v>
      </c>
    </row>
    <row r="5" spans="1:11" x14ac:dyDescent="0.25">
      <c r="A5" t="str">
        <f>"Z0701C202E"</f>
        <v>Z0701C202E</v>
      </c>
      <c r="B5" t="str">
        <f t="shared" si="0"/>
        <v>06363391001</v>
      </c>
      <c r="C5" t="s">
        <v>16</v>
      </c>
      <c r="D5" t="s">
        <v>25</v>
      </c>
      <c r="E5" t="s">
        <v>18</v>
      </c>
      <c r="F5" s="1" t="s">
        <v>26</v>
      </c>
      <c r="G5" t="s">
        <v>27</v>
      </c>
      <c r="H5">
        <v>27675.5</v>
      </c>
      <c r="I5" s="2">
        <v>42767</v>
      </c>
      <c r="J5" s="2">
        <v>43861</v>
      </c>
      <c r="K5">
        <v>16616.400000000001</v>
      </c>
    </row>
    <row r="6" spans="1:11" x14ac:dyDescent="0.25">
      <c r="A6" t="str">
        <f>"Z1E1EECFE7"</f>
        <v>Z1E1EECFE7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2400.5</v>
      </c>
      <c r="I6" s="2">
        <v>42894</v>
      </c>
      <c r="J6" s="2">
        <v>43861</v>
      </c>
      <c r="K6">
        <v>0</v>
      </c>
    </row>
    <row r="7" spans="1:11" x14ac:dyDescent="0.25">
      <c r="A7" t="str">
        <f>"Z3E1FB4C08"</f>
        <v>Z3E1FB4C08</v>
      </c>
      <c r="B7" t="str">
        <f t="shared" si="0"/>
        <v>06363391001</v>
      </c>
      <c r="C7" t="s">
        <v>16</v>
      </c>
      <c r="D7" t="s">
        <v>31</v>
      </c>
      <c r="E7" t="s">
        <v>22</v>
      </c>
      <c r="F7" s="1" t="s">
        <v>32</v>
      </c>
      <c r="G7" t="s">
        <v>33</v>
      </c>
      <c r="H7">
        <v>6850</v>
      </c>
      <c r="I7" s="2">
        <v>43003</v>
      </c>
      <c r="J7" s="2">
        <v>43732</v>
      </c>
      <c r="K7">
        <v>6850</v>
      </c>
    </row>
    <row r="8" spans="1:11" x14ac:dyDescent="0.25">
      <c r="A8" t="str">
        <f>"Z92215A5BF"</f>
        <v>Z92215A5BF</v>
      </c>
      <c r="B8" t="str">
        <f t="shared" si="0"/>
        <v>06363391001</v>
      </c>
      <c r="C8" t="s">
        <v>16</v>
      </c>
      <c r="D8" t="s">
        <v>34</v>
      </c>
      <c r="E8" t="s">
        <v>18</v>
      </c>
      <c r="F8" s="1" t="s">
        <v>35</v>
      </c>
      <c r="G8" t="s">
        <v>36</v>
      </c>
      <c r="H8">
        <v>13723.2</v>
      </c>
      <c r="I8" s="2">
        <v>43132</v>
      </c>
      <c r="J8" s="2">
        <v>44957</v>
      </c>
      <c r="K8">
        <v>2058.48</v>
      </c>
    </row>
    <row r="9" spans="1:11" x14ac:dyDescent="0.25">
      <c r="A9" t="str">
        <f>"7347458227"</f>
        <v>7347458227</v>
      </c>
      <c r="B9" t="str">
        <f t="shared" si="0"/>
        <v>06363391001</v>
      </c>
      <c r="C9" t="s">
        <v>16</v>
      </c>
      <c r="D9" t="s">
        <v>37</v>
      </c>
      <c r="E9" t="s">
        <v>18</v>
      </c>
      <c r="F9" s="1" t="s">
        <v>38</v>
      </c>
      <c r="G9" t="s">
        <v>39</v>
      </c>
      <c r="H9">
        <v>334883</v>
      </c>
      <c r="I9" s="2">
        <v>43101</v>
      </c>
      <c r="J9" s="2">
        <v>44196</v>
      </c>
      <c r="K9">
        <v>164423.26</v>
      </c>
    </row>
    <row r="10" spans="1:11" x14ac:dyDescent="0.25">
      <c r="A10" t="str">
        <f>"734936148E"</f>
        <v>734936148E</v>
      </c>
      <c r="B10" t="str">
        <f t="shared" si="0"/>
        <v>06363391001</v>
      </c>
      <c r="C10" t="s">
        <v>16</v>
      </c>
      <c r="D10" t="s">
        <v>40</v>
      </c>
      <c r="E10" t="s">
        <v>18</v>
      </c>
      <c r="F10" s="1" t="s">
        <v>41</v>
      </c>
      <c r="G10" t="s">
        <v>42</v>
      </c>
      <c r="H10">
        <v>50270</v>
      </c>
      <c r="I10" s="2">
        <v>43160</v>
      </c>
      <c r="J10" s="2">
        <v>43524</v>
      </c>
      <c r="K10">
        <v>32730.07</v>
      </c>
    </row>
    <row r="11" spans="1:11" x14ac:dyDescent="0.25">
      <c r="A11" t="str">
        <f>"ZE52282F09"</f>
        <v>ZE52282F09</v>
      </c>
      <c r="B11" t="str">
        <f t="shared" si="0"/>
        <v>06363391001</v>
      </c>
      <c r="C11" t="s">
        <v>16</v>
      </c>
      <c r="D11" t="s">
        <v>43</v>
      </c>
      <c r="E11" t="s">
        <v>44</v>
      </c>
      <c r="F11" s="1" t="s">
        <v>45</v>
      </c>
      <c r="G11" t="s">
        <v>46</v>
      </c>
      <c r="H11">
        <v>2350</v>
      </c>
      <c r="I11" s="2">
        <v>43221</v>
      </c>
      <c r="J11" s="2">
        <v>43585</v>
      </c>
      <c r="K11">
        <v>2350</v>
      </c>
    </row>
    <row r="12" spans="1:11" x14ac:dyDescent="0.25">
      <c r="A12" t="str">
        <f>"Z691D0A460"</f>
        <v>Z691D0A460</v>
      </c>
      <c r="B12" t="str">
        <f t="shared" si="0"/>
        <v>06363391001</v>
      </c>
      <c r="C12" t="s">
        <v>16</v>
      </c>
      <c r="D12" t="s">
        <v>47</v>
      </c>
      <c r="E12" t="s">
        <v>22</v>
      </c>
      <c r="F12" s="1" t="s">
        <v>48</v>
      </c>
      <c r="G12" t="s">
        <v>49</v>
      </c>
      <c r="H12">
        <v>4000</v>
      </c>
      <c r="I12" s="2">
        <v>42815</v>
      </c>
      <c r="J12" s="2">
        <v>43545</v>
      </c>
      <c r="K12">
        <v>2490.41</v>
      </c>
    </row>
    <row r="13" spans="1:11" x14ac:dyDescent="0.25">
      <c r="A13" t="str">
        <f>"Z8D20D7232"</f>
        <v>Z8D20D7232</v>
      </c>
      <c r="B13" t="str">
        <f t="shared" si="0"/>
        <v>06363391001</v>
      </c>
      <c r="C13" t="s">
        <v>16</v>
      </c>
      <c r="D13" t="s">
        <v>50</v>
      </c>
      <c r="E13" t="s">
        <v>18</v>
      </c>
      <c r="F13" s="1" t="s">
        <v>29</v>
      </c>
      <c r="G13" t="s">
        <v>30</v>
      </c>
      <c r="H13">
        <v>7262.5</v>
      </c>
      <c r="I13" s="2">
        <v>43059</v>
      </c>
      <c r="J13" s="2">
        <v>43861</v>
      </c>
      <c r="K13">
        <v>11474.5</v>
      </c>
    </row>
    <row r="14" spans="1:11" x14ac:dyDescent="0.25">
      <c r="A14" t="str">
        <f>"Z9E2510544"</f>
        <v>Z9E2510544</v>
      </c>
      <c r="B14" t="str">
        <f t="shared" si="0"/>
        <v>06363391001</v>
      </c>
      <c r="C14" t="s">
        <v>16</v>
      </c>
      <c r="D14" t="s">
        <v>51</v>
      </c>
      <c r="E14" t="s">
        <v>22</v>
      </c>
      <c r="F14" s="1" t="s">
        <v>52</v>
      </c>
      <c r="G14" t="s">
        <v>53</v>
      </c>
      <c r="H14">
        <v>960</v>
      </c>
      <c r="I14" s="2">
        <v>43390</v>
      </c>
      <c r="J14" s="2">
        <v>43754</v>
      </c>
      <c r="K14">
        <v>0</v>
      </c>
    </row>
    <row r="15" spans="1:11" x14ac:dyDescent="0.25">
      <c r="A15" t="str">
        <f>"ZD824DFCAE"</f>
        <v>ZD824DFCAE</v>
      </c>
      <c r="B15" t="str">
        <f t="shared" si="0"/>
        <v>06363391001</v>
      </c>
      <c r="C15" t="s">
        <v>16</v>
      </c>
      <c r="D15" t="s">
        <v>54</v>
      </c>
      <c r="E15" t="s">
        <v>22</v>
      </c>
      <c r="F15" s="1" t="s">
        <v>55</v>
      </c>
      <c r="G15" t="s">
        <v>56</v>
      </c>
      <c r="H15">
        <v>2000</v>
      </c>
      <c r="I15" s="2">
        <v>43405</v>
      </c>
      <c r="J15" s="2">
        <v>44135</v>
      </c>
      <c r="K15">
        <v>1022.96</v>
      </c>
    </row>
    <row r="16" spans="1:11" x14ac:dyDescent="0.25">
      <c r="A16" t="str">
        <f>"Z7C247CBF5"</f>
        <v>Z7C247CBF5</v>
      </c>
      <c r="B16" t="str">
        <f t="shared" si="0"/>
        <v>06363391001</v>
      </c>
      <c r="C16" t="s">
        <v>16</v>
      </c>
      <c r="D16" t="s">
        <v>57</v>
      </c>
      <c r="E16" t="s">
        <v>22</v>
      </c>
      <c r="F16" s="1" t="s">
        <v>58</v>
      </c>
      <c r="G16" t="s">
        <v>59</v>
      </c>
      <c r="H16">
        <v>28603</v>
      </c>
      <c r="I16" s="2">
        <v>43405</v>
      </c>
      <c r="J16" s="2">
        <v>44135</v>
      </c>
      <c r="K16">
        <v>14293.43</v>
      </c>
    </row>
    <row r="17" spans="1:11" x14ac:dyDescent="0.25">
      <c r="A17" t="str">
        <f>"Z1A24DFC74"</f>
        <v>Z1A24DFC74</v>
      </c>
      <c r="B17" t="str">
        <f t="shared" si="0"/>
        <v>06363391001</v>
      </c>
      <c r="C17" t="s">
        <v>16</v>
      </c>
      <c r="D17" t="s">
        <v>60</v>
      </c>
      <c r="E17" t="s">
        <v>22</v>
      </c>
      <c r="F17" s="1" t="s">
        <v>61</v>
      </c>
      <c r="G17" t="s">
        <v>62</v>
      </c>
      <c r="H17">
        <v>8602</v>
      </c>
      <c r="I17" s="2">
        <v>43405</v>
      </c>
      <c r="J17" s="2">
        <v>44135</v>
      </c>
      <c r="K17">
        <v>4554</v>
      </c>
    </row>
    <row r="18" spans="1:11" x14ac:dyDescent="0.25">
      <c r="A18" t="str">
        <f>"ZF82639944"</f>
        <v>ZF82639944</v>
      </c>
      <c r="B18" t="str">
        <f t="shared" si="0"/>
        <v>06363391001</v>
      </c>
      <c r="C18" t="s">
        <v>16</v>
      </c>
      <c r="D18" t="s">
        <v>63</v>
      </c>
      <c r="E18" t="s">
        <v>18</v>
      </c>
      <c r="F18" s="1" t="s">
        <v>64</v>
      </c>
      <c r="G18" t="s">
        <v>65</v>
      </c>
      <c r="H18">
        <v>38770</v>
      </c>
      <c r="I18" s="2">
        <v>43525</v>
      </c>
      <c r="J18" s="2">
        <v>43890</v>
      </c>
      <c r="K18">
        <v>0</v>
      </c>
    </row>
    <row r="19" spans="1:11" x14ac:dyDescent="0.25">
      <c r="A19" t="str">
        <f>"ZA1257DC36"</f>
        <v>ZA1257DC36</v>
      </c>
      <c r="B19" t="str">
        <f t="shared" si="0"/>
        <v>06363391001</v>
      </c>
      <c r="C19" t="s">
        <v>16</v>
      </c>
      <c r="D19" t="s">
        <v>66</v>
      </c>
      <c r="E19" t="s">
        <v>44</v>
      </c>
      <c r="F19" s="1" t="s">
        <v>67</v>
      </c>
      <c r="G19" t="s">
        <v>68</v>
      </c>
      <c r="H19">
        <v>9441.6</v>
      </c>
      <c r="I19" s="2">
        <v>43466</v>
      </c>
      <c r="J19" s="2">
        <v>43830</v>
      </c>
      <c r="K19">
        <v>9441.6</v>
      </c>
    </row>
    <row r="20" spans="1:11" x14ac:dyDescent="0.25">
      <c r="A20" t="str">
        <f>"Z7B2743F02"</f>
        <v>Z7B2743F02</v>
      </c>
      <c r="B20" t="str">
        <f t="shared" si="0"/>
        <v>06363391001</v>
      </c>
      <c r="C20" t="s">
        <v>16</v>
      </c>
      <c r="D20" t="s">
        <v>69</v>
      </c>
      <c r="E20" t="s">
        <v>44</v>
      </c>
      <c r="F20" s="1" t="s">
        <v>70</v>
      </c>
      <c r="G20" t="s">
        <v>71</v>
      </c>
      <c r="H20">
        <v>1342.61</v>
      </c>
      <c r="I20" s="2">
        <v>43530</v>
      </c>
      <c r="J20" s="2">
        <v>43544</v>
      </c>
      <c r="K20">
        <v>1342.61</v>
      </c>
    </row>
    <row r="21" spans="1:11" x14ac:dyDescent="0.25">
      <c r="A21" t="str">
        <f>"Z31252F761"</f>
        <v>Z31252F761</v>
      </c>
      <c r="B21" t="str">
        <f t="shared" si="0"/>
        <v>06363391001</v>
      </c>
      <c r="C21" t="s">
        <v>16</v>
      </c>
      <c r="D21" t="s">
        <v>72</v>
      </c>
      <c r="E21" t="s">
        <v>22</v>
      </c>
      <c r="F21" s="1" t="s">
        <v>73</v>
      </c>
      <c r="G21" t="s">
        <v>74</v>
      </c>
      <c r="H21">
        <v>712.8</v>
      </c>
      <c r="I21" s="2">
        <v>43380</v>
      </c>
      <c r="J21" s="2">
        <v>43385</v>
      </c>
      <c r="K21">
        <v>712.8</v>
      </c>
    </row>
    <row r="22" spans="1:11" x14ac:dyDescent="0.25">
      <c r="A22" t="str">
        <f>"Z24252F7CC"</f>
        <v>Z24252F7CC</v>
      </c>
      <c r="B22" t="str">
        <f t="shared" si="0"/>
        <v>06363391001</v>
      </c>
      <c r="C22" t="s">
        <v>16</v>
      </c>
      <c r="D22" t="s">
        <v>75</v>
      </c>
      <c r="E22" t="s">
        <v>22</v>
      </c>
      <c r="F22" s="1" t="s">
        <v>76</v>
      </c>
      <c r="G22" t="s">
        <v>77</v>
      </c>
      <c r="H22">
        <v>531.70000000000005</v>
      </c>
      <c r="I22" s="2">
        <v>43380</v>
      </c>
      <c r="J22" s="2">
        <v>43380</v>
      </c>
      <c r="K22">
        <v>531.70000000000005</v>
      </c>
    </row>
    <row r="23" spans="1:11" x14ac:dyDescent="0.25">
      <c r="A23" t="str">
        <f>"ZD42739CB5"</f>
        <v>ZD42739CB5</v>
      </c>
      <c r="B23" t="str">
        <f t="shared" si="0"/>
        <v>06363391001</v>
      </c>
      <c r="C23" t="s">
        <v>16</v>
      </c>
      <c r="D23" t="s">
        <v>78</v>
      </c>
      <c r="E23" t="s">
        <v>22</v>
      </c>
      <c r="F23" s="1" t="s">
        <v>79</v>
      </c>
      <c r="G23" t="s">
        <v>80</v>
      </c>
      <c r="H23">
        <v>100</v>
      </c>
      <c r="I23" s="2">
        <v>43514</v>
      </c>
      <c r="J23" s="2">
        <v>43514</v>
      </c>
      <c r="K23">
        <v>100</v>
      </c>
    </row>
    <row r="24" spans="1:11" x14ac:dyDescent="0.25">
      <c r="A24" t="str">
        <f>"ZC826EFB07"</f>
        <v>ZC826EFB07</v>
      </c>
      <c r="B24" t="str">
        <f t="shared" si="0"/>
        <v>06363391001</v>
      </c>
      <c r="C24" t="s">
        <v>16</v>
      </c>
      <c r="D24" t="s">
        <v>81</v>
      </c>
      <c r="E24" t="s">
        <v>18</v>
      </c>
      <c r="F24" s="1" t="s">
        <v>82</v>
      </c>
      <c r="G24" t="s">
        <v>83</v>
      </c>
      <c r="H24">
        <v>0</v>
      </c>
      <c r="I24" s="2">
        <v>43556</v>
      </c>
      <c r="J24" s="2">
        <v>43920</v>
      </c>
      <c r="K24">
        <v>3913.09</v>
      </c>
    </row>
    <row r="25" spans="1:11" x14ac:dyDescent="0.25">
      <c r="A25" t="str">
        <f>"Z9F26D6EA7"</f>
        <v>Z9F26D6EA7</v>
      </c>
      <c r="B25" t="str">
        <f t="shared" si="0"/>
        <v>06363391001</v>
      </c>
      <c r="C25" t="s">
        <v>16</v>
      </c>
      <c r="D25" t="s">
        <v>84</v>
      </c>
      <c r="E25" t="s">
        <v>22</v>
      </c>
      <c r="F25" s="1" t="s">
        <v>85</v>
      </c>
      <c r="G25" t="s">
        <v>86</v>
      </c>
      <c r="H25">
        <v>220</v>
      </c>
      <c r="I25" s="2">
        <v>43678</v>
      </c>
      <c r="J25" s="2">
        <v>44104</v>
      </c>
      <c r="K25">
        <v>110</v>
      </c>
    </row>
    <row r="26" spans="1:11" x14ac:dyDescent="0.25">
      <c r="A26" t="str">
        <f>"Z03270BBEE"</f>
        <v>Z03270BBEE</v>
      </c>
      <c r="B26" t="str">
        <f t="shared" si="0"/>
        <v>06363391001</v>
      </c>
      <c r="C26" t="s">
        <v>16</v>
      </c>
      <c r="D26" t="s">
        <v>87</v>
      </c>
      <c r="E26" t="s">
        <v>44</v>
      </c>
      <c r="F26" s="1" t="s">
        <v>88</v>
      </c>
      <c r="G26" t="s">
        <v>89</v>
      </c>
      <c r="H26">
        <v>3447.9</v>
      </c>
      <c r="I26" s="2">
        <v>43535</v>
      </c>
      <c r="J26" s="2">
        <v>43553</v>
      </c>
      <c r="K26">
        <v>3447.9</v>
      </c>
    </row>
    <row r="27" spans="1:11" x14ac:dyDescent="0.25">
      <c r="A27" t="str">
        <f>"ZB826E30A9"</f>
        <v>ZB826E30A9</v>
      </c>
      <c r="B27" t="str">
        <f t="shared" si="0"/>
        <v>06363391001</v>
      </c>
      <c r="C27" t="s">
        <v>16</v>
      </c>
      <c r="D27" t="s">
        <v>90</v>
      </c>
      <c r="E27" t="s">
        <v>22</v>
      </c>
      <c r="F27" s="1" t="s">
        <v>91</v>
      </c>
      <c r="G27" t="s">
        <v>49</v>
      </c>
      <c r="H27">
        <v>4900</v>
      </c>
      <c r="I27" s="2">
        <v>43545</v>
      </c>
      <c r="J27" s="2">
        <v>43910</v>
      </c>
      <c r="K27">
        <v>909</v>
      </c>
    </row>
    <row r="28" spans="1:11" x14ac:dyDescent="0.25">
      <c r="A28" t="str">
        <f>"ZCF2725EAB"</f>
        <v>ZCF2725EAB</v>
      </c>
      <c r="B28" t="str">
        <f t="shared" si="0"/>
        <v>06363391001</v>
      </c>
      <c r="C28" t="s">
        <v>16</v>
      </c>
      <c r="D28" t="s">
        <v>92</v>
      </c>
      <c r="E28" t="s">
        <v>44</v>
      </c>
      <c r="F28" s="1" t="s">
        <v>93</v>
      </c>
      <c r="G28" t="s">
        <v>46</v>
      </c>
      <c r="H28">
        <v>2750</v>
      </c>
      <c r="I28" s="2">
        <v>43586</v>
      </c>
      <c r="J28" s="2">
        <v>43951</v>
      </c>
      <c r="K28">
        <v>0</v>
      </c>
    </row>
    <row r="29" spans="1:11" x14ac:dyDescent="0.25">
      <c r="A29" t="str">
        <f>"Z9027829CE"</f>
        <v>Z9027829CE</v>
      </c>
      <c r="B29" t="str">
        <f t="shared" si="0"/>
        <v>06363391001</v>
      </c>
      <c r="C29" t="s">
        <v>16</v>
      </c>
      <c r="D29" t="s">
        <v>94</v>
      </c>
      <c r="E29" t="s">
        <v>22</v>
      </c>
      <c r="F29" s="1" t="s">
        <v>95</v>
      </c>
      <c r="G29" t="s">
        <v>96</v>
      </c>
      <c r="H29">
        <v>1905</v>
      </c>
      <c r="I29" s="2">
        <v>43549</v>
      </c>
      <c r="J29" s="2">
        <v>43553</v>
      </c>
      <c r="K29">
        <v>1905</v>
      </c>
    </row>
    <row r="30" spans="1:11" x14ac:dyDescent="0.25">
      <c r="A30" t="str">
        <f>"Z84280EDCE"</f>
        <v>Z84280EDCE</v>
      </c>
      <c r="B30" t="str">
        <f t="shared" si="0"/>
        <v>06363391001</v>
      </c>
      <c r="C30" t="s">
        <v>16</v>
      </c>
      <c r="D30" t="s">
        <v>97</v>
      </c>
      <c r="E30" t="s">
        <v>22</v>
      </c>
      <c r="F30" s="1" t="s">
        <v>98</v>
      </c>
      <c r="G30" t="s">
        <v>99</v>
      </c>
      <c r="H30">
        <v>962.5</v>
      </c>
      <c r="I30" s="2">
        <v>43591</v>
      </c>
      <c r="J30" s="2">
        <v>43574</v>
      </c>
      <c r="K30">
        <v>962.5</v>
      </c>
    </row>
    <row r="31" spans="1:11" x14ac:dyDescent="0.25">
      <c r="A31" t="str">
        <f>"Z20280EE4E"</f>
        <v>Z20280EE4E</v>
      </c>
      <c r="B31" t="str">
        <f t="shared" si="0"/>
        <v>06363391001</v>
      </c>
      <c r="C31" t="s">
        <v>16</v>
      </c>
      <c r="D31" t="s">
        <v>100</v>
      </c>
      <c r="E31" t="s">
        <v>22</v>
      </c>
      <c r="F31" s="1" t="s">
        <v>101</v>
      </c>
      <c r="G31" t="s">
        <v>102</v>
      </c>
      <c r="H31">
        <v>1440</v>
      </c>
      <c r="I31" s="2">
        <v>43600</v>
      </c>
      <c r="J31" s="2">
        <v>43607</v>
      </c>
      <c r="K31">
        <v>0</v>
      </c>
    </row>
    <row r="32" spans="1:11" x14ac:dyDescent="0.25">
      <c r="A32" t="str">
        <f>"Z5D28451CB"</f>
        <v>Z5D28451CB</v>
      </c>
      <c r="B32" t="str">
        <f t="shared" si="0"/>
        <v>06363391001</v>
      </c>
      <c r="C32" t="s">
        <v>16</v>
      </c>
      <c r="D32" t="s">
        <v>103</v>
      </c>
      <c r="E32" t="s">
        <v>22</v>
      </c>
      <c r="F32" s="1" t="s">
        <v>104</v>
      </c>
      <c r="G32" t="s">
        <v>105</v>
      </c>
      <c r="H32">
        <v>165</v>
      </c>
      <c r="I32" s="2">
        <v>43593</v>
      </c>
      <c r="J32" s="2">
        <v>43615</v>
      </c>
      <c r="K32">
        <v>165</v>
      </c>
    </row>
    <row r="33" spans="1:11" x14ac:dyDescent="0.25">
      <c r="A33" t="str">
        <f>"Z602881D44"</f>
        <v>Z602881D44</v>
      </c>
      <c r="B33" t="str">
        <f t="shared" si="0"/>
        <v>06363391001</v>
      </c>
      <c r="C33" t="s">
        <v>16</v>
      </c>
      <c r="D33" t="s">
        <v>106</v>
      </c>
      <c r="E33" t="s">
        <v>22</v>
      </c>
      <c r="F33" s="1" t="s">
        <v>107</v>
      </c>
      <c r="G33" t="s">
        <v>108</v>
      </c>
      <c r="H33">
        <v>590</v>
      </c>
      <c r="I33" s="2">
        <v>43635</v>
      </c>
      <c r="J33" s="2">
        <v>43635</v>
      </c>
      <c r="K33">
        <v>590</v>
      </c>
    </row>
    <row r="34" spans="1:11" x14ac:dyDescent="0.25">
      <c r="A34" t="str">
        <f>"ZBC28967F8"</f>
        <v>ZBC28967F8</v>
      </c>
      <c r="B34" t="str">
        <f t="shared" si="0"/>
        <v>06363391001</v>
      </c>
      <c r="C34" t="s">
        <v>16</v>
      </c>
      <c r="D34" t="s">
        <v>109</v>
      </c>
      <c r="E34" t="s">
        <v>22</v>
      </c>
      <c r="F34" s="1" t="s">
        <v>110</v>
      </c>
      <c r="G34" t="s">
        <v>111</v>
      </c>
      <c r="H34">
        <v>172.5</v>
      </c>
      <c r="I34" s="2">
        <v>43634</v>
      </c>
      <c r="J34" s="2">
        <v>43634</v>
      </c>
      <c r="K34">
        <v>172.5</v>
      </c>
    </row>
    <row r="35" spans="1:11" x14ac:dyDescent="0.25">
      <c r="A35" t="str">
        <f>"Z8F291261D"</f>
        <v>Z8F291261D</v>
      </c>
      <c r="B35" t="str">
        <f t="shared" ref="B35:B61" si="1">"06363391001"</f>
        <v>06363391001</v>
      </c>
      <c r="C35" t="s">
        <v>16</v>
      </c>
      <c r="D35" t="s">
        <v>112</v>
      </c>
      <c r="E35" t="s">
        <v>22</v>
      </c>
      <c r="F35" s="1" t="s">
        <v>113</v>
      </c>
      <c r="G35" t="s">
        <v>114</v>
      </c>
      <c r="H35">
        <v>390.72</v>
      </c>
      <c r="I35" s="2">
        <v>43672</v>
      </c>
      <c r="J35" s="2">
        <v>43672</v>
      </c>
      <c r="K35">
        <v>390.72</v>
      </c>
    </row>
    <row r="36" spans="1:11" x14ac:dyDescent="0.25">
      <c r="A36" t="str">
        <f>"ZE229866F1"</f>
        <v>ZE229866F1</v>
      </c>
      <c r="B36" t="str">
        <f t="shared" si="1"/>
        <v>06363391001</v>
      </c>
      <c r="C36" t="s">
        <v>16</v>
      </c>
      <c r="D36" t="s">
        <v>115</v>
      </c>
      <c r="E36" t="s">
        <v>22</v>
      </c>
      <c r="F36" s="1" t="s">
        <v>116</v>
      </c>
      <c r="G36" t="s">
        <v>117</v>
      </c>
      <c r="H36">
        <v>8121.71</v>
      </c>
      <c r="I36" s="2">
        <v>44104</v>
      </c>
      <c r="J36" s="2">
        <v>43840</v>
      </c>
      <c r="K36">
        <v>0</v>
      </c>
    </row>
    <row r="37" spans="1:11" x14ac:dyDescent="0.25">
      <c r="A37" t="str">
        <f>"Z37224BBCC"</f>
        <v>Z37224BBCC</v>
      </c>
      <c r="B37" t="str">
        <f t="shared" si="1"/>
        <v>06363391001</v>
      </c>
      <c r="C37" t="s">
        <v>16</v>
      </c>
      <c r="D37" t="s">
        <v>118</v>
      </c>
      <c r="E37" t="s">
        <v>18</v>
      </c>
      <c r="F37" s="1" t="s">
        <v>35</v>
      </c>
      <c r="G37" t="s">
        <v>36</v>
      </c>
      <c r="H37">
        <v>28270</v>
      </c>
      <c r="I37" s="2">
        <v>43174</v>
      </c>
      <c r="J37" s="2">
        <v>45000</v>
      </c>
      <c r="K37">
        <v>4240.5</v>
      </c>
    </row>
    <row r="38" spans="1:11" x14ac:dyDescent="0.25">
      <c r="A38" t="str">
        <f>"ZF429C3E4D"</f>
        <v>ZF429C3E4D</v>
      </c>
      <c r="B38" t="str">
        <f t="shared" si="1"/>
        <v>06363391001</v>
      </c>
      <c r="C38" t="s">
        <v>16</v>
      </c>
      <c r="D38" t="s">
        <v>119</v>
      </c>
      <c r="E38" t="s">
        <v>22</v>
      </c>
      <c r="F38" s="1" t="s">
        <v>120</v>
      </c>
      <c r="G38" t="s">
        <v>53</v>
      </c>
      <c r="H38">
        <v>960</v>
      </c>
      <c r="I38" s="2">
        <v>43755</v>
      </c>
      <c r="J38" s="2">
        <v>44850</v>
      </c>
      <c r="K38">
        <v>0</v>
      </c>
    </row>
    <row r="39" spans="1:11" x14ac:dyDescent="0.25">
      <c r="A39" t="str">
        <f>"ZF813C0A7E"</f>
        <v>ZF813C0A7E</v>
      </c>
      <c r="B39" t="str">
        <f t="shared" si="1"/>
        <v>06363391001</v>
      </c>
      <c r="C39" t="s">
        <v>16</v>
      </c>
      <c r="D39" t="s">
        <v>121</v>
      </c>
      <c r="E39" t="s">
        <v>18</v>
      </c>
      <c r="F39" s="1" t="s">
        <v>35</v>
      </c>
      <c r="G39" t="s">
        <v>36</v>
      </c>
      <c r="H39">
        <v>8385.6</v>
      </c>
      <c r="I39" s="2">
        <v>42212</v>
      </c>
      <c r="J39" s="2">
        <v>44040</v>
      </c>
      <c r="K39">
        <v>8988.5400000000009</v>
      </c>
    </row>
    <row r="40" spans="1:11" x14ac:dyDescent="0.25">
      <c r="A40" t="str">
        <f>"Z122506208"</f>
        <v>Z122506208</v>
      </c>
      <c r="B40" t="str">
        <f t="shared" si="1"/>
        <v>06363391001</v>
      </c>
      <c r="C40" t="s">
        <v>16</v>
      </c>
      <c r="D40" t="s">
        <v>122</v>
      </c>
      <c r="E40" t="s">
        <v>22</v>
      </c>
      <c r="F40" s="1" t="s">
        <v>123</v>
      </c>
      <c r="G40" t="s">
        <v>124</v>
      </c>
      <c r="H40">
        <v>2100</v>
      </c>
      <c r="I40" s="2">
        <v>43747</v>
      </c>
      <c r="J40" s="2">
        <v>43747</v>
      </c>
      <c r="K40">
        <v>2100</v>
      </c>
    </row>
    <row r="41" spans="1:11" x14ac:dyDescent="0.25">
      <c r="A41" t="str">
        <f>"Z12289683B"</f>
        <v>Z12289683B</v>
      </c>
      <c r="B41" t="str">
        <f t="shared" si="1"/>
        <v>06363391001</v>
      </c>
      <c r="C41" t="s">
        <v>16</v>
      </c>
      <c r="D41" t="s">
        <v>125</v>
      </c>
      <c r="E41" t="s">
        <v>22</v>
      </c>
      <c r="F41" s="1" t="s">
        <v>126</v>
      </c>
      <c r="G41" t="s">
        <v>127</v>
      </c>
      <c r="H41">
        <v>27950</v>
      </c>
      <c r="I41" s="2">
        <v>43647</v>
      </c>
      <c r="J41" s="2">
        <v>44012</v>
      </c>
      <c r="K41">
        <v>11481</v>
      </c>
    </row>
    <row r="42" spans="1:11" x14ac:dyDescent="0.25">
      <c r="A42" t="str">
        <f>"Z952A1B551"</f>
        <v>Z952A1B551</v>
      </c>
      <c r="B42" t="str">
        <f t="shared" si="1"/>
        <v>06363391001</v>
      </c>
      <c r="C42" t="s">
        <v>16</v>
      </c>
      <c r="D42" t="s">
        <v>128</v>
      </c>
      <c r="E42" t="s">
        <v>44</v>
      </c>
      <c r="F42" s="1" t="s">
        <v>129</v>
      </c>
      <c r="G42" t="s">
        <v>68</v>
      </c>
      <c r="H42">
        <v>9165</v>
      </c>
      <c r="I42" s="2">
        <v>43831</v>
      </c>
      <c r="J42" s="2">
        <v>44196</v>
      </c>
      <c r="K42">
        <v>0</v>
      </c>
    </row>
    <row r="43" spans="1:11" x14ac:dyDescent="0.25">
      <c r="A43" t="str">
        <f>"Z6C2A91D47"</f>
        <v>Z6C2A91D47</v>
      </c>
      <c r="B43" t="str">
        <f t="shared" si="1"/>
        <v>06363391001</v>
      </c>
      <c r="C43" t="s">
        <v>16</v>
      </c>
      <c r="D43" t="s">
        <v>130</v>
      </c>
      <c r="E43" t="s">
        <v>22</v>
      </c>
      <c r="F43" s="1" t="s">
        <v>131</v>
      </c>
      <c r="G43" t="s">
        <v>114</v>
      </c>
      <c r="H43">
        <v>110.88</v>
      </c>
      <c r="I43" s="2">
        <v>43780</v>
      </c>
      <c r="J43" s="2">
        <v>43784</v>
      </c>
      <c r="K43">
        <v>110.88</v>
      </c>
    </row>
    <row r="44" spans="1:11" x14ac:dyDescent="0.25">
      <c r="A44" t="str">
        <f>"ZC0298A16E"</f>
        <v>ZC0298A16E</v>
      </c>
      <c r="B44" t="str">
        <f t="shared" si="1"/>
        <v>06363391001</v>
      </c>
      <c r="C44" t="s">
        <v>16</v>
      </c>
      <c r="D44" t="s">
        <v>132</v>
      </c>
      <c r="E44" t="s">
        <v>22</v>
      </c>
      <c r="F44" s="1" t="s">
        <v>133</v>
      </c>
      <c r="G44" t="s">
        <v>134</v>
      </c>
      <c r="H44">
        <v>3908</v>
      </c>
      <c r="I44" s="2">
        <v>43783</v>
      </c>
      <c r="J44" s="2">
        <v>43783</v>
      </c>
      <c r="K44">
        <v>3908</v>
      </c>
    </row>
    <row r="45" spans="1:11" x14ac:dyDescent="0.25">
      <c r="A45" t="str">
        <f>"ZB42A25C82"</f>
        <v>ZB42A25C82</v>
      </c>
      <c r="B45" t="str">
        <f t="shared" si="1"/>
        <v>06363391001</v>
      </c>
      <c r="C45" t="s">
        <v>16</v>
      </c>
      <c r="D45" t="s">
        <v>135</v>
      </c>
      <c r="E45" t="s">
        <v>22</v>
      </c>
      <c r="F45" s="1" t="s">
        <v>136</v>
      </c>
      <c r="G45" t="s">
        <v>137</v>
      </c>
      <c r="H45">
        <v>945</v>
      </c>
      <c r="I45" s="2">
        <v>43783</v>
      </c>
      <c r="J45" s="2">
        <v>43783</v>
      </c>
      <c r="K45">
        <v>945</v>
      </c>
    </row>
    <row r="46" spans="1:11" x14ac:dyDescent="0.25">
      <c r="A46" t="str">
        <f>"Z3223EA352"</f>
        <v>Z3223EA352</v>
      </c>
      <c r="B46" t="str">
        <f t="shared" si="1"/>
        <v>06363391001</v>
      </c>
      <c r="C46" t="s">
        <v>16</v>
      </c>
      <c r="D46" t="s">
        <v>138</v>
      </c>
      <c r="E46" t="s">
        <v>22</v>
      </c>
      <c r="F46" s="1" t="s">
        <v>139</v>
      </c>
      <c r="G46" t="s">
        <v>140</v>
      </c>
      <c r="H46">
        <v>23000</v>
      </c>
      <c r="I46" s="2">
        <v>43285</v>
      </c>
      <c r="J46" s="2">
        <v>43921</v>
      </c>
      <c r="K46">
        <v>19572.5</v>
      </c>
    </row>
    <row r="47" spans="1:11" x14ac:dyDescent="0.25">
      <c r="A47" t="str">
        <f>"Z4029DD8A5"</f>
        <v>Z4029DD8A5</v>
      </c>
      <c r="B47" t="str">
        <f t="shared" si="1"/>
        <v>06363391001</v>
      </c>
      <c r="C47" t="s">
        <v>16</v>
      </c>
      <c r="D47" t="s">
        <v>141</v>
      </c>
      <c r="E47" t="s">
        <v>22</v>
      </c>
      <c r="F47" s="1" t="s">
        <v>142</v>
      </c>
      <c r="G47" t="s">
        <v>143</v>
      </c>
      <c r="H47">
        <v>4500</v>
      </c>
      <c r="I47" s="2">
        <v>43746</v>
      </c>
      <c r="J47" s="2">
        <v>44476</v>
      </c>
      <c r="K47">
        <v>915.85</v>
      </c>
    </row>
    <row r="48" spans="1:11" x14ac:dyDescent="0.25">
      <c r="A48" t="str">
        <f>"Z6B2AC869B"</f>
        <v>Z6B2AC869B</v>
      </c>
      <c r="B48" t="str">
        <f t="shared" si="1"/>
        <v>06363391001</v>
      </c>
      <c r="C48" t="s">
        <v>16</v>
      </c>
      <c r="D48" t="s">
        <v>144</v>
      </c>
      <c r="E48" t="s">
        <v>22</v>
      </c>
      <c r="F48" s="1" t="s">
        <v>76</v>
      </c>
      <c r="G48" t="s">
        <v>77</v>
      </c>
      <c r="H48">
        <v>191.35</v>
      </c>
      <c r="I48" s="2">
        <v>43802</v>
      </c>
      <c r="J48" s="2">
        <v>44167</v>
      </c>
      <c r="K48">
        <v>191.35</v>
      </c>
    </row>
    <row r="49" spans="1:11" x14ac:dyDescent="0.25">
      <c r="A49" t="str">
        <f>"Z9829C2290"</f>
        <v>Z9829C2290</v>
      </c>
      <c r="B49" t="str">
        <f t="shared" si="1"/>
        <v>06363391001</v>
      </c>
      <c r="C49" t="s">
        <v>16</v>
      </c>
      <c r="D49" t="s">
        <v>145</v>
      </c>
      <c r="E49" t="s">
        <v>22</v>
      </c>
      <c r="F49" s="1" t="s">
        <v>146</v>
      </c>
      <c r="G49" t="s">
        <v>147</v>
      </c>
      <c r="H49">
        <v>1800</v>
      </c>
      <c r="I49" s="2">
        <v>43800</v>
      </c>
      <c r="J49" s="2">
        <v>43830</v>
      </c>
      <c r="K49">
        <v>0</v>
      </c>
    </row>
    <row r="50" spans="1:11" x14ac:dyDescent="0.25">
      <c r="A50" t="str">
        <f>"Z552AF0EA6"</f>
        <v>Z552AF0EA6</v>
      </c>
      <c r="B50" t="str">
        <f t="shared" si="1"/>
        <v>06363391001</v>
      </c>
      <c r="C50" t="s">
        <v>16</v>
      </c>
      <c r="D50" t="s">
        <v>148</v>
      </c>
      <c r="E50" t="s">
        <v>18</v>
      </c>
      <c r="F50" s="1" t="s">
        <v>149</v>
      </c>
      <c r="G50" t="s">
        <v>150</v>
      </c>
      <c r="H50">
        <v>38313</v>
      </c>
      <c r="I50" s="2">
        <v>43891</v>
      </c>
      <c r="J50" s="2">
        <v>44255</v>
      </c>
      <c r="K50">
        <v>0</v>
      </c>
    </row>
    <row r="51" spans="1:11" x14ac:dyDescent="0.25">
      <c r="A51" t="str">
        <f>"ZE32B262B6"</f>
        <v>ZE32B262B6</v>
      </c>
      <c r="B51" t="str">
        <f t="shared" si="1"/>
        <v>06363391001</v>
      </c>
      <c r="C51" t="s">
        <v>16</v>
      </c>
      <c r="D51" t="s">
        <v>151</v>
      </c>
      <c r="E51" t="s">
        <v>22</v>
      </c>
      <c r="F51" s="1" t="s">
        <v>152</v>
      </c>
      <c r="G51" t="s">
        <v>153</v>
      </c>
      <c r="H51">
        <v>4175.8999999999996</v>
      </c>
      <c r="I51" s="2">
        <v>43871</v>
      </c>
      <c r="J51" s="2">
        <v>43885</v>
      </c>
      <c r="K51">
        <v>0</v>
      </c>
    </row>
    <row r="52" spans="1:11" x14ac:dyDescent="0.25">
      <c r="A52" t="str">
        <f>"Z012AE1B67"</f>
        <v>Z012AE1B67</v>
      </c>
      <c r="B52" t="str">
        <f t="shared" si="1"/>
        <v>06363391001</v>
      </c>
      <c r="C52" t="s">
        <v>16</v>
      </c>
      <c r="D52" t="s">
        <v>154</v>
      </c>
      <c r="E52" t="s">
        <v>22</v>
      </c>
      <c r="F52" s="1" t="s">
        <v>58</v>
      </c>
      <c r="G52" t="s">
        <v>59</v>
      </c>
      <c r="H52">
        <v>10356.44</v>
      </c>
      <c r="I52" s="2">
        <v>43832</v>
      </c>
      <c r="J52" s="2">
        <v>43858</v>
      </c>
      <c r="K52">
        <v>0</v>
      </c>
    </row>
    <row r="53" spans="1:11" x14ac:dyDescent="0.25">
      <c r="A53" t="str">
        <f>"Z0D2909448"</f>
        <v>Z0D2909448</v>
      </c>
      <c r="B53" t="str">
        <f t="shared" si="1"/>
        <v>06363391001</v>
      </c>
      <c r="C53" t="s">
        <v>16</v>
      </c>
      <c r="D53" t="s">
        <v>155</v>
      </c>
      <c r="E53" t="s">
        <v>22</v>
      </c>
      <c r="F53" s="1" t="s">
        <v>156</v>
      </c>
      <c r="G53" t="s">
        <v>157</v>
      </c>
      <c r="H53">
        <v>670</v>
      </c>
      <c r="I53" s="2">
        <v>43689</v>
      </c>
      <c r="J53" s="2">
        <v>43693</v>
      </c>
      <c r="K53">
        <v>670</v>
      </c>
    </row>
    <row r="54" spans="1:11" x14ac:dyDescent="0.25">
      <c r="A54" t="str">
        <f>"ZC129CC0AF"</f>
        <v>ZC129CC0AF</v>
      </c>
      <c r="B54" t="str">
        <f t="shared" si="1"/>
        <v>06363391001</v>
      </c>
      <c r="C54" t="s">
        <v>16</v>
      </c>
      <c r="D54" t="s">
        <v>158</v>
      </c>
      <c r="E54" t="s">
        <v>22</v>
      </c>
      <c r="F54" s="1" t="s">
        <v>159</v>
      </c>
      <c r="H54">
        <v>0</v>
      </c>
      <c r="K54">
        <v>0</v>
      </c>
    </row>
    <row r="55" spans="1:11" x14ac:dyDescent="0.25">
      <c r="A55" t="str">
        <f>"ZC52BA4832"</f>
        <v>ZC52BA4832</v>
      </c>
      <c r="B55" t="str">
        <f t="shared" si="1"/>
        <v>06363391001</v>
      </c>
      <c r="C55" t="s">
        <v>16</v>
      </c>
      <c r="D55" t="s">
        <v>160</v>
      </c>
      <c r="E55" t="s">
        <v>22</v>
      </c>
      <c r="F55" s="1" t="s">
        <v>161</v>
      </c>
      <c r="G55" t="s">
        <v>162</v>
      </c>
      <c r="H55">
        <v>330</v>
      </c>
      <c r="I55" s="2">
        <v>43857</v>
      </c>
      <c r="J55" s="2">
        <v>43857</v>
      </c>
      <c r="K55">
        <v>0</v>
      </c>
    </row>
    <row r="56" spans="1:11" x14ac:dyDescent="0.25">
      <c r="A56" t="str">
        <f>"ZF32BBD104"</f>
        <v>ZF32BBD104</v>
      </c>
      <c r="B56" t="str">
        <f t="shared" si="1"/>
        <v>06363391001</v>
      </c>
      <c r="C56" t="s">
        <v>16</v>
      </c>
      <c r="D56" t="s">
        <v>163</v>
      </c>
      <c r="E56" t="s">
        <v>22</v>
      </c>
      <c r="F56" s="1" t="s">
        <v>164</v>
      </c>
      <c r="G56" t="s">
        <v>165</v>
      </c>
      <c r="H56">
        <v>674.2</v>
      </c>
      <c r="I56" s="2">
        <v>43858</v>
      </c>
      <c r="J56" s="2">
        <v>43889</v>
      </c>
      <c r="K56">
        <v>0</v>
      </c>
    </row>
    <row r="57" spans="1:11" x14ac:dyDescent="0.25">
      <c r="A57" t="str">
        <f>"Z862B7ECE5"</f>
        <v>Z862B7ECE5</v>
      </c>
      <c r="B57" t="str">
        <f t="shared" si="1"/>
        <v>06363391001</v>
      </c>
      <c r="C57" t="s">
        <v>16</v>
      </c>
      <c r="D57" t="s">
        <v>166</v>
      </c>
      <c r="E57" t="s">
        <v>22</v>
      </c>
      <c r="F57" s="1" t="s">
        <v>167</v>
      </c>
      <c r="G57" t="s">
        <v>168</v>
      </c>
      <c r="H57">
        <v>8750</v>
      </c>
      <c r="I57" s="2">
        <v>43862</v>
      </c>
      <c r="J57" s="2">
        <v>44592</v>
      </c>
      <c r="K57">
        <v>0</v>
      </c>
    </row>
    <row r="58" spans="1:11" x14ac:dyDescent="0.25">
      <c r="A58" t="str">
        <f>"ZF12BC0E3F"</f>
        <v>ZF12BC0E3F</v>
      </c>
      <c r="B58" t="str">
        <f t="shared" si="1"/>
        <v>06363391001</v>
      </c>
      <c r="C58" t="s">
        <v>16</v>
      </c>
      <c r="D58" t="s">
        <v>169</v>
      </c>
      <c r="E58" t="s">
        <v>18</v>
      </c>
      <c r="F58" s="1" t="s">
        <v>82</v>
      </c>
      <c r="G58" t="s">
        <v>83</v>
      </c>
      <c r="H58">
        <v>0</v>
      </c>
      <c r="I58" s="2">
        <v>43922</v>
      </c>
      <c r="J58" s="2">
        <v>44286</v>
      </c>
      <c r="K58">
        <v>0</v>
      </c>
    </row>
    <row r="59" spans="1:11" x14ac:dyDescent="0.25">
      <c r="A59" t="str">
        <f>"Z302BBD167"</f>
        <v>Z302BBD167</v>
      </c>
      <c r="B59" t="str">
        <f t="shared" si="1"/>
        <v>06363391001</v>
      </c>
      <c r="C59" t="s">
        <v>16</v>
      </c>
      <c r="D59" t="s">
        <v>170</v>
      </c>
      <c r="E59" t="s">
        <v>22</v>
      </c>
      <c r="F59" s="1" t="s">
        <v>104</v>
      </c>
      <c r="G59" t="s">
        <v>105</v>
      </c>
      <c r="H59">
        <v>165</v>
      </c>
      <c r="I59" s="2">
        <v>43985</v>
      </c>
      <c r="J59" s="2">
        <v>44012</v>
      </c>
      <c r="K59">
        <v>0</v>
      </c>
    </row>
    <row r="60" spans="1:11" x14ac:dyDescent="0.25">
      <c r="A60" t="str">
        <f>"Z2F2BC276A"</f>
        <v>Z2F2BC276A</v>
      </c>
      <c r="B60" t="str">
        <f t="shared" si="1"/>
        <v>06363391001</v>
      </c>
      <c r="C60" t="s">
        <v>16</v>
      </c>
      <c r="D60" t="s">
        <v>171</v>
      </c>
      <c r="E60" t="s">
        <v>22</v>
      </c>
      <c r="F60" s="1" t="s">
        <v>131</v>
      </c>
      <c r="G60" t="s">
        <v>114</v>
      </c>
      <c r="H60">
        <v>228.41</v>
      </c>
      <c r="I60" s="2">
        <v>43864</v>
      </c>
      <c r="J60" s="2">
        <v>43840</v>
      </c>
      <c r="K60">
        <v>0</v>
      </c>
    </row>
    <row r="61" spans="1:11" x14ac:dyDescent="0.25">
      <c r="A61" t="str">
        <f>"ZB921AB993"</f>
        <v>ZB921AB993</v>
      </c>
      <c r="B61" t="str">
        <f t="shared" si="1"/>
        <v>06363391001</v>
      </c>
      <c r="C61" t="s">
        <v>16</v>
      </c>
      <c r="D61" t="s">
        <v>172</v>
      </c>
      <c r="E61" t="s">
        <v>18</v>
      </c>
      <c r="F61" s="1" t="s">
        <v>173</v>
      </c>
      <c r="G61" t="s">
        <v>174</v>
      </c>
      <c r="H61">
        <v>0</v>
      </c>
      <c r="I61" s="2">
        <v>43191</v>
      </c>
      <c r="J61" s="2">
        <v>43555</v>
      </c>
      <c r="K61">
        <v>10156.14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altoadige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2020-01-31T13:44:04Z</dcterms:created>
  <dcterms:modified xsi:type="dcterms:W3CDTF">2020-01-31T13:44:04Z</dcterms:modified>
</cp:coreProperties>
</file>