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asilica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</calcChain>
</file>

<file path=xl/sharedStrings.xml><?xml version="1.0" encoding="utf-8"?>
<sst xmlns="http://schemas.openxmlformats.org/spreadsheetml/2006/main" count="416" uniqueCount="210">
  <si>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</si>
  <si>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</si>
  <si>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</si>
  <si>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</si>
  <si>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</si>
  <si>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</si>
  <si>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</si>
  <si>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</si>
  <si>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</si>
  <si>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</si>
  <si>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</si>
  <si>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</si>
  <si>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</si>
  <si>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</si>
  <si>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</si>
  <si>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</si>
  <si>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Basilicata</t>
  </si>
  <si>
    <t>CONVENZIONE CONSIP FOTOCOPIATRICI 23 LOTTO 1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</si>
  <si>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</si>
  <si>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</si>
  <si>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</si>
  <si>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 xml:space="preserve">PROSECUZIONE CONTRATTO DI MANUTENZIONE ASCENSORI CORSO XVIII AGOSTO </t>
  </si>
  <si>
    <t>23-AFFIDAMENTO IN ECONOMIA - AFFIDAMENTO DIRETTO</t>
  </si>
  <si>
    <t xml:space="preserve">PARAVIA ELEVATORS' SERVICE SRL (CF: 00299810655)
</t>
  </si>
  <si>
    <t>PARAVIA ELEVATORS' SERVICE SRL (CF: 00299810655)</t>
  </si>
  <si>
    <t>NOLEGGIO FOTOCOPIATORE</t>
  </si>
  <si>
    <t xml:space="preserve">XEROX ITALIA RENTAL SERVICES S.r.l. (CF: 04763060961)
</t>
  </si>
  <si>
    <t>XEROX ITALIA RENTAL SERVICES S.r.l. (CF: 04763060961)</t>
  </si>
  <si>
    <t>CONTRATTO ESECUTIVO SERVIZIO PULIZIA LOTTO 8  BASILICATA</t>
  </si>
  <si>
    <t xml:space="preserve">SANTA BRIGIDA SOCIETA COOP.VA PER AZIONI  (CF: 04161790631)
</t>
  </si>
  <si>
    <t>SANTA BRIGIDA SOCIETA COOP.VA PER AZIONI  (CF: 04161790631)</t>
  </si>
  <si>
    <t>CORSI DI FORMAZIONE OBBLIGATORI IN TEMA DI SICUREZZA E SALUTE NEI LUOGHI DI LAVORO</t>
  </si>
  <si>
    <t xml:space="preserve">EXITONE S.P.A. (CF: 07874490019)
</t>
  </si>
  <si>
    <t>EXITONE S.P.A. (CF: 07874490019)</t>
  </si>
  <si>
    <t>NOLEGGIO N. 6 FOTOCOPIATORI D-COPIA 5500MF PLUS</t>
  </si>
  <si>
    <t xml:space="preserve">OLIVETTI SPA (CF: 02298700010)
</t>
  </si>
  <si>
    <t>OLIVETTI SPA (CF: 02298700010)</t>
  </si>
  <si>
    <t>AFFIDAMENTO SERVIZI DI RILEGATURA E RIPRISTINO REGISTRI</t>
  </si>
  <si>
    <t xml:space="preserve">CO.GRA.L.  SOC. COOP. a r.l. (CF: 01309900791)
</t>
  </si>
  <si>
    <t>CO.GRA.L.  SOC. COOP. a r.l. (CF: 01309900791)</t>
  </si>
  <si>
    <t>Affidamento dei Servizi di Riscossione Tributi con modalitÃ  elettroniche e Ritiro Valori presso le sedi dell'Agenzia delle Entrate-Territorio - Contratto esecutivo per la Direzione Regionale della Basilicata</t>
  </si>
  <si>
    <t xml:space="preserve">BANCA NAZIONALE DEL LAVORO SPA (CF: 09339391006)
</t>
  </si>
  <si>
    <t>BANCA NAZIONALE DEL LAVORO SPA (CF: 09339391006)</t>
  </si>
  <si>
    <t>2016/2019 CONSEGNA A DOMICILIO DR BASILICATA E DP POTENZA</t>
  </si>
  <si>
    <t xml:space="preserve">POSTE ITALIANE SPA (CF: 97103880585)
</t>
  </si>
  <si>
    <t>POSTE ITALIANE SPA (CF: 97103880585)</t>
  </si>
  <si>
    <t>2016/2019 CONSEGNA A DOMICILIO POSTA MATERA</t>
  </si>
  <si>
    <t>ACQUISTO BUONI PASTO ELETTRONICI 1 UFFICI REGIONE BASILICATA</t>
  </si>
  <si>
    <t xml:space="preserve">DAY RISTOSERVICE S.P.A. (CF: 03543000370)
</t>
  </si>
  <si>
    <t>DAY RISTOSERVICE S.P.A. (CF: 03543000370)</t>
  </si>
  <si>
    <t>SERVIZIO DI VIGILANZA ARMATA PER APERTURA E CHIUSURA PARTI COMUNI UFFICI FINANZIARI MATERA</t>
  </si>
  <si>
    <t xml:space="preserve">ISTITUTO DI VIGILANZA METRONOTTE D.R.L. (CF: 00965950736)
LA RONDA  DEL MATERANO (CF: TRMCMN61L19G942E)
</t>
  </si>
  <si>
    <t>LA RONDA  DEL MATERANO (CF: TRMCMN61L19G942E)</t>
  </si>
  <si>
    <t>CONVENZIONE ENERGIA ELETTRICA 15 - LOTTO 14 - PUGLIA, BASILICATA</t>
  </si>
  <si>
    <t xml:space="preserve">Energetic spa (CF: 00875940793)
</t>
  </si>
  <si>
    <t>Energetic spa (CF: 00875940793)</t>
  </si>
  <si>
    <t>Contratto di manutenzione impianti antincendio presso gli uffici della DR Basilicata dell'Agenzia delle Entrate</t>
  </si>
  <si>
    <t>22-PROCEDURA NEGOZIATA DERIVANTE DA AVVISI CON CUI SI INDICE LA GARA</t>
  </si>
  <si>
    <t xml:space="preserve">C.E.S.A.L. Snc (CF: 00739080760)
DIENNE SERVICE SRL (CF: 01599380761)
EL.CI IMPIANTI SRL (CF: 01341130639)
S.I.T.I. SRL (CF: 01141340776)
SIGMA ELEVATORI SRL (CF: 01696510765)
</t>
  </si>
  <si>
    <t>EL.CI IMPIANTI SRL (CF: 01341130639)</t>
  </si>
  <si>
    <t>Servizio di manutenzione degli impianti elevatori presso gli uffici della DR Basilicata dell'Agenzia delle Entrate</t>
  </si>
  <si>
    <t xml:space="preserve">C.E.S.A.L. Snc (CF: 00739080760)
DIENNE SERVICE SRL (CF: 01599380761)
EL.CI IMPIANTI SRL (CF: 01341130639)
Giovanni Venneri &amp; C. Srl (CF: 01037640768)
SIGMA ELEVATORI SRL (CF: 01696510765)
</t>
  </si>
  <si>
    <t>2018 - SERVIZIO DI VIGILANZA UFFICI DI VIA DEI MILLE E CORSO XVIII AGOSTO POTENZA</t>
  </si>
  <si>
    <t xml:space="preserve">SOCIETA' COOPERATIVA VIGILANZA CITTA' DI POTENZA (CF: 00869740761)
</t>
  </si>
  <si>
    <t>SOCIETA' COOPERATIVA VIGILANZA CITTA' DI POTENZA (CF: 00869740761)</t>
  </si>
  <si>
    <t xml:space="preserve">Acquisto GAS - Lotto 6 Campania Puglia Basilicata </t>
  </si>
  <si>
    <t xml:space="preserve">ESTRA ENERGIE SRL (CF: 01219980529)
</t>
  </si>
  <si>
    <t>ESTRA ENERGIE SRL (CF: 01219980529)</t>
  </si>
  <si>
    <t xml:space="preserve">Servizio di manutenzione degli impianti termoidraulici, di condizionamento ed idrico sanitari presso gli uffici della DR Basilicata dell'Agenzia delle Entrate </t>
  </si>
  <si>
    <t>DIENNE SERVICE SRL (CF: 01599380761)</t>
  </si>
  <si>
    <t xml:space="preserve">Servizio di manutenzione degli impianti elettrici presso gli uffici della DR Basilicata dell'Agenzia delle Entrate </t>
  </si>
  <si>
    <t>NOLEGGIO FOTOCOPIATRICE UPT MATERA</t>
  </si>
  <si>
    <t>Servizi di facchinaggio, trasporto e trasloco a ridotto impatto ambientale per le sedi degli uffici della Direzione Regionale della Basilicata.</t>
  </si>
  <si>
    <t xml:space="preserve">CF Trasporti Srl (CF: 06659030727)
LUCUS SERVIZI DI DONATO COVIELLO IMPRESA INDIVIDUALE (CF: CVLDNT68P25G942T)
MARA SOCIETA' COOPERATIVA SPA (CF: 13226021007)
RISANAMENTO VESUVIO S.A.S (CF: 04565950633)
SALVIN SRLS (CF: 01862750765)
</t>
  </si>
  <si>
    <t>LUCUS SERVIZI DI DONATO COVIELLO IMPRESA INDIVIDUALE (CF: CVLDNT68P25G942T)</t>
  </si>
  <si>
    <t>SECONDA FORNITURA CARTA UFFICI REGIONE BASILICATA</t>
  </si>
  <si>
    <t xml:space="preserve">ICR - SOCIETA' PER AZIONI  (CF: 05466391009)
SI.EL.CO SRL (CF: 00614130128)
VEMAR DI ANTONELLO VENTRE &amp; C.S.A.S (CF: 00825000763)
</t>
  </si>
  <si>
    <t>SI.EL.CO SRL (CF: 00614130128)</t>
  </si>
  <si>
    <t>RIPRISTINO ANTISCIVOLO SCALE PRESSO IMMOBILE DI VIA DEI MILLE POTENZA</t>
  </si>
  <si>
    <t xml:space="preserve">DIENNE SERVICE SRL (CF: 01599380761)
</t>
  </si>
  <si>
    <t>Sostituzione centralina antincendio. Immobile di Melfi, Via Ungaretti</t>
  </si>
  <si>
    <t xml:space="preserve">DIENNE SERVICE SRL (CF: 01599380761)
EL.CI IMPIANTI SRL (CF: 01341130639)
</t>
  </si>
  <si>
    <t>Lavori di tinteggiatura piano terzo. Immobile di Potenza, Via dei Mille</t>
  </si>
  <si>
    <t xml:space="preserve">MARTINELLI COSTRUZIONI S.A.S. di Martinelli Pietro &amp; C.  (CF: 02008730760)
</t>
  </si>
  <si>
    <t>MARTINELLI COSTRUZIONI S.A.S. di Martinelli Pietro &amp; C.  (CF: 02008730760)</t>
  </si>
  <si>
    <t>ACQUISTO ROTOLI CARTA TERMICA SISTEMA ELIMINACODE ARGO</t>
  </si>
  <si>
    <t xml:space="preserve">SIGMA S.P.A. (CF: 01590580443)
</t>
  </si>
  <si>
    <t>SIGMA S.P.A. (CF: 01590580443)</t>
  </si>
  <si>
    <t>Sostituzione dei 4 dispositivi di emergenza di ritorno al piano. Immobile di Potenza, Via dei Mille</t>
  </si>
  <si>
    <t xml:space="preserve">MONDO ASCENSORI POTENZA (CF: 01853790762)
SIGMA ELEVATORI SRL (CF: 01696510765)
</t>
  </si>
  <si>
    <t>MONDO ASCENSORI POTENZA (CF: 01853790762)</t>
  </si>
  <si>
    <t>Lavori di tinteggiatura. Immobile di Matera, Piazza Matteotti 18</t>
  </si>
  <si>
    <t xml:space="preserve">EDIL MULTISERVICE SRL (CF: 01278160773)
EDILIZIA FRATELLI SACCO srl (CF: 01099810770)
</t>
  </si>
  <si>
    <t>EDILIZIA FRATELLI SACCO srl (CF: 01099810770)</t>
  </si>
  <si>
    <t>SECONDO ACQUISTO TONER UFFICI REGIONE BASILICATA</t>
  </si>
  <si>
    <t xml:space="preserve">ALEX OFFICE &amp; BUSINESS SRL (CF: 01688970621)
CARTO COPY SERVICE (CF: 04864781002)
ECO LASER INFORMATICA SRL  (CF: 04427081007)
GECAL (CF: 00913110961)
VEMAR DI ANTONELLO VENTRE &amp; C.S.A.S (CF: 00825000763)
</t>
  </si>
  <si>
    <t>ALEX OFFICE &amp; BUSINESS SRL (CF: 01688970621)</t>
  </si>
  <si>
    <t>Connessione centraline antincendio archivi con impianto di spegnimento.Immobile di Potenza, Via dei Mille</t>
  </si>
  <si>
    <t xml:space="preserve">C.E.S.A.L. Snc (CF: 00739080760)
EL.CI IMPIANTI SRL (CF: 01341130639)
</t>
  </si>
  <si>
    <t>C.E.S.A.L. Snc (CF: 00739080760)</t>
  </si>
  <si>
    <t>Ripristino parziale impermeabilizzazione terrazzo. Immobile di Potenza, Via dei Mille</t>
  </si>
  <si>
    <t>Riparazione infissi interni ed esterni. Immobile di Matera, Piazza Matteotti 18</t>
  </si>
  <si>
    <t xml:space="preserve">DIENNE SERVICE SRL (CF: 01599380761)
S.I.T.I. SRL (CF: 01141340776)
</t>
  </si>
  <si>
    <t>Completamento impianto antintrusione. Immobile di Matera, Piazza Matteotti 18</t>
  </si>
  <si>
    <t xml:space="preserve">INELTEC S.R.L. (CF: 01070200777)
</t>
  </si>
  <si>
    <t>INELTEC S.R.L. (CF: 01070200777)</t>
  </si>
  <si>
    <t>Studio di vulnerabilita' sismica. Immobile di Matera, Piazza Matteotti</t>
  </si>
  <si>
    <t xml:space="preserve">ENERGY GREEN ESCO SRL (CF: 07786271218)
GEOATLAS SRL (CF: 06951750725)
I.N.T.E.C. SNC (CF: 07705010630)
ING. VINCENZO MORREALE (CF: MRRVCN69B18A662W)
PERIMETRI S.R.L. (CF: 08043841215)
</t>
  </si>
  <si>
    <t>ING. VINCENZO MORREALE (CF: MRRVCN69B18A662W)</t>
  </si>
  <si>
    <t>Richiesta agibilitÃ  al Comune di Potenza per l'immobile di via dei Mille</t>
  </si>
  <si>
    <t xml:space="preserve">ING. LEONARDO MECCA (CF: MCCLRD62B06G942L)
</t>
  </si>
  <si>
    <t>ING. LEONARDO MECCA (CF: MCCLRD62B06G942L)</t>
  </si>
  <si>
    <t>Lavori edili di ripristino strutturale a seguito di indagine. Immobile di Matera, Piazza Matteotti 18</t>
  </si>
  <si>
    <t>ACQUISTO BUSTE BIANCHE INTESTATE</t>
  </si>
  <si>
    <t xml:space="preserve">GASPARI E. GASPARI SRL (CF: 00089070403)
GRAFICHE AQUILANE SRL (CF: 01844930667)
Grafiche Reventino srl (CF: 00411600794)
Stampa Sud Srl (CF: 02144720790)
SUD'ALTRO RETI E COMUNICAZIONE S.R.L. (CF: 01630250767)
</t>
  </si>
  <si>
    <t>Grafiche Reventino srl (CF: 00411600794)</t>
  </si>
  <si>
    <t>Installazione maniglioni antipanico e sistema di controllo accessi per porte di piano. Immobile di Potenza, Via dei Mille</t>
  </si>
  <si>
    <t xml:space="preserve">C.E.S.A.L. Snc (CF: 00739080760)
DIENNE SERVICE SRL (CF: 01599380761)
</t>
  </si>
  <si>
    <t>Installazione di n.8 porte di piano. Immobile di Potenza, Via dei Mille</t>
  </si>
  <si>
    <t xml:space="preserve">DIENNE SERVICE SRL (CF: 01599380761)
LAURINO INFISSI S.R.L. (CF: 01735430769)
</t>
  </si>
  <si>
    <t>LAURINO INFISSI S.R.L. (CF: 01735430769)</t>
  </si>
  <si>
    <t>FORNITURA TIPI MOBILI ANNO 2019</t>
  </si>
  <si>
    <t xml:space="preserve">Istituto Poligrafico e Zecca dello Stato  (CF: 00399810589)
</t>
  </si>
  <si>
    <t>Istituto Poligrafico e Zecca dello Stato  (CF: 00399810589)</t>
  </si>
  <si>
    <t>Riparazione impianto ascensore oleodinamico. Matera, Piazza Matteotti 18</t>
  </si>
  <si>
    <t xml:space="preserve">MONDO ASCENSORI POTENZA (CF: 01853790762)
</t>
  </si>
  <si>
    <t>Verifiche biennali ascensori. Matera, Piazza Matteotti 18 e Potenza, Corso 18 agosto 44</t>
  </si>
  <si>
    <t xml:space="preserve">ENTE CERTIFICAZIONI SPA (CF: 10811841005)
</t>
  </si>
  <si>
    <t>ENTE CERTIFICAZIONI SPA (CF: 10811841005)</t>
  </si>
  <si>
    <t>Fornitura e posa in opera di un tappeto antiscivolo. Ballatoio esterno piano -1. Immobile di Potenza, Via dei Mille</t>
  </si>
  <si>
    <t>FORNITURA ENERGIA ELETTRICA UFFICI REGIONE BASILICATA</t>
  </si>
  <si>
    <t xml:space="preserve">HERA COMM (CF: 02221101203)
</t>
  </si>
  <si>
    <t>HERA COMM (CF: 02221101203)</t>
  </si>
  <si>
    <t>FORNITURA E POSA IN OPERA DI N. 2 LIMITATORI DI VELOCITA' ASCENSORI DI CORSO XVIII AGOSTO POTENZA</t>
  </si>
  <si>
    <t>FORNITURA CON POSA IN OPERA DI DISSUASORI PER VOLATILI PRESSO L'IMMOBILE DI VIA DEI MILLE POTENZA</t>
  </si>
  <si>
    <t>RIPARAZIONE ARMADIO COMPATTABILE PRESSO IMMOBILE DI CORSO XVIII AGOSTO POTENZA</t>
  </si>
  <si>
    <t>RACCOLTA E TRITURAZIONE DOCUMENTI 2019</t>
  </si>
  <si>
    <t xml:space="preserve">AGECO S.R.L. (CF: 01630150769)
</t>
  </si>
  <si>
    <t>AGECO S.R.L. (CF: 01630150769)</t>
  </si>
  <si>
    <t>ACQUISTO BATTERIE PER LE LAMPADE DI EMERGENZA ZONE COMUNI IMMOBILE DI VIA DEI MILLE POTENZA</t>
  </si>
  <si>
    <t xml:space="preserve">ELCOM DISTRIBUZIONE SRL (CF: 00933480949)
F.E.R.T. (CF: 00813330586)
FABBI IMOLA SRL (CF: 02381890371)
SONEPAR ITALIA SPA (CF: 00855330285)
Strano SPA (CF: 00672150877)
</t>
  </si>
  <si>
    <t>FABBI IMOLA SRL (CF: 02381890371)</t>
  </si>
  <si>
    <t>MANUTENZIONE IMPIANTI ELEVATORI PRESSO GLI UFFICI DELLA BASILICATA</t>
  </si>
  <si>
    <t xml:space="preserve">MONDO ASCENSORI POTENZA (CF: QRTGPP90S17G942S)
</t>
  </si>
  <si>
    <t>MONDO ASCENSORI POTENZA (CF: QRTGPP90S17G942S)</t>
  </si>
  <si>
    <t>FORNITURA GAS UFFICI REGIONE BASILICATA</t>
  </si>
  <si>
    <t>DERATTIZZAZIONE E SANIFICAZIONE AMBIENTI DI LAVORO DELLâ€™IMMOBILE DI VIA DEI MILLE</t>
  </si>
  <si>
    <t>SFALCIO ERBA IMMOBILE VIA DEI MILLE POTENZA</t>
  </si>
  <si>
    <t xml:space="preserve">CITTA' MULTISERVIZI SOC. COOP. (CF: 01946250766)
</t>
  </si>
  <si>
    <t>CITTA' MULTISERVIZI SOC. COOP. (CF: 01946250766)</t>
  </si>
  <si>
    <t>SMALTIMENTO BOMBOLA GAS NAF S 125</t>
  </si>
  <si>
    <t xml:space="preserve">GIELLE DI LUIGI GALANTUCCI (CF: GLNLGU41P28I907Q)
</t>
  </si>
  <si>
    <t>GIELLE DI LUIGI GALANTUCCI (CF: GLNLGU41P28I907Q)</t>
  </si>
  <si>
    <t>CONSEGNA POSTA A DOMICILIO DR BASILICATA E DP POTENZA - SECONDO SEMESTRE 2019.</t>
  </si>
  <si>
    <t>ACQUISTO ABBONAMENTO SMARTNET SERVIZIO ITALPOS GPS</t>
  </si>
  <si>
    <t xml:space="preserve">Leica Geosystems SpA (CF: 12090330155)
</t>
  </si>
  <si>
    <t>Leica Geosystems SpA (CF: 12090330155)</t>
  </si>
  <si>
    <t>ACQUISTO TONER PER UFFICI DELL'AGENZIA ENTRATE IN BASILICATA</t>
  </si>
  <si>
    <t xml:space="preserve">ALEX OFFICE &amp; BUSINESS SRL (CF: 01688970621)
CARTO COPY SERVICE (CF: 04864781002)
MYO S.r.l. (CF: 03222970406)
R.C.M. ITALIA s.r.l. (CF: 06736060630)
STEMA SRL (CF: 04160880243)
</t>
  </si>
  <si>
    <t>STEMA SRL (CF: 04160880243)</t>
  </si>
  <si>
    <t xml:space="preserve">2019 - ACQUISTO BANDIERE PER GLI UFFICI DELLA BASILICATA </t>
  </si>
  <si>
    <t xml:space="preserve">E.NOVALI SNC DI NOVALI ALESSANDRO &amp; C. (CF: 01462770171)
</t>
  </si>
  <si>
    <t>E.NOVALI SNC DI NOVALI ALESSANDRO &amp; C. (CF: 01462770171)</t>
  </si>
  <si>
    <t xml:space="preserve">SERVIZIO DI VIGILANZA ARMATA PER APERTURA E CHIUSURA PARTI COMUNI UFFICI FINANZIARI MATERA </t>
  </si>
  <si>
    <t xml:space="preserve">LA RONDA  DEL MATERANO (CF: TRMCMN61L19G942E)
</t>
  </si>
  <si>
    <t>OLS. Lavori di modifica layout front office, sicurezza degli ambienti, manutenzioni infissi e servizi igienici. Immobile di Matera, Piazza Matteotti 18</t>
  </si>
  <si>
    <t xml:space="preserve">C.E.S.A.L. Snc (CF: 00739080760)
CIFARELLI FRANCESCO PAOLO (CF: 00358560779)
DE VIVO (CF: 00545040768)
DIENNE SERVICE SRL (CF: 01599380761)
Galtieri Franco Leonardo (CF: GLTFNC64L03D547E)
</t>
  </si>
  <si>
    <t>FORNITURA CARTA A3 E A4 ANNO 2019</t>
  </si>
  <si>
    <t xml:space="preserve">ICR - SOCIETA' PER AZIONI  (CF: 05466391009)
LA PITAGORA DI MACRELLI GIANCARLO (CF: MCRGCR46H14Z130X)
MARGARITO ROBERTO S.A.S. (CF: 02666100751)
SI.EL.CO SRL (CF: 00614130128)
VEMAR DI ANTONELLO VENTRE &amp; C.S.A.S (CF: 00825000763)
</t>
  </si>
  <si>
    <t xml:space="preserve">SERVIZIO DI APERTURA E CHIUSURA UFFICI DI VIA DEI MILLE E CORSO XVIII AGOSTO POTENZA </t>
  </si>
  <si>
    <t>ACQUISTO SEDUTE OPERATORE DP MATERA</t>
  </si>
  <si>
    <t xml:space="preserve">PISANI SRL (CF: 01344240765)
</t>
  </si>
  <si>
    <t>PISANI SRL (CF: 01344240765)</t>
  </si>
  <si>
    <t>Fornitura di n.18 piantane porta estintore. Potenza, Via dei Mille</t>
  </si>
  <si>
    <t xml:space="preserve">PG SYSTEM DI PILEGGI GIUSEPPE (CF: PLGGPP78M18M208W)
</t>
  </si>
  <si>
    <t>PG SYSTEM DI PILEGGI GIUSEPPE (CF: PLGGPP78M18M208W)</t>
  </si>
  <si>
    <t>Servizi di conduzione e manutenzione impianti di climatizzazione e produzione ACS</t>
  </si>
  <si>
    <t xml:space="preserve">C.E.S.A.L. Snc (CF: 00739080760)
DE VIVO (CF: 00545040768)
DIENNE SERVICE SRL (CF: 01599380761)
FACILITY (CF: 01866910761)
Giovanni Venneri &amp; C. Srl (CF: 01037640768)
</t>
  </si>
  <si>
    <t>FACILITY (CF: 01866910761)</t>
  </si>
  <si>
    <t>ACQUISTO N. 2 DISTRUGGIDOCUMENTI PER DP MATERA</t>
  </si>
  <si>
    <t xml:space="preserve">EREDI ANTONIO ARCIERI SAS (CF: 00527560767)
</t>
  </si>
  <si>
    <t>EREDI ANTONIO ARCIERI SAS (CF: 00527560767)</t>
  </si>
  <si>
    <t>Servizi di conduzione e manutenzione impianti idrici e idrico-sanitari</t>
  </si>
  <si>
    <t>Servizi di conduzione e manutenzione impianti antincendio</t>
  </si>
  <si>
    <t>Servizi di conduzione e manutenzione impianti elettrici e speciali</t>
  </si>
  <si>
    <t>OLS per lavori aree esterne, tramezzi interni e riattivazione illuminazione esterna. Potenza, via dei Mille</t>
  </si>
  <si>
    <t>07-SISTEMA DINAMICO DI ACQUISIZIONE</t>
  </si>
  <si>
    <t xml:space="preserve">C.E.S.A.L. Snc (CF: 00739080760)
DE VIVO (CF: 00545040768)
DIENNE SERVICE SRL (CF: 01599380761)
</t>
  </si>
  <si>
    <t>FORNITURA TIPI MOBILI ANNUALITA' 2020 e 2021</t>
  </si>
  <si>
    <t>SERVIZIO SORVEGLIANZA SANITARIA UFFICI BASILICATA</t>
  </si>
  <si>
    <t xml:space="preserve">ECOPRAXI S.R.L. (CF: 01515180766)
</t>
  </si>
  <si>
    <t>ECOPRAXI S.R.L. (CF: 01515180766)</t>
  </si>
  <si>
    <t>CORSI DI FORMAZIONE E-LEARNING SICUREZZA - AGGIORNAMENTO</t>
  </si>
  <si>
    <t xml:space="preserve">GIONE SPA (CF: 11940290015)
</t>
  </si>
  <si>
    <t>GIONE SPA (CF: 11940290015)</t>
  </si>
  <si>
    <t>ACQUISTO MATERIALE DA CANCELLERIA UFFICI ENTRATE BASILICATA</t>
  </si>
  <si>
    <t xml:space="preserve">CARTO COPY SERVICE (CF: 04864781002)
EREDI ANTONIO ARCIERI SAS (CF: 00527560767)
ICR - SOCIETA' PER AZIONI  (CF: 05466391009)
SI.EL.CO SRL (CF: 00614130128)
VEMAR DI ANTONELLO VENTRE &amp; C.S.A.S (CF: 00825000763)
</t>
  </si>
  <si>
    <t>FORNITURA E POSA IN OPERA ARCHIVI COMPATTATI SPI POTENZA</t>
  </si>
  <si>
    <t xml:space="preserve">addicalco soc. r.l. (CF: 09534370151)
ARCOSITALIA (CF: LTRGRG81T54F152K)
GRASSO FORNITURE SRL (CF: 04872170875)
ITALY SYSTEM S.R.L. (CF: 11261821000)
MASELLI ENTERPRISE SRL (CF: 03462750716)
</t>
  </si>
  <si>
    <t>MASELLI ENTERPRISE SRL (CF: 03462750716)</t>
  </si>
  <si>
    <t>ACQUISTO FUEL CARD 1 PER AUTOVETTURA DI SERVIZIO</t>
  </si>
  <si>
    <t xml:space="preserve">KUWAIT PETROLEUM ITALIA SPA (CF: 00435970587)
</t>
  </si>
  <si>
    <t>KUWAIT PETROLEUM ITALIA SPA (CF: 00435970587)</t>
  </si>
  <si>
    <t>ACQUISTO CARTA DI CREDITO AZIENDALE</t>
  </si>
  <si>
    <t xml:space="preserve">NEXI PAYMENTS S.P.A. (giÃ  CARTASI SPA) (CF: 04107060966)
</t>
  </si>
  <si>
    <t>NEXI PAYMENTS S.P.A. (giÃ  CARTASI SPA) (CF: 04107060966)</t>
  </si>
  <si>
    <t>Rifacimento parziale di impermeabilizzazione terrazzo. Immobile di Matera, Piazza Matteotti 18</t>
  </si>
  <si>
    <t>ACQUISTO TONER UFFICI REGIONE BASILICATA</t>
  </si>
  <si>
    <t xml:space="preserve">ALEX OFFICE &amp; BUSINESS SRL (CF: 01688970621)
OFFICE DEPOT ITALIA SRL (CF: 03675290286)
R.C.M. ITALIA s.r.l. (CF: 06736060630)
STEMA SRL (CF: 04160880243)
VEMAR DI ANTONELLO VENTRE &amp; C.S.A.S (CF: 00825000763)
</t>
  </si>
  <si>
    <t>CONVEZIONE NOLEGGIO FOYOCOPIATORI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</si>
</sst>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"Z031088DB5"</f>
        <v>Z031088DB5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28587</v>
      </c>
      <c r="I3" s="2">
        <v>41883</v>
      </c>
      <c r="J3" s="2">
        <v>43708</v>
      </c>
      <c r="K3">
        <v>28587</v>
      </c>
    </row>
    <row r="4" spans="1:11" x14ac:dyDescent="0.25">
      <c r="A4" t="str">
        <f>"Z2814784C8"</f>
        <v>Z2814784C8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24371.200000000001</v>
      </c>
      <c r="I4" s="2">
        <v>40422</v>
      </c>
      <c r="J4" s="2">
        <v>43708</v>
      </c>
      <c r="K4">
        <v>0</v>
      </c>
    </row>
    <row r="5" spans="1:11" x14ac:dyDescent="0.25">
      <c r="A5" t="str">
        <f>"ZAC18A3110"</f>
        <v>ZAC18A3110</v>
      </c>
      <c r="B5" t="str">
        <f t="shared" si="0"/>
        <v>06363391001</v>
      </c>
      <c r="C5" t="s">
        <v>16</v>
      </c>
      <c r="D5" t="s">
        <v>25</v>
      </c>
      <c r="E5" t="s">
        <v>22</v>
      </c>
      <c r="F5" s="1" t="s">
        <v>26</v>
      </c>
      <c r="G5" t="s">
        <v>27</v>
      </c>
      <c r="H5">
        <v>4320</v>
      </c>
      <c r="I5" s="2">
        <v>42522</v>
      </c>
      <c r="J5" s="2">
        <v>43616</v>
      </c>
      <c r="K5">
        <v>4392.8500000000004</v>
      </c>
    </row>
    <row r="6" spans="1:11" x14ac:dyDescent="0.25">
      <c r="A6" t="str">
        <f>"665135689A"</f>
        <v>665135689A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1260605.78</v>
      </c>
      <c r="I6" s="2">
        <v>42491</v>
      </c>
      <c r="J6" s="2">
        <v>43951</v>
      </c>
      <c r="K6">
        <v>645762.97</v>
      </c>
    </row>
    <row r="7" spans="1:11" x14ac:dyDescent="0.25">
      <c r="A7" t="str">
        <f>"Z9C1ADD7DB"</f>
        <v>Z9C1ADD7DB</v>
      </c>
      <c r="B7" t="str">
        <f t="shared" si="0"/>
        <v>06363391001</v>
      </c>
      <c r="C7" t="s">
        <v>16</v>
      </c>
      <c r="D7" t="s">
        <v>31</v>
      </c>
      <c r="E7" t="s">
        <v>22</v>
      </c>
      <c r="F7" s="1" t="s">
        <v>32</v>
      </c>
      <c r="G7" t="s">
        <v>33</v>
      </c>
      <c r="H7">
        <v>8608</v>
      </c>
      <c r="I7" s="2">
        <v>42650</v>
      </c>
      <c r="J7" s="2">
        <v>43767</v>
      </c>
      <c r="K7">
        <v>8246.56</v>
      </c>
    </row>
    <row r="8" spans="1:11" x14ac:dyDescent="0.25">
      <c r="A8" t="str">
        <f>"6811457023"</f>
        <v>6811457023</v>
      </c>
      <c r="B8" t="str">
        <f t="shared" si="0"/>
        <v>06363391001</v>
      </c>
      <c r="C8" t="s">
        <v>16</v>
      </c>
      <c r="D8" t="s">
        <v>34</v>
      </c>
      <c r="E8" t="s">
        <v>22</v>
      </c>
      <c r="F8" s="1" t="s">
        <v>35</v>
      </c>
      <c r="G8" t="s">
        <v>36</v>
      </c>
      <c r="H8">
        <v>18564</v>
      </c>
      <c r="I8" s="2">
        <v>42671</v>
      </c>
      <c r="J8" s="2">
        <v>44496</v>
      </c>
      <c r="K8">
        <v>11788.14</v>
      </c>
    </row>
    <row r="9" spans="1:11" x14ac:dyDescent="0.25">
      <c r="A9" t="str">
        <f>"686499878F"</f>
        <v>686499878F</v>
      </c>
      <c r="B9" t="str">
        <f t="shared" si="0"/>
        <v>06363391001</v>
      </c>
      <c r="C9" t="s">
        <v>16</v>
      </c>
      <c r="D9" t="s">
        <v>37</v>
      </c>
      <c r="E9" t="s">
        <v>18</v>
      </c>
      <c r="F9" s="1" t="s">
        <v>38</v>
      </c>
      <c r="G9" t="s">
        <v>39</v>
      </c>
      <c r="H9">
        <v>22250</v>
      </c>
      <c r="I9" s="2">
        <v>42688</v>
      </c>
      <c r="J9" s="2">
        <v>43782</v>
      </c>
      <c r="K9">
        <v>19225.3</v>
      </c>
    </row>
    <row r="10" spans="1:11" x14ac:dyDescent="0.25">
      <c r="A10" t="str">
        <f>"6710150EF0"</f>
        <v>6710150EF0</v>
      </c>
      <c r="B10" t="str">
        <f t="shared" si="0"/>
        <v>06363391001</v>
      </c>
      <c r="C10" t="s">
        <v>16</v>
      </c>
      <c r="D10" t="s">
        <v>40</v>
      </c>
      <c r="E10" t="s">
        <v>18</v>
      </c>
      <c r="F10" s="1" t="s">
        <v>41</v>
      </c>
      <c r="G10" t="s">
        <v>42</v>
      </c>
      <c r="H10">
        <v>164458.63</v>
      </c>
      <c r="I10" s="2">
        <v>42522</v>
      </c>
      <c r="J10" s="2">
        <v>43863</v>
      </c>
      <c r="K10">
        <v>77023.539999999994</v>
      </c>
    </row>
    <row r="11" spans="1:11" x14ac:dyDescent="0.25">
      <c r="A11" t="str">
        <f>"Z631FD8EAD"</f>
        <v>Z631FD8EAD</v>
      </c>
      <c r="B11" t="str">
        <f t="shared" si="0"/>
        <v>06363391001</v>
      </c>
      <c r="C11" t="s">
        <v>16</v>
      </c>
      <c r="D11" t="s">
        <v>43</v>
      </c>
      <c r="E11" t="s">
        <v>22</v>
      </c>
      <c r="F11" s="1" t="s">
        <v>44</v>
      </c>
      <c r="G11" t="s">
        <v>45</v>
      </c>
      <c r="H11">
        <v>2340</v>
      </c>
      <c r="I11" s="2">
        <v>42538</v>
      </c>
      <c r="J11" s="2">
        <v>43632</v>
      </c>
      <c r="K11">
        <v>2286</v>
      </c>
    </row>
    <row r="12" spans="1:11" x14ac:dyDescent="0.25">
      <c r="A12" t="str">
        <f>"Z781FD8F6F"</f>
        <v>Z781FD8F6F</v>
      </c>
      <c r="B12" t="str">
        <f t="shared" si="0"/>
        <v>06363391001</v>
      </c>
      <c r="C12" t="s">
        <v>16</v>
      </c>
      <c r="D12" t="s">
        <v>46</v>
      </c>
      <c r="E12" t="s">
        <v>22</v>
      </c>
      <c r="F12" s="1" t="s">
        <v>44</v>
      </c>
      <c r="G12" t="s">
        <v>45</v>
      </c>
      <c r="H12">
        <v>2340</v>
      </c>
      <c r="I12" s="2">
        <v>42727</v>
      </c>
      <c r="J12" s="2">
        <v>43821</v>
      </c>
      <c r="K12">
        <v>2211</v>
      </c>
    </row>
    <row r="13" spans="1:11" x14ac:dyDescent="0.25">
      <c r="A13" t="str">
        <f>"7329091D36"</f>
        <v>7329091D36</v>
      </c>
      <c r="B13" t="str">
        <f t="shared" si="0"/>
        <v>06363391001</v>
      </c>
      <c r="C13" t="s">
        <v>16</v>
      </c>
      <c r="D13" t="s">
        <v>47</v>
      </c>
      <c r="E13" t="s">
        <v>18</v>
      </c>
      <c r="F13" s="1" t="s">
        <v>48</v>
      </c>
      <c r="G13" t="s">
        <v>49</v>
      </c>
      <c r="H13">
        <v>920969.46</v>
      </c>
      <c r="I13" s="2">
        <v>43101</v>
      </c>
      <c r="J13" s="2">
        <v>44196</v>
      </c>
      <c r="K13">
        <v>559568.26</v>
      </c>
    </row>
    <row r="14" spans="1:11" x14ac:dyDescent="0.25">
      <c r="A14" t="str">
        <f>"Z302090242"</f>
        <v>Z302090242</v>
      </c>
      <c r="B14" t="str">
        <f t="shared" si="0"/>
        <v>06363391001</v>
      </c>
      <c r="C14" t="s">
        <v>16</v>
      </c>
      <c r="D14" t="s">
        <v>50</v>
      </c>
      <c r="E14" t="s">
        <v>22</v>
      </c>
      <c r="F14" s="1" t="s">
        <v>51</v>
      </c>
      <c r="G14" t="s">
        <v>52</v>
      </c>
      <c r="H14">
        <v>7250</v>
      </c>
      <c r="I14" s="2">
        <v>43132</v>
      </c>
      <c r="J14" s="2">
        <v>43496</v>
      </c>
      <c r="K14">
        <v>7854.08</v>
      </c>
    </row>
    <row r="15" spans="1:11" x14ac:dyDescent="0.25">
      <c r="A15" t="str">
        <f>"7397969525"</f>
        <v>7397969525</v>
      </c>
      <c r="B15" t="str">
        <f t="shared" si="0"/>
        <v>06363391001</v>
      </c>
      <c r="C15" t="s">
        <v>16</v>
      </c>
      <c r="D15" t="s">
        <v>53</v>
      </c>
      <c r="E15" t="s">
        <v>18</v>
      </c>
      <c r="F15" s="1" t="s">
        <v>54</v>
      </c>
      <c r="G15" t="s">
        <v>55</v>
      </c>
      <c r="H15">
        <v>0</v>
      </c>
      <c r="I15" s="2">
        <v>43191</v>
      </c>
      <c r="J15" s="2">
        <v>43555</v>
      </c>
      <c r="K15">
        <v>102335.62</v>
      </c>
    </row>
    <row r="16" spans="1:11" x14ac:dyDescent="0.25">
      <c r="A16" t="str">
        <f>"705989272D"</f>
        <v>705989272D</v>
      </c>
      <c r="B16" t="str">
        <f t="shared" si="0"/>
        <v>06363391001</v>
      </c>
      <c r="C16" t="s">
        <v>16</v>
      </c>
      <c r="D16" t="s">
        <v>56</v>
      </c>
      <c r="E16" t="s">
        <v>57</v>
      </c>
      <c r="F16" s="1" t="s">
        <v>58</v>
      </c>
      <c r="G16" t="s">
        <v>59</v>
      </c>
      <c r="H16">
        <v>19800.759999999998</v>
      </c>
      <c r="I16" s="2">
        <v>43146</v>
      </c>
      <c r="J16" s="2">
        <v>43510</v>
      </c>
      <c r="K16">
        <v>5837.76</v>
      </c>
    </row>
    <row r="17" spans="1:11" x14ac:dyDescent="0.25">
      <c r="A17" t="str">
        <f>"7059829331"</f>
        <v>7059829331</v>
      </c>
      <c r="B17" t="str">
        <f t="shared" si="0"/>
        <v>06363391001</v>
      </c>
      <c r="C17" t="s">
        <v>16</v>
      </c>
      <c r="D17" t="s">
        <v>60</v>
      </c>
      <c r="E17" t="s">
        <v>57</v>
      </c>
      <c r="F17" s="1" t="s">
        <v>61</v>
      </c>
      <c r="G17" t="s">
        <v>59</v>
      </c>
      <c r="H17">
        <v>13140.05</v>
      </c>
      <c r="I17" s="2">
        <v>43146</v>
      </c>
      <c r="J17" s="2">
        <v>43510</v>
      </c>
      <c r="K17">
        <v>5008.03</v>
      </c>
    </row>
    <row r="18" spans="1:11" x14ac:dyDescent="0.25">
      <c r="A18" t="str">
        <f>"Z98233C5C5"</f>
        <v>Z98233C5C5</v>
      </c>
      <c r="B18" t="str">
        <f t="shared" si="0"/>
        <v>06363391001</v>
      </c>
      <c r="C18" t="s">
        <v>16</v>
      </c>
      <c r="D18" t="s">
        <v>62</v>
      </c>
      <c r="E18" t="s">
        <v>57</v>
      </c>
      <c r="F18" s="1" t="s">
        <v>63</v>
      </c>
      <c r="G18" t="s">
        <v>64</v>
      </c>
      <c r="H18">
        <v>9200</v>
      </c>
      <c r="I18" s="2">
        <v>43252</v>
      </c>
      <c r="J18" s="2">
        <v>43616</v>
      </c>
      <c r="K18">
        <v>9199.92</v>
      </c>
    </row>
    <row r="19" spans="1:11" x14ac:dyDescent="0.25">
      <c r="A19" t="str">
        <f>"7423448714"</f>
        <v>7423448714</v>
      </c>
      <c r="B19" t="str">
        <f t="shared" si="0"/>
        <v>06363391001</v>
      </c>
      <c r="C19" t="s">
        <v>16</v>
      </c>
      <c r="D19" t="s">
        <v>65</v>
      </c>
      <c r="E19" t="s">
        <v>18</v>
      </c>
      <c r="F19" s="1" t="s">
        <v>66</v>
      </c>
      <c r="G19" t="s">
        <v>67</v>
      </c>
      <c r="H19">
        <v>0</v>
      </c>
      <c r="I19" s="2">
        <v>43252</v>
      </c>
      <c r="J19" s="2">
        <v>43616</v>
      </c>
      <c r="K19">
        <v>19234.3</v>
      </c>
    </row>
    <row r="20" spans="1:11" x14ac:dyDescent="0.25">
      <c r="A20" t="str">
        <f>"7058174D6E"</f>
        <v>7058174D6E</v>
      </c>
      <c r="B20" t="str">
        <f t="shared" si="0"/>
        <v>06363391001</v>
      </c>
      <c r="C20" t="s">
        <v>16</v>
      </c>
      <c r="D20" t="s">
        <v>68</v>
      </c>
      <c r="E20" t="s">
        <v>57</v>
      </c>
      <c r="F20" s="1" t="s">
        <v>61</v>
      </c>
      <c r="G20" t="s">
        <v>69</v>
      </c>
      <c r="H20">
        <v>45919.87</v>
      </c>
      <c r="I20" s="2">
        <v>43146</v>
      </c>
      <c r="J20" s="2">
        <v>43510</v>
      </c>
      <c r="K20">
        <v>44314.19</v>
      </c>
    </row>
    <row r="21" spans="1:11" x14ac:dyDescent="0.25">
      <c r="A21" t="str">
        <f>"7059851558"</f>
        <v>7059851558</v>
      </c>
      <c r="B21" t="str">
        <f t="shared" si="0"/>
        <v>06363391001</v>
      </c>
      <c r="C21" t="s">
        <v>16</v>
      </c>
      <c r="D21" t="s">
        <v>70</v>
      </c>
      <c r="E21" t="s">
        <v>57</v>
      </c>
      <c r="F21" s="1" t="s">
        <v>61</v>
      </c>
      <c r="G21" t="s">
        <v>69</v>
      </c>
      <c r="H21">
        <v>21475.439999999999</v>
      </c>
      <c r="I21" s="2">
        <v>43146</v>
      </c>
      <c r="J21" s="2">
        <v>43510</v>
      </c>
      <c r="K21">
        <v>20415.560000000001</v>
      </c>
    </row>
    <row r="22" spans="1:11" x14ac:dyDescent="0.25">
      <c r="A22" t="str">
        <f>"Z882318FA6"</f>
        <v>Z882318FA6</v>
      </c>
      <c r="B22" t="str">
        <f t="shared" si="0"/>
        <v>06363391001</v>
      </c>
      <c r="C22" t="s">
        <v>16</v>
      </c>
      <c r="D22" t="s">
        <v>71</v>
      </c>
      <c r="E22" t="s">
        <v>18</v>
      </c>
      <c r="F22" s="1" t="s">
        <v>19</v>
      </c>
      <c r="G22" t="s">
        <v>20</v>
      </c>
      <c r="H22">
        <v>3022.4</v>
      </c>
      <c r="I22" s="2">
        <v>43230</v>
      </c>
      <c r="J22" s="2">
        <v>45055</v>
      </c>
      <c r="K22">
        <v>302.24</v>
      </c>
    </row>
    <row r="23" spans="1:11" x14ac:dyDescent="0.25">
      <c r="A23" t="str">
        <f>"ZDB245DDEA"</f>
        <v>ZDB245DDEA</v>
      </c>
      <c r="B23" t="str">
        <f t="shared" si="0"/>
        <v>06363391001</v>
      </c>
      <c r="C23" t="s">
        <v>16</v>
      </c>
      <c r="D23" t="s">
        <v>72</v>
      </c>
      <c r="E23" t="s">
        <v>57</v>
      </c>
      <c r="F23" s="1" t="s">
        <v>73</v>
      </c>
      <c r="G23" t="s">
        <v>74</v>
      </c>
      <c r="H23">
        <v>28470</v>
      </c>
      <c r="I23" s="2">
        <v>43354</v>
      </c>
      <c r="J23" s="2">
        <v>43718</v>
      </c>
      <c r="K23">
        <v>17014.36</v>
      </c>
    </row>
    <row r="24" spans="1:11" x14ac:dyDescent="0.25">
      <c r="A24" t="str">
        <f>"Z70261EE62"</f>
        <v>Z70261EE62</v>
      </c>
      <c r="B24" t="str">
        <f t="shared" si="0"/>
        <v>06363391001</v>
      </c>
      <c r="C24" t="s">
        <v>16</v>
      </c>
      <c r="D24" t="s">
        <v>75</v>
      </c>
      <c r="E24" t="s">
        <v>57</v>
      </c>
      <c r="F24" s="1" t="s">
        <v>76</v>
      </c>
      <c r="G24" t="s">
        <v>77</v>
      </c>
      <c r="H24">
        <v>4841.5</v>
      </c>
      <c r="I24" s="2">
        <v>43449</v>
      </c>
      <c r="J24" s="2">
        <v>43474</v>
      </c>
      <c r="K24">
        <v>0</v>
      </c>
    </row>
    <row r="25" spans="1:11" x14ac:dyDescent="0.25">
      <c r="A25" t="str">
        <f>"Z7925950CB"</f>
        <v>Z7925950CB</v>
      </c>
      <c r="B25" t="str">
        <f t="shared" si="0"/>
        <v>06363391001</v>
      </c>
      <c r="C25" t="s">
        <v>16</v>
      </c>
      <c r="D25" t="s">
        <v>78</v>
      </c>
      <c r="E25" t="s">
        <v>22</v>
      </c>
      <c r="F25" s="1" t="s">
        <v>79</v>
      </c>
      <c r="G25" t="s">
        <v>69</v>
      </c>
      <c r="H25">
        <v>819.67</v>
      </c>
      <c r="I25" s="2">
        <v>43423</v>
      </c>
      <c r="J25" s="2">
        <v>43425</v>
      </c>
      <c r="K25">
        <v>819.67</v>
      </c>
    </row>
    <row r="26" spans="1:11" x14ac:dyDescent="0.25">
      <c r="A26" t="str">
        <f>"ZD3266B442"</f>
        <v>ZD3266B442</v>
      </c>
      <c r="B26" t="str">
        <f t="shared" si="0"/>
        <v>06363391001</v>
      </c>
      <c r="C26" t="s">
        <v>16</v>
      </c>
      <c r="D26" t="s">
        <v>80</v>
      </c>
      <c r="E26" t="s">
        <v>22</v>
      </c>
      <c r="F26" s="1" t="s">
        <v>81</v>
      </c>
      <c r="G26" t="s">
        <v>69</v>
      </c>
      <c r="H26">
        <v>1001.9</v>
      </c>
      <c r="I26" s="2">
        <v>43490</v>
      </c>
      <c r="J26" s="2">
        <v>43496</v>
      </c>
      <c r="K26">
        <v>1001.9</v>
      </c>
    </row>
    <row r="27" spans="1:11" x14ac:dyDescent="0.25">
      <c r="A27" t="str">
        <f>"ZE82643C9D"</f>
        <v>ZE82643C9D</v>
      </c>
      <c r="B27" t="str">
        <f t="shared" si="0"/>
        <v>06363391001</v>
      </c>
      <c r="C27" t="s">
        <v>16</v>
      </c>
      <c r="D27" t="s">
        <v>82</v>
      </c>
      <c r="E27" t="s">
        <v>22</v>
      </c>
      <c r="F27" s="1" t="s">
        <v>83</v>
      </c>
      <c r="G27" t="s">
        <v>84</v>
      </c>
      <c r="H27">
        <v>10229</v>
      </c>
      <c r="I27" s="2">
        <v>43490</v>
      </c>
      <c r="J27" s="2">
        <v>43506</v>
      </c>
      <c r="K27">
        <v>10229</v>
      </c>
    </row>
    <row r="28" spans="1:11" x14ac:dyDescent="0.25">
      <c r="A28" t="str">
        <f>"ZF725FE2EC"</f>
        <v>ZF725FE2EC</v>
      </c>
      <c r="B28" t="str">
        <f t="shared" si="0"/>
        <v>06363391001</v>
      </c>
      <c r="C28" t="s">
        <v>16</v>
      </c>
      <c r="D28" t="s">
        <v>85</v>
      </c>
      <c r="E28" t="s">
        <v>22</v>
      </c>
      <c r="F28" s="1" t="s">
        <v>86</v>
      </c>
      <c r="G28" t="s">
        <v>87</v>
      </c>
      <c r="H28">
        <v>1500</v>
      </c>
      <c r="I28" s="2">
        <v>43433</v>
      </c>
      <c r="J28" s="2">
        <v>43447</v>
      </c>
      <c r="K28">
        <v>1500</v>
      </c>
    </row>
    <row r="29" spans="1:11" x14ac:dyDescent="0.25">
      <c r="A29" t="str">
        <f>"ZF926645E7"</f>
        <v>ZF926645E7</v>
      </c>
      <c r="B29" t="str">
        <f t="shared" si="0"/>
        <v>06363391001</v>
      </c>
      <c r="C29" t="s">
        <v>16</v>
      </c>
      <c r="D29" t="s">
        <v>88</v>
      </c>
      <c r="E29" t="s">
        <v>22</v>
      </c>
      <c r="F29" s="1" t="s">
        <v>89</v>
      </c>
      <c r="G29" t="s">
        <v>90</v>
      </c>
      <c r="H29">
        <v>5950</v>
      </c>
      <c r="I29" s="2">
        <v>43486</v>
      </c>
      <c r="J29" s="2">
        <v>43496</v>
      </c>
      <c r="K29">
        <v>5950</v>
      </c>
    </row>
    <row r="30" spans="1:11" x14ac:dyDescent="0.25">
      <c r="A30" t="str">
        <f>"Z9B266375A"</f>
        <v>Z9B266375A</v>
      </c>
      <c r="B30" t="str">
        <f t="shared" si="0"/>
        <v>06363391001</v>
      </c>
      <c r="C30" t="s">
        <v>16</v>
      </c>
      <c r="D30" t="s">
        <v>91</v>
      </c>
      <c r="E30" t="s">
        <v>22</v>
      </c>
      <c r="F30" s="1" t="s">
        <v>92</v>
      </c>
      <c r="G30" t="s">
        <v>93</v>
      </c>
      <c r="H30">
        <v>7253.38</v>
      </c>
      <c r="I30" s="2">
        <v>43486</v>
      </c>
      <c r="J30" s="2">
        <v>43496</v>
      </c>
      <c r="K30">
        <v>7253.38</v>
      </c>
    </row>
    <row r="31" spans="1:11" x14ac:dyDescent="0.25">
      <c r="A31" t="str">
        <f>"ZDD2610AE1"</f>
        <v>ZDD2610AE1</v>
      </c>
      <c r="B31" t="str">
        <f t="shared" si="0"/>
        <v>06363391001</v>
      </c>
      <c r="C31" t="s">
        <v>16</v>
      </c>
      <c r="D31" t="s">
        <v>94</v>
      </c>
      <c r="E31" t="s">
        <v>57</v>
      </c>
      <c r="F31" s="1" t="s">
        <v>95</v>
      </c>
      <c r="G31" t="s">
        <v>96</v>
      </c>
      <c r="H31">
        <v>1905</v>
      </c>
      <c r="I31" s="2">
        <v>43449</v>
      </c>
      <c r="J31" s="2">
        <v>43474</v>
      </c>
      <c r="K31">
        <v>1905</v>
      </c>
    </row>
    <row r="32" spans="1:11" x14ac:dyDescent="0.25">
      <c r="A32" t="str">
        <f>"Z13242706A"</f>
        <v>Z13242706A</v>
      </c>
      <c r="B32" t="str">
        <f t="shared" si="0"/>
        <v>06363391001</v>
      </c>
      <c r="C32" t="s">
        <v>16</v>
      </c>
      <c r="D32" t="s">
        <v>97</v>
      </c>
      <c r="E32" t="s">
        <v>22</v>
      </c>
      <c r="F32" s="1" t="s">
        <v>98</v>
      </c>
      <c r="G32" t="s">
        <v>99</v>
      </c>
      <c r="H32">
        <v>650</v>
      </c>
      <c r="I32" s="2">
        <v>43486</v>
      </c>
      <c r="J32" s="2">
        <v>43496</v>
      </c>
      <c r="K32">
        <v>0</v>
      </c>
    </row>
    <row r="33" spans="1:11" x14ac:dyDescent="0.25">
      <c r="A33" t="str">
        <f>"Z5D2426ECA"</f>
        <v>Z5D2426ECA</v>
      </c>
      <c r="B33" t="str">
        <f t="shared" si="0"/>
        <v>06363391001</v>
      </c>
      <c r="C33" t="s">
        <v>16</v>
      </c>
      <c r="D33" t="s">
        <v>100</v>
      </c>
      <c r="E33" t="s">
        <v>22</v>
      </c>
      <c r="F33" s="1" t="s">
        <v>79</v>
      </c>
      <c r="G33" t="s">
        <v>69</v>
      </c>
      <c r="H33">
        <v>1298.3900000000001</v>
      </c>
      <c r="I33" s="2">
        <v>43486</v>
      </c>
      <c r="J33" s="2">
        <v>43496</v>
      </c>
      <c r="K33">
        <v>1298.3900000000001</v>
      </c>
    </row>
    <row r="34" spans="1:11" x14ac:dyDescent="0.25">
      <c r="A34" t="str">
        <f>"ZE9242A240"</f>
        <v>ZE9242A240</v>
      </c>
      <c r="B34" t="str">
        <f t="shared" si="0"/>
        <v>06363391001</v>
      </c>
      <c r="C34" t="s">
        <v>16</v>
      </c>
      <c r="D34" t="s">
        <v>101</v>
      </c>
      <c r="E34" t="s">
        <v>22</v>
      </c>
      <c r="F34" s="1" t="s">
        <v>102</v>
      </c>
      <c r="G34" t="s">
        <v>69</v>
      </c>
      <c r="H34">
        <v>6101.56</v>
      </c>
      <c r="I34" s="2">
        <v>43493</v>
      </c>
      <c r="J34" s="2">
        <v>43524</v>
      </c>
      <c r="K34">
        <v>6101.56</v>
      </c>
    </row>
    <row r="35" spans="1:11" x14ac:dyDescent="0.25">
      <c r="A35" t="str">
        <f>"ZA0255A53B"</f>
        <v>ZA0255A53B</v>
      </c>
      <c r="B35" t="str">
        <f t="shared" ref="B35:B66" si="1">"06363391001"</f>
        <v>06363391001</v>
      </c>
      <c r="C35" t="s">
        <v>16</v>
      </c>
      <c r="D35" t="s">
        <v>103</v>
      </c>
      <c r="E35" t="s">
        <v>22</v>
      </c>
      <c r="F35" s="1" t="s">
        <v>104</v>
      </c>
      <c r="G35" t="s">
        <v>105</v>
      </c>
      <c r="H35">
        <v>1301.4000000000001</v>
      </c>
      <c r="I35" s="2">
        <v>43486</v>
      </c>
      <c r="J35" s="2">
        <v>43511</v>
      </c>
      <c r="K35">
        <v>1301.4000000000001</v>
      </c>
    </row>
    <row r="36" spans="1:11" x14ac:dyDescent="0.25">
      <c r="A36" t="str">
        <f>"ZF220E70E3"</f>
        <v>ZF220E70E3</v>
      </c>
      <c r="B36" t="str">
        <f t="shared" si="1"/>
        <v>06363391001</v>
      </c>
      <c r="C36" t="s">
        <v>16</v>
      </c>
      <c r="D36" t="s">
        <v>106</v>
      </c>
      <c r="E36" t="s">
        <v>57</v>
      </c>
      <c r="F36" s="1" t="s">
        <v>107</v>
      </c>
      <c r="G36" t="s">
        <v>108</v>
      </c>
      <c r="H36">
        <v>23174</v>
      </c>
      <c r="I36" s="2">
        <v>43461</v>
      </c>
      <c r="J36" s="2">
        <v>43496</v>
      </c>
      <c r="K36">
        <v>24100.959999999999</v>
      </c>
    </row>
    <row r="37" spans="1:11" x14ac:dyDescent="0.25">
      <c r="A37" t="str">
        <f>"Z57266AF45"</f>
        <v>Z57266AF45</v>
      </c>
      <c r="B37" t="str">
        <f t="shared" si="1"/>
        <v>06363391001</v>
      </c>
      <c r="C37" t="s">
        <v>16</v>
      </c>
      <c r="D37" t="s">
        <v>109</v>
      </c>
      <c r="E37" t="s">
        <v>22</v>
      </c>
      <c r="F37" s="1" t="s">
        <v>110</v>
      </c>
      <c r="G37" t="s">
        <v>111</v>
      </c>
      <c r="H37">
        <v>1200</v>
      </c>
      <c r="I37" s="2">
        <v>43481</v>
      </c>
      <c r="J37" s="2">
        <v>43511</v>
      </c>
      <c r="K37">
        <v>0</v>
      </c>
    </row>
    <row r="38" spans="1:11" x14ac:dyDescent="0.25">
      <c r="A38" t="str">
        <f>"Z042664E62"</f>
        <v>Z042664E62</v>
      </c>
      <c r="B38" t="str">
        <f t="shared" si="1"/>
        <v>06363391001</v>
      </c>
      <c r="C38" t="s">
        <v>16</v>
      </c>
      <c r="D38" t="s">
        <v>112</v>
      </c>
      <c r="E38" t="s">
        <v>22</v>
      </c>
      <c r="F38" s="1" t="s">
        <v>79</v>
      </c>
      <c r="G38" t="s">
        <v>69</v>
      </c>
      <c r="H38">
        <v>818</v>
      </c>
      <c r="I38" s="2">
        <v>43461</v>
      </c>
      <c r="J38" s="2">
        <v>43469</v>
      </c>
      <c r="K38">
        <v>818</v>
      </c>
    </row>
    <row r="39" spans="1:11" x14ac:dyDescent="0.25">
      <c r="A39" t="str">
        <f>"Z342575FBA"</f>
        <v>Z342575FBA</v>
      </c>
      <c r="B39" t="str">
        <f t="shared" si="1"/>
        <v>06363391001</v>
      </c>
      <c r="C39" t="s">
        <v>16</v>
      </c>
      <c r="D39" t="s">
        <v>113</v>
      </c>
      <c r="E39" t="s">
        <v>57</v>
      </c>
      <c r="F39" s="1" t="s">
        <v>114</v>
      </c>
      <c r="G39" t="s">
        <v>115</v>
      </c>
      <c r="H39">
        <v>776.9</v>
      </c>
      <c r="I39" s="2">
        <v>43442</v>
      </c>
      <c r="J39" s="2">
        <v>43474</v>
      </c>
      <c r="K39">
        <v>776.9</v>
      </c>
    </row>
    <row r="40" spans="1:11" x14ac:dyDescent="0.25">
      <c r="A40" t="str">
        <f>"Z8B2663ECE"</f>
        <v>Z8B2663ECE</v>
      </c>
      <c r="B40" t="str">
        <f t="shared" si="1"/>
        <v>06363391001</v>
      </c>
      <c r="C40" t="s">
        <v>16</v>
      </c>
      <c r="D40" t="s">
        <v>116</v>
      </c>
      <c r="E40" t="s">
        <v>22</v>
      </c>
      <c r="F40" s="1" t="s">
        <v>117</v>
      </c>
      <c r="G40" t="s">
        <v>69</v>
      </c>
      <c r="H40">
        <v>8208.83</v>
      </c>
      <c r="I40" s="2">
        <v>43521</v>
      </c>
      <c r="J40" s="2">
        <v>43554</v>
      </c>
      <c r="K40">
        <v>0</v>
      </c>
    </row>
    <row r="41" spans="1:11" x14ac:dyDescent="0.25">
      <c r="A41" t="str">
        <f>"Z8B2663ECE"</f>
        <v>Z8B2663ECE</v>
      </c>
      <c r="B41" t="str">
        <f t="shared" si="1"/>
        <v>06363391001</v>
      </c>
      <c r="C41" t="s">
        <v>16</v>
      </c>
      <c r="D41" t="s">
        <v>118</v>
      </c>
      <c r="E41" t="s">
        <v>22</v>
      </c>
      <c r="F41" s="1" t="s">
        <v>119</v>
      </c>
      <c r="G41" t="s">
        <v>120</v>
      </c>
      <c r="H41">
        <v>8000</v>
      </c>
      <c r="I41" s="2">
        <v>43493</v>
      </c>
      <c r="J41" s="2">
        <v>43524</v>
      </c>
      <c r="K41">
        <v>0</v>
      </c>
    </row>
    <row r="42" spans="1:11" x14ac:dyDescent="0.25">
      <c r="A42" t="str">
        <f>"Z73263B817"</f>
        <v>Z73263B817</v>
      </c>
      <c r="B42" t="str">
        <f t="shared" si="1"/>
        <v>06363391001</v>
      </c>
      <c r="C42" t="s">
        <v>16</v>
      </c>
      <c r="D42" t="s">
        <v>121</v>
      </c>
      <c r="E42" t="s">
        <v>22</v>
      </c>
      <c r="F42" s="1" t="s">
        <v>122</v>
      </c>
      <c r="G42" t="s">
        <v>123</v>
      </c>
      <c r="H42">
        <v>96.4</v>
      </c>
      <c r="I42" s="2">
        <v>43524</v>
      </c>
      <c r="J42" s="2">
        <v>43524</v>
      </c>
      <c r="K42">
        <v>96.4</v>
      </c>
    </row>
    <row r="43" spans="1:11" x14ac:dyDescent="0.25">
      <c r="A43" t="str">
        <f>"ZC32750ABE"</f>
        <v>ZC32750ABE</v>
      </c>
      <c r="B43" t="str">
        <f t="shared" si="1"/>
        <v>06363391001</v>
      </c>
      <c r="C43" t="s">
        <v>16</v>
      </c>
      <c r="D43" t="s">
        <v>124</v>
      </c>
      <c r="E43" t="s">
        <v>22</v>
      </c>
      <c r="F43" s="1" t="s">
        <v>125</v>
      </c>
      <c r="G43" t="s">
        <v>90</v>
      </c>
      <c r="H43">
        <v>997.83</v>
      </c>
      <c r="I43" s="2">
        <v>43546</v>
      </c>
      <c r="J43" s="2">
        <v>43553</v>
      </c>
      <c r="K43">
        <v>997.83</v>
      </c>
    </row>
    <row r="44" spans="1:11" x14ac:dyDescent="0.25">
      <c r="A44" t="str">
        <f>"Z552751064"</f>
        <v>Z552751064</v>
      </c>
      <c r="B44" t="str">
        <f t="shared" si="1"/>
        <v>06363391001</v>
      </c>
      <c r="C44" t="s">
        <v>16</v>
      </c>
      <c r="D44" t="s">
        <v>126</v>
      </c>
      <c r="E44" t="s">
        <v>22</v>
      </c>
      <c r="F44" s="1" t="s">
        <v>127</v>
      </c>
      <c r="G44" t="s">
        <v>128</v>
      </c>
      <c r="H44">
        <v>850</v>
      </c>
      <c r="I44" s="2">
        <v>43556</v>
      </c>
      <c r="J44" s="2">
        <v>43585</v>
      </c>
      <c r="K44">
        <v>850</v>
      </c>
    </row>
    <row r="45" spans="1:11" x14ac:dyDescent="0.25">
      <c r="A45" t="str">
        <f>"Z402784835"</f>
        <v>Z402784835</v>
      </c>
      <c r="B45" t="str">
        <f t="shared" si="1"/>
        <v>06363391001</v>
      </c>
      <c r="C45" t="s">
        <v>16</v>
      </c>
      <c r="D45" t="s">
        <v>129</v>
      </c>
      <c r="E45" t="s">
        <v>22</v>
      </c>
      <c r="F45" s="1" t="s">
        <v>83</v>
      </c>
      <c r="G45" t="s">
        <v>84</v>
      </c>
      <c r="H45">
        <v>1400</v>
      </c>
      <c r="I45" s="2">
        <v>43556</v>
      </c>
      <c r="J45" s="2">
        <v>43570</v>
      </c>
      <c r="K45">
        <v>1400</v>
      </c>
    </row>
    <row r="46" spans="1:11" x14ac:dyDescent="0.25">
      <c r="A46" t="str">
        <f>"777124061E"</f>
        <v>777124061E</v>
      </c>
      <c r="B46" t="str">
        <f t="shared" si="1"/>
        <v>06363391001</v>
      </c>
      <c r="C46" t="s">
        <v>16</v>
      </c>
      <c r="D46" t="s">
        <v>130</v>
      </c>
      <c r="E46" t="s">
        <v>18</v>
      </c>
      <c r="F46" s="1" t="s">
        <v>131</v>
      </c>
      <c r="G46" t="s">
        <v>132</v>
      </c>
      <c r="H46">
        <v>0</v>
      </c>
      <c r="I46" s="2">
        <v>43586</v>
      </c>
      <c r="J46" s="2">
        <v>43951</v>
      </c>
      <c r="K46">
        <v>120691.27</v>
      </c>
    </row>
    <row r="47" spans="1:11" x14ac:dyDescent="0.25">
      <c r="A47" t="str">
        <f>"Z3E281B981"</f>
        <v>Z3E281B981</v>
      </c>
      <c r="B47" t="str">
        <f t="shared" si="1"/>
        <v>06363391001</v>
      </c>
      <c r="C47" t="s">
        <v>16</v>
      </c>
      <c r="D47" t="s">
        <v>133</v>
      </c>
      <c r="E47" t="s">
        <v>22</v>
      </c>
      <c r="F47" s="1" t="s">
        <v>125</v>
      </c>
      <c r="G47" t="s">
        <v>90</v>
      </c>
      <c r="H47">
        <v>950</v>
      </c>
      <c r="I47" s="2">
        <v>43574</v>
      </c>
      <c r="J47" s="2">
        <v>43585</v>
      </c>
      <c r="K47">
        <v>950</v>
      </c>
    </row>
    <row r="48" spans="1:11" x14ac:dyDescent="0.25">
      <c r="A48" t="str">
        <f>"Z4E27FF2F5"</f>
        <v>Z4E27FF2F5</v>
      </c>
      <c r="B48" t="str">
        <f t="shared" si="1"/>
        <v>06363391001</v>
      </c>
      <c r="C48" t="s">
        <v>16</v>
      </c>
      <c r="D48" t="s">
        <v>134</v>
      </c>
      <c r="E48" t="s">
        <v>22</v>
      </c>
      <c r="F48" s="1" t="s">
        <v>83</v>
      </c>
      <c r="G48" t="s">
        <v>84</v>
      </c>
      <c r="H48">
        <v>819</v>
      </c>
      <c r="I48" s="2">
        <v>43584</v>
      </c>
      <c r="J48" s="2">
        <v>43588</v>
      </c>
      <c r="K48">
        <v>819</v>
      </c>
    </row>
    <row r="49" spans="1:11" x14ac:dyDescent="0.25">
      <c r="A49" t="str">
        <f>"Z792801032"</f>
        <v>Z792801032</v>
      </c>
      <c r="B49" t="str">
        <f t="shared" si="1"/>
        <v>06363391001</v>
      </c>
      <c r="C49" t="s">
        <v>16</v>
      </c>
      <c r="D49" t="s">
        <v>135</v>
      </c>
      <c r="E49" t="s">
        <v>22</v>
      </c>
      <c r="F49" s="1" t="s">
        <v>79</v>
      </c>
      <c r="G49" t="s">
        <v>69</v>
      </c>
      <c r="H49">
        <v>280.60000000000002</v>
      </c>
      <c r="I49" s="2">
        <v>43600</v>
      </c>
      <c r="J49" s="2">
        <v>43602</v>
      </c>
      <c r="K49">
        <v>280.60000000000002</v>
      </c>
    </row>
    <row r="50" spans="1:11" x14ac:dyDescent="0.25">
      <c r="A50" t="str">
        <f>"Z452773801"</f>
        <v>Z452773801</v>
      </c>
      <c r="B50" t="str">
        <f t="shared" si="1"/>
        <v>06363391001</v>
      </c>
      <c r="C50" t="s">
        <v>16</v>
      </c>
      <c r="D50" t="s">
        <v>136</v>
      </c>
      <c r="E50" t="s">
        <v>22</v>
      </c>
      <c r="F50" s="1" t="s">
        <v>137</v>
      </c>
      <c r="G50" t="s">
        <v>138</v>
      </c>
      <c r="H50">
        <v>2850</v>
      </c>
      <c r="I50" s="2">
        <v>43565</v>
      </c>
      <c r="J50" s="2">
        <v>43609</v>
      </c>
      <c r="K50">
        <v>2850</v>
      </c>
    </row>
    <row r="51" spans="1:11" x14ac:dyDescent="0.25">
      <c r="A51" t="str">
        <f>"ZE4278E334"</f>
        <v>ZE4278E334</v>
      </c>
      <c r="B51" t="str">
        <f t="shared" si="1"/>
        <v>06363391001</v>
      </c>
      <c r="C51" t="s">
        <v>16</v>
      </c>
      <c r="D51" t="s">
        <v>139</v>
      </c>
      <c r="E51" t="s">
        <v>57</v>
      </c>
      <c r="F51" s="1" t="s">
        <v>140</v>
      </c>
      <c r="G51" t="s">
        <v>141</v>
      </c>
      <c r="H51">
        <v>479.82</v>
      </c>
      <c r="I51" s="2">
        <v>43612</v>
      </c>
      <c r="J51" s="2">
        <v>43644</v>
      </c>
      <c r="K51">
        <v>479.82</v>
      </c>
    </row>
    <row r="52" spans="1:11" x14ac:dyDescent="0.25">
      <c r="A52" t="str">
        <f>"777891106F"</f>
        <v>777891106F</v>
      </c>
      <c r="B52" t="str">
        <f t="shared" si="1"/>
        <v>06363391001</v>
      </c>
      <c r="C52" t="s">
        <v>16</v>
      </c>
      <c r="D52" t="s">
        <v>142</v>
      </c>
      <c r="E52" t="s">
        <v>57</v>
      </c>
      <c r="F52" s="1" t="s">
        <v>143</v>
      </c>
      <c r="G52" t="s">
        <v>144</v>
      </c>
      <c r="H52">
        <v>20915.95</v>
      </c>
      <c r="I52" s="2">
        <v>43558</v>
      </c>
      <c r="J52" s="2">
        <v>43923</v>
      </c>
      <c r="K52">
        <v>7391.01</v>
      </c>
    </row>
    <row r="53" spans="1:11" x14ac:dyDescent="0.25">
      <c r="A53" t="str">
        <f>"7844046787"</f>
        <v>7844046787</v>
      </c>
      <c r="B53" t="str">
        <f t="shared" si="1"/>
        <v>06363391001</v>
      </c>
      <c r="C53" t="s">
        <v>16</v>
      </c>
      <c r="D53" t="s">
        <v>145</v>
      </c>
      <c r="E53" t="s">
        <v>18</v>
      </c>
      <c r="F53" s="1" t="s">
        <v>66</v>
      </c>
      <c r="G53" t="s">
        <v>67</v>
      </c>
      <c r="H53">
        <v>0</v>
      </c>
      <c r="I53" s="2">
        <v>43617</v>
      </c>
      <c r="J53" s="2">
        <v>43982</v>
      </c>
      <c r="K53">
        <v>0</v>
      </c>
    </row>
    <row r="54" spans="1:11" x14ac:dyDescent="0.25">
      <c r="A54" t="str">
        <f>"ZEF2951B52"</f>
        <v>ZEF2951B52</v>
      </c>
      <c r="B54" t="str">
        <f t="shared" si="1"/>
        <v>06363391001</v>
      </c>
      <c r="C54" t="s">
        <v>16</v>
      </c>
      <c r="D54" t="s">
        <v>146</v>
      </c>
      <c r="E54" t="s">
        <v>22</v>
      </c>
      <c r="F54" s="1" t="s">
        <v>79</v>
      </c>
      <c r="G54" t="s">
        <v>69</v>
      </c>
      <c r="H54">
        <v>165</v>
      </c>
      <c r="I54" s="2">
        <v>43671</v>
      </c>
      <c r="J54" s="2">
        <v>43676</v>
      </c>
      <c r="K54">
        <v>165</v>
      </c>
    </row>
    <row r="55" spans="1:11" x14ac:dyDescent="0.25">
      <c r="A55" t="str">
        <f>"Z1F292D8AB"</f>
        <v>Z1F292D8AB</v>
      </c>
      <c r="B55" t="str">
        <f t="shared" si="1"/>
        <v>06363391001</v>
      </c>
      <c r="C55" t="s">
        <v>16</v>
      </c>
      <c r="D55" t="s">
        <v>147</v>
      </c>
      <c r="E55" t="s">
        <v>22</v>
      </c>
      <c r="F55" s="1" t="s">
        <v>148</v>
      </c>
      <c r="G55" t="s">
        <v>149</v>
      </c>
      <c r="H55">
        <v>1150</v>
      </c>
      <c r="I55" s="2">
        <v>43662</v>
      </c>
      <c r="J55" s="2">
        <v>43663</v>
      </c>
      <c r="K55">
        <v>1150</v>
      </c>
    </row>
    <row r="56" spans="1:11" x14ac:dyDescent="0.25">
      <c r="A56" t="str">
        <f>"ZEB2913EE9"</f>
        <v>ZEB2913EE9</v>
      </c>
      <c r="B56" t="str">
        <f t="shared" si="1"/>
        <v>06363391001</v>
      </c>
      <c r="C56" t="s">
        <v>16</v>
      </c>
      <c r="D56" t="s">
        <v>150</v>
      </c>
      <c r="E56" t="s">
        <v>22</v>
      </c>
      <c r="F56" s="1" t="s">
        <v>151</v>
      </c>
      <c r="G56" t="s">
        <v>152</v>
      </c>
      <c r="H56">
        <v>790</v>
      </c>
      <c r="I56" s="2">
        <v>43669</v>
      </c>
      <c r="J56" s="2">
        <v>43669</v>
      </c>
      <c r="K56">
        <v>790</v>
      </c>
    </row>
    <row r="57" spans="1:11" x14ac:dyDescent="0.25">
      <c r="A57" t="str">
        <f>"Z1D28D3AC3"</f>
        <v>Z1D28D3AC3</v>
      </c>
      <c r="B57" t="str">
        <f t="shared" si="1"/>
        <v>06363391001</v>
      </c>
      <c r="C57" t="s">
        <v>16</v>
      </c>
      <c r="D57" t="s">
        <v>153</v>
      </c>
      <c r="E57" t="s">
        <v>22</v>
      </c>
      <c r="F57" s="1" t="s">
        <v>44</v>
      </c>
      <c r="G57" t="s">
        <v>45</v>
      </c>
      <c r="H57">
        <v>450</v>
      </c>
      <c r="I57" s="2">
        <v>43634</v>
      </c>
      <c r="J57" s="2">
        <v>43845</v>
      </c>
      <c r="K57">
        <v>0</v>
      </c>
    </row>
    <row r="58" spans="1:11" x14ac:dyDescent="0.25">
      <c r="A58" t="str">
        <f>"Z4D299CBDF"</f>
        <v>Z4D299CBDF</v>
      </c>
      <c r="B58" t="str">
        <f t="shared" si="1"/>
        <v>06363391001</v>
      </c>
      <c r="C58" t="s">
        <v>16</v>
      </c>
      <c r="D58" t="s">
        <v>154</v>
      </c>
      <c r="E58" t="s">
        <v>22</v>
      </c>
      <c r="F58" s="1" t="s">
        <v>155</v>
      </c>
      <c r="G58" t="s">
        <v>156</v>
      </c>
      <c r="H58">
        <v>660</v>
      </c>
      <c r="I58" s="2">
        <v>43719</v>
      </c>
      <c r="J58" s="2">
        <v>44084</v>
      </c>
      <c r="K58">
        <v>660</v>
      </c>
    </row>
    <row r="59" spans="1:11" x14ac:dyDescent="0.25">
      <c r="A59" t="str">
        <f>"Z06291C548"</f>
        <v>Z06291C548</v>
      </c>
      <c r="B59" t="str">
        <f t="shared" si="1"/>
        <v>06363391001</v>
      </c>
      <c r="C59" t="s">
        <v>16</v>
      </c>
      <c r="D59" t="s">
        <v>157</v>
      </c>
      <c r="E59" t="s">
        <v>57</v>
      </c>
      <c r="F59" s="1" t="s">
        <v>158</v>
      </c>
      <c r="G59" t="s">
        <v>159</v>
      </c>
      <c r="H59">
        <v>24292</v>
      </c>
      <c r="I59" s="2">
        <v>43714</v>
      </c>
      <c r="J59" s="2">
        <v>43769</v>
      </c>
      <c r="K59">
        <v>23560.94</v>
      </c>
    </row>
    <row r="60" spans="1:11" x14ac:dyDescent="0.25">
      <c r="A60" t="str">
        <f>"Z3629C9360"</f>
        <v>Z3629C9360</v>
      </c>
      <c r="B60" t="str">
        <f t="shared" si="1"/>
        <v>06363391001</v>
      </c>
      <c r="C60" t="s">
        <v>16</v>
      </c>
      <c r="D60" t="s">
        <v>160</v>
      </c>
      <c r="E60" t="s">
        <v>22</v>
      </c>
      <c r="F60" s="1" t="s">
        <v>161</v>
      </c>
      <c r="G60" t="s">
        <v>162</v>
      </c>
      <c r="H60">
        <v>175.5</v>
      </c>
      <c r="I60" s="2">
        <v>43734</v>
      </c>
      <c r="J60" s="2">
        <v>43763</v>
      </c>
      <c r="K60">
        <v>175.5</v>
      </c>
    </row>
    <row r="61" spans="1:11" x14ac:dyDescent="0.25">
      <c r="A61" t="str">
        <f>"Z95279DE7B"</f>
        <v>Z95279DE7B</v>
      </c>
      <c r="B61" t="str">
        <f t="shared" si="1"/>
        <v>06363391001</v>
      </c>
      <c r="C61" t="s">
        <v>16</v>
      </c>
      <c r="D61" t="s">
        <v>163</v>
      </c>
      <c r="E61" t="s">
        <v>22</v>
      </c>
      <c r="F61" s="1" t="s">
        <v>164</v>
      </c>
      <c r="G61" t="s">
        <v>52</v>
      </c>
      <c r="H61">
        <v>3625</v>
      </c>
      <c r="I61" s="2">
        <v>43556</v>
      </c>
      <c r="J61" s="2">
        <v>43830</v>
      </c>
      <c r="K61">
        <v>5437.44</v>
      </c>
    </row>
    <row r="62" spans="1:11" x14ac:dyDescent="0.25">
      <c r="A62" t="str">
        <f>"7677621D44"</f>
        <v>7677621D44</v>
      </c>
      <c r="B62" t="str">
        <f t="shared" si="1"/>
        <v>06363391001</v>
      </c>
      <c r="C62" t="s">
        <v>16</v>
      </c>
      <c r="D62" t="s">
        <v>165</v>
      </c>
      <c r="E62" t="s">
        <v>57</v>
      </c>
      <c r="F62" s="1" t="s">
        <v>166</v>
      </c>
      <c r="G62" t="s">
        <v>69</v>
      </c>
      <c r="H62">
        <v>84227.03</v>
      </c>
      <c r="I62" s="2">
        <v>43535</v>
      </c>
      <c r="J62" s="2">
        <v>43743</v>
      </c>
      <c r="K62">
        <v>84039.98</v>
      </c>
    </row>
    <row r="63" spans="1:11" x14ac:dyDescent="0.25">
      <c r="A63" t="str">
        <f>"Z9B2A24AFC"</f>
        <v>Z9B2A24AFC</v>
      </c>
      <c r="B63" t="str">
        <f t="shared" si="1"/>
        <v>06363391001</v>
      </c>
      <c r="C63" t="s">
        <v>16</v>
      </c>
      <c r="D63" t="s">
        <v>167</v>
      </c>
      <c r="E63" t="s">
        <v>57</v>
      </c>
      <c r="F63" s="1" t="s">
        <v>168</v>
      </c>
      <c r="G63" t="s">
        <v>77</v>
      </c>
      <c r="H63">
        <v>8819.5</v>
      </c>
      <c r="I63" s="2">
        <v>43782</v>
      </c>
      <c r="J63" s="2">
        <v>43803</v>
      </c>
      <c r="K63">
        <v>8819.5</v>
      </c>
    </row>
    <row r="64" spans="1:11" x14ac:dyDescent="0.25">
      <c r="A64" t="str">
        <f>"ZC12870A68"</f>
        <v>ZC12870A68</v>
      </c>
      <c r="B64" t="str">
        <f t="shared" si="1"/>
        <v>06363391001</v>
      </c>
      <c r="C64" t="s">
        <v>16</v>
      </c>
      <c r="D64" t="s">
        <v>169</v>
      </c>
      <c r="E64" t="s">
        <v>22</v>
      </c>
      <c r="F64" s="1" t="s">
        <v>63</v>
      </c>
      <c r="G64" t="s">
        <v>64</v>
      </c>
      <c r="H64">
        <v>3066.66</v>
      </c>
      <c r="I64" s="2">
        <v>43617</v>
      </c>
      <c r="J64" s="2">
        <v>43830</v>
      </c>
      <c r="K64">
        <v>5366.62</v>
      </c>
    </row>
    <row r="65" spans="1:11" x14ac:dyDescent="0.25">
      <c r="A65" t="str">
        <f>"Z3F2ACE98A"</f>
        <v>Z3F2ACE98A</v>
      </c>
      <c r="B65" t="str">
        <f t="shared" si="1"/>
        <v>06363391001</v>
      </c>
      <c r="C65" t="s">
        <v>16</v>
      </c>
      <c r="D65" t="s">
        <v>170</v>
      </c>
      <c r="E65" t="s">
        <v>22</v>
      </c>
      <c r="F65" s="1" t="s">
        <v>171</v>
      </c>
      <c r="G65" t="s">
        <v>172</v>
      </c>
      <c r="H65">
        <v>1192</v>
      </c>
      <c r="I65" s="2">
        <v>43802</v>
      </c>
      <c r="J65" s="2">
        <v>43819</v>
      </c>
      <c r="K65">
        <v>1192</v>
      </c>
    </row>
    <row r="66" spans="1:11" x14ac:dyDescent="0.25">
      <c r="A66" t="str">
        <f>"ZD12B073A0"</f>
        <v>ZD12B073A0</v>
      </c>
      <c r="B66" t="str">
        <f t="shared" si="1"/>
        <v>06363391001</v>
      </c>
      <c r="C66" t="s">
        <v>16</v>
      </c>
      <c r="D66" t="s">
        <v>173</v>
      </c>
      <c r="E66" t="s">
        <v>22</v>
      </c>
      <c r="F66" s="1" t="s">
        <v>174</v>
      </c>
      <c r="G66" t="s">
        <v>175</v>
      </c>
      <c r="H66">
        <v>396</v>
      </c>
      <c r="I66" s="2">
        <v>43819</v>
      </c>
      <c r="J66" s="2">
        <v>43496</v>
      </c>
      <c r="K66">
        <v>0</v>
      </c>
    </row>
    <row r="67" spans="1:11" x14ac:dyDescent="0.25">
      <c r="A67" t="str">
        <f>"7778865A76"</f>
        <v>7778865A76</v>
      </c>
      <c r="B67" t="str">
        <f t="shared" ref="B67:B82" si="2">"06363391001"</f>
        <v>06363391001</v>
      </c>
      <c r="C67" t="s">
        <v>16</v>
      </c>
      <c r="D67" t="s">
        <v>176</v>
      </c>
      <c r="E67" t="s">
        <v>57</v>
      </c>
      <c r="F67" s="1" t="s">
        <v>177</v>
      </c>
      <c r="G67" t="s">
        <v>178</v>
      </c>
      <c r="H67">
        <v>37782.83</v>
      </c>
      <c r="I67" s="2">
        <v>43566</v>
      </c>
      <c r="J67" s="2">
        <v>43931</v>
      </c>
      <c r="K67">
        <v>0</v>
      </c>
    </row>
    <row r="68" spans="1:11" x14ac:dyDescent="0.25">
      <c r="A68" t="str">
        <f>"ZCE2AE51AD"</f>
        <v>ZCE2AE51AD</v>
      </c>
      <c r="B68" t="str">
        <f t="shared" si="2"/>
        <v>06363391001</v>
      </c>
      <c r="C68" t="s">
        <v>16</v>
      </c>
      <c r="D68" t="s">
        <v>179</v>
      </c>
      <c r="E68" t="s">
        <v>22</v>
      </c>
      <c r="F68" s="1" t="s">
        <v>180</v>
      </c>
      <c r="G68" t="s">
        <v>181</v>
      </c>
      <c r="H68">
        <v>1380</v>
      </c>
      <c r="I68" s="2">
        <v>43802</v>
      </c>
      <c r="J68" s="2">
        <v>43816</v>
      </c>
      <c r="K68">
        <v>1380</v>
      </c>
    </row>
    <row r="69" spans="1:11" x14ac:dyDescent="0.25">
      <c r="A69" t="str">
        <f>"777889640D"</f>
        <v>777889640D</v>
      </c>
      <c r="B69" t="str">
        <f t="shared" si="2"/>
        <v>06363391001</v>
      </c>
      <c r="C69" t="s">
        <v>16</v>
      </c>
      <c r="D69" t="s">
        <v>182</v>
      </c>
      <c r="E69" t="s">
        <v>57</v>
      </c>
      <c r="F69" s="1" t="s">
        <v>177</v>
      </c>
      <c r="G69" t="s">
        <v>178</v>
      </c>
      <c r="H69">
        <v>2156.65</v>
      </c>
      <c r="I69" s="2">
        <v>43566</v>
      </c>
      <c r="J69" s="2">
        <v>43931</v>
      </c>
      <c r="K69">
        <v>0</v>
      </c>
    </row>
    <row r="70" spans="1:11" x14ac:dyDescent="0.25">
      <c r="A70" t="str">
        <f>"7778945C7A"</f>
        <v>7778945C7A</v>
      </c>
      <c r="B70" t="str">
        <f t="shared" si="2"/>
        <v>06363391001</v>
      </c>
      <c r="C70" t="s">
        <v>16</v>
      </c>
      <c r="D70" t="s">
        <v>183</v>
      </c>
      <c r="E70" t="s">
        <v>57</v>
      </c>
      <c r="F70" s="1" t="s">
        <v>177</v>
      </c>
      <c r="G70" t="s">
        <v>178</v>
      </c>
      <c r="H70">
        <v>15982.23</v>
      </c>
      <c r="I70" s="2">
        <v>43566</v>
      </c>
      <c r="J70" s="2">
        <v>43931</v>
      </c>
      <c r="K70">
        <v>0</v>
      </c>
    </row>
    <row r="71" spans="1:11" x14ac:dyDescent="0.25">
      <c r="A71" t="str">
        <f>"7778923A53"</f>
        <v>7778923A53</v>
      </c>
      <c r="B71" t="str">
        <f t="shared" si="2"/>
        <v>06363391001</v>
      </c>
      <c r="C71" t="s">
        <v>16</v>
      </c>
      <c r="D71" t="s">
        <v>184</v>
      </c>
      <c r="E71" t="s">
        <v>57</v>
      </c>
      <c r="F71" s="1" t="s">
        <v>177</v>
      </c>
      <c r="G71" t="s">
        <v>178</v>
      </c>
      <c r="H71">
        <v>18674.75</v>
      </c>
      <c r="I71" s="2">
        <v>43566</v>
      </c>
      <c r="J71" s="2">
        <v>43931</v>
      </c>
      <c r="K71">
        <v>0</v>
      </c>
    </row>
    <row r="72" spans="1:11" x14ac:dyDescent="0.25">
      <c r="A72" t="str">
        <f>"Z0027ABD16"</f>
        <v>Z0027ABD16</v>
      </c>
      <c r="B72" t="str">
        <f t="shared" si="2"/>
        <v>06363391001</v>
      </c>
      <c r="C72" t="s">
        <v>16</v>
      </c>
      <c r="D72" t="s">
        <v>185</v>
      </c>
      <c r="E72" t="s">
        <v>186</v>
      </c>
      <c r="F72" s="1" t="s">
        <v>187</v>
      </c>
      <c r="G72" t="s">
        <v>69</v>
      </c>
      <c r="H72">
        <v>35143.24</v>
      </c>
      <c r="I72" s="2">
        <v>43594</v>
      </c>
      <c r="J72" s="2">
        <v>43623</v>
      </c>
      <c r="K72">
        <v>35143.24</v>
      </c>
    </row>
    <row r="73" spans="1:11" x14ac:dyDescent="0.25">
      <c r="A73" t="str">
        <f>"Z3B2AD07D6"</f>
        <v>Z3B2AD07D6</v>
      </c>
      <c r="B73" t="str">
        <f t="shared" si="2"/>
        <v>06363391001</v>
      </c>
      <c r="C73" t="s">
        <v>16</v>
      </c>
      <c r="D73" t="s">
        <v>188</v>
      </c>
      <c r="E73" t="s">
        <v>22</v>
      </c>
      <c r="F73" s="1" t="s">
        <v>122</v>
      </c>
      <c r="G73" t="s">
        <v>123</v>
      </c>
      <c r="H73">
        <v>152.80000000000001</v>
      </c>
      <c r="I73" s="2">
        <v>43831</v>
      </c>
      <c r="J73" s="2">
        <v>43861</v>
      </c>
      <c r="K73">
        <v>0</v>
      </c>
    </row>
    <row r="74" spans="1:11" x14ac:dyDescent="0.25">
      <c r="A74" t="str">
        <f>"ZA22ACEBB6"</f>
        <v>ZA22ACEBB6</v>
      </c>
      <c r="B74" t="str">
        <f t="shared" si="2"/>
        <v>06363391001</v>
      </c>
      <c r="C74" t="s">
        <v>16</v>
      </c>
      <c r="D74" t="s">
        <v>189</v>
      </c>
      <c r="E74" t="s">
        <v>22</v>
      </c>
      <c r="F74" s="1" t="s">
        <v>190</v>
      </c>
      <c r="G74" t="s">
        <v>191</v>
      </c>
      <c r="H74">
        <v>9450</v>
      </c>
      <c r="I74" s="2">
        <v>43803</v>
      </c>
      <c r="J74" s="2">
        <v>44167</v>
      </c>
      <c r="K74">
        <v>0</v>
      </c>
    </row>
    <row r="75" spans="1:11" x14ac:dyDescent="0.25">
      <c r="A75" t="str">
        <f>"ZF026AA522"</f>
        <v>ZF026AA522</v>
      </c>
      <c r="B75" t="str">
        <f t="shared" si="2"/>
        <v>06363391001</v>
      </c>
      <c r="C75" t="s">
        <v>16</v>
      </c>
      <c r="D75" t="s">
        <v>192</v>
      </c>
      <c r="E75" t="s">
        <v>22</v>
      </c>
      <c r="F75" s="1" t="s">
        <v>193</v>
      </c>
      <c r="G75" t="s">
        <v>194</v>
      </c>
      <c r="H75">
        <v>309.76</v>
      </c>
      <c r="I75" s="2">
        <v>43488</v>
      </c>
      <c r="J75" s="2">
        <v>43524</v>
      </c>
      <c r="K75">
        <v>0</v>
      </c>
    </row>
    <row r="76" spans="1:11" x14ac:dyDescent="0.25">
      <c r="A76" t="str">
        <f>"ZD52AFCE06"</f>
        <v>ZD52AFCE06</v>
      </c>
      <c r="B76" t="str">
        <f t="shared" si="2"/>
        <v>06363391001</v>
      </c>
      <c r="C76" t="s">
        <v>16</v>
      </c>
      <c r="D76" t="s">
        <v>195</v>
      </c>
      <c r="E76" t="s">
        <v>57</v>
      </c>
      <c r="F76" s="1" t="s">
        <v>196</v>
      </c>
      <c r="G76" t="s">
        <v>181</v>
      </c>
      <c r="H76">
        <v>6125.8</v>
      </c>
      <c r="I76" s="2">
        <v>43823</v>
      </c>
      <c r="J76" s="2">
        <v>43852</v>
      </c>
      <c r="K76">
        <v>0</v>
      </c>
    </row>
    <row r="77" spans="1:11" x14ac:dyDescent="0.25">
      <c r="A77" t="str">
        <f>"81111382D3"</f>
        <v>81111382D3</v>
      </c>
      <c r="B77" t="str">
        <f t="shared" si="2"/>
        <v>06363391001</v>
      </c>
      <c r="C77" t="s">
        <v>16</v>
      </c>
      <c r="D77" t="s">
        <v>197</v>
      </c>
      <c r="E77" t="s">
        <v>57</v>
      </c>
      <c r="F77" s="1" t="s">
        <v>198</v>
      </c>
      <c r="G77" t="s">
        <v>199</v>
      </c>
      <c r="H77">
        <v>69890</v>
      </c>
      <c r="I77" s="2">
        <v>43819</v>
      </c>
      <c r="K77">
        <v>0</v>
      </c>
    </row>
    <row r="78" spans="1:11" x14ac:dyDescent="0.25">
      <c r="A78" t="str">
        <f>"ZF2296E8F3"</f>
        <v>ZF2296E8F3</v>
      </c>
      <c r="B78" t="str">
        <f t="shared" si="2"/>
        <v>06363391001</v>
      </c>
      <c r="C78" t="s">
        <v>16</v>
      </c>
      <c r="D78" t="s">
        <v>200</v>
      </c>
      <c r="E78" t="s">
        <v>18</v>
      </c>
      <c r="F78" s="1" t="s">
        <v>201</v>
      </c>
      <c r="G78" t="s">
        <v>202</v>
      </c>
      <c r="H78">
        <v>4050</v>
      </c>
      <c r="I78" s="2">
        <v>43595</v>
      </c>
      <c r="J78" s="2">
        <v>44585</v>
      </c>
      <c r="K78">
        <v>79.52</v>
      </c>
    </row>
    <row r="79" spans="1:11" x14ac:dyDescent="0.25">
      <c r="A79" t="str">
        <f>"78895674A6"</f>
        <v>78895674A6</v>
      </c>
      <c r="B79" t="str">
        <f t="shared" si="2"/>
        <v>06363391001</v>
      </c>
      <c r="C79" t="s">
        <v>16</v>
      </c>
      <c r="D79" t="s">
        <v>203</v>
      </c>
      <c r="E79" t="s">
        <v>18</v>
      </c>
      <c r="F79" s="1" t="s">
        <v>204</v>
      </c>
      <c r="G79" t="s">
        <v>205</v>
      </c>
      <c r="H79">
        <v>0</v>
      </c>
      <c r="I79" s="2">
        <v>43384</v>
      </c>
      <c r="J79" s="2">
        <v>44561</v>
      </c>
      <c r="K79">
        <v>355.44</v>
      </c>
    </row>
    <row r="80" spans="1:11" x14ac:dyDescent="0.25">
      <c r="A80" t="str">
        <f>"Z8928B4B52"</f>
        <v>Z8928B4B52</v>
      </c>
      <c r="B80" t="str">
        <f t="shared" si="2"/>
        <v>06363391001</v>
      </c>
      <c r="C80" t="s">
        <v>16</v>
      </c>
      <c r="D80" t="s">
        <v>206</v>
      </c>
      <c r="E80" t="s">
        <v>22</v>
      </c>
      <c r="F80" s="1" t="s">
        <v>79</v>
      </c>
      <c r="G80" t="s">
        <v>69</v>
      </c>
      <c r="H80">
        <v>1602.81</v>
      </c>
      <c r="I80" s="2">
        <v>43891</v>
      </c>
      <c r="J80" s="2">
        <v>43951</v>
      </c>
      <c r="K80">
        <v>0</v>
      </c>
    </row>
    <row r="81" spans="1:11" x14ac:dyDescent="0.25">
      <c r="A81" t="str">
        <f>"Z06291C548"</f>
        <v>Z06291C548</v>
      </c>
      <c r="B81" t="str">
        <f t="shared" si="2"/>
        <v>06363391001</v>
      </c>
      <c r="C81" t="s">
        <v>16</v>
      </c>
      <c r="D81" t="s">
        <v>207</v>
      </c>
      <c r="E81" t="s">
        <v>57</v>
      </c>
      <c r="F81" s="1" t="s">
        <v>208</v>
      </c>
      <c r="G81" t="s">
        <v>159</v>
      </c>
      <c r="H81">
        <v>24292</v>
      </c>
      <c r="I81" s="2">
        <v>43715</v>
      </c>
      <c r="J81" s="2">
        <v>43724</v>
      </c>
      <c r="K81">
        <v>0</v>
      </c>
    </row>
    <row r="82" spans="1:11" x14ac:dyDescent="0.25">
      <c r="A82" t="str">
        <f>"Z592AE6134"</f>
        <v>Z592AE6134</v>
      </c>
      <c r="B82" t="str">
        <f t="shared" si="2"/>
        <v>06363391001</v>
      </c>
      <c r="C82" t="s">
        <v>16</v>
      </c>
      <c r="D82" t="s">
        <v>209</v>
      </c>
      <c r="E82" t="s">
        <v>18</v>
      </c>
      <c r="F82" s="1" t="s">
        <v>19</v>
      </c>
      <c r="G82" t="s">
        <v>20</v>
      </c>
      <c r="H82">
        <v>20534.400000000001</v>
      </c>
      <c r="I82" s="2">
        <v>43799</v>
      </c>
      <c r="J82" s="2">
        <v>43861</v>
      </c>
      <c r="K8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basilicata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2020-01-31T13:44:17Z</dcterms:created>
  <dcterms:modified xsi:type="dcterms:W3CDTF">2020-01-31T13:44:17Z</dcterms:modified>
</cp:coreProperties>
</file>