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calabr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</calcChain>
</file>

<file path=xl/sharedStrings.xml><?xml version="1.0" encoding="utf-8"?>
<sst xmlns="http://schemas.openxmlformats.org/spreadsheetml/2006/main" count="511" uniqueCount="259">
  <si>
    <t>Agenzia delle Entrate</t>
  </si>
  <si>
    <t>CF 06363391001</t>
  </si>
  <si>
    <t>Contratti di forniture, beni e servizi</t>
  </si>
  <si>
    <t>Anno 2019</t>
  </si>
  <si>
    <t>Dati aggiornati al 31-01-2020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</si>
  <si>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</si>
  <si>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</si>
  <si>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</si>
  <si>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</si>
  <si>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</si>
  <si>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</si>
  <si>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</si>
  <si>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</si>
  <si>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</si>
  <si>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</si>
  <si>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</si>
  <si>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Calabria</t>
  </si>
  <si>
    <t>NOLEGGIO N.5 FOTOCOPIATORI UT LOCRI E UP REGGIO CALABRIA</t>
  </si>
  <si>
    <t>26-AFFIDAMENTO DIRETTO IN ADESIONE AD ACCORDO QUADRO/CONVENZIONE</t>
  </si>
  <si>
    <t xml:space="preserve">KYOCERA SPA (CF: 02973040963)
</t>
  </si>
  <si>
    <t>KYOCERA SPA (CF: 02973040963)</t>
  </si>
  <si>
    <t>ADESIONE CONVENZIONE CONSIP CARTE DI CREDITO 4</t>
  </si>
  <si>
    <t xml:space="preserve">NEXI PAYMENTS S.P.A. (giÃ  CARTASI SPA) (CF: 04107060966)
</t>
  </si>
  <si>
    <t>NEXI PAYMENTS S.P.A. (giÃ  CARTASI SPA) (CF: 04107060966)</t>
  </si>
  <si>
    <t>AFFIDAMENTO SERVIZIO RISCOSSIONE TRIBUTI PRESSO AGENZIA DEL TERRITORIO</t>
  </si>
  <si>
    <t xml:space="preserve">BANCA NAZIONALE DEL LAVORO SPA (CF: 09339391006)
</t>
  </si>
  <si>
    <t>BANCA NAZIONALE DEL LAVORO SPA (CF: 09339391006)</t>
  </si>
  <si>
    <t>SERVIZIO DI PULIZIA A RIDOTTO IMPATTO AMBIENTALE PER GLI UFFICI DELLA DR CALABRIA</t>
  </si>
  <si>
    <t xml:space="preserve">EURO &amp; PROMOS FM SOC.COOP.P.A. (CF: 02458660301)
</t>
  </si>
  <si>
    <t>EURO &amp; PROMOS FM SOC.COOP.P.A. (CF: 02458660301)</t>
  </si>
  <si>
    <t>Noleggio fotocopiatori per  DR Calabria e uffici periferici</t>
  </si>
  <si>
    <t xml:space="preserve">OLIVETTI SPA (CF: 02298700010)
</t>
  </si>
  <si>
    <t>OLIVETTI SPA (CF: 02298700010)</t>
  </si>
  <si>
    <t xml:space="preserve">ADESIONE CONVEZIONE CONSIP PER NOLEGGIO N.28 FOTOCOPIATORI </t>
  </si>
  <si>
    <t>CONVENZIONE PER VERIFICHE PERIODICHE ASCENSORI DR CALABRIA</t>
  </si>
  <si>
    <t>23-AFFIDAMENTO IN ECONOMIA - AFFIDAMENTO DIRETTO</t>
  </si>
  <si>
    <t xml:space="preserve">ARPACal (CF: 02352560797)
</t>
  </si>
  <si>
    <t>ARPACal (CF: 02352560797)</t>
  </si>
  <si>
    <t xml:space="preserve"> Noleggio e manutenzione per n.6 apparecchiature multifunzioni A3 Monocromatiche per gli uffici dellâ€™Agenzia delle Entrate</t>
  </si>
  <si>
    <t>Servizi di sorveglianza sanitaria e corsi di formazione per la sicurezza nei luoghi di lavoro</t>
  </si>
  <si>
    <t xml:space="preserve">EXITONE S.P.A. (CF: 07874490019)
</t>
  </si>
  <si>
    <t>EXITONE S.P.A. (CF: 07874490019)</t>
  </si>
  <si>
    <t>ADESIONE CONVENZIONE CONSIP NOLEGGIO N. 13 FOTOCOPIATORI</t>
  </si>
  <si>
    <t>CONVENZIONE CONSIP NOLEGGIO N. FOTOCOPIATORI PER GLU UFFICI DELLA DR CALABRIA</t>
  </si>
  <si>
    <t xml:space="preserve">CONVERGE S.P.A. (CF: 04472901000)
</t>
  </si>
  <si>
    <t>CONVERGE S.P.A. (CF: 04472901000)</t>
  </si>
  <si>
    <t>SERVIZIO POSTALE DI CONSEGNA A DOMICILIO</t>
  </si>
  <si>
    <t xml:space="preserve">POSTE ITALIANE SPA (CF: 97103880585)
</t>
  </si>
  <si>
    <t>POSTE ITALIANE SPA (CF: 97103880585)</t>
  </si>
  <si>
    <t>CONVENZIONE CONSIP NOLEGGIO N.4 FOTOCOPIATORI PER GLI UFFICI DELLA DR CALABRIA</t>
  </si>
  <si>
    <t xml:space="preserve">SHARP ELECTRONICS ITALIA S.P.A. (CF: 09275090158)
</t>
  </si>
  <si>
    <t>SHARP ELECTRONICS ITALIA S.P.A. (CF: 09275090158)</t>
  </si>
  <si>
    <t>MANUTENZIAONE AREE VERDI PRESSO ALCUNI UFFICI DELLA DR CALABRIA</t>
  </si>
  <si>
    <t>22-PROCEDURA NEGOZIATA DERIVANTE DA AVVISI CON CUI SI INDICE LA GARA</t>
  </si>
  <si>
    <t xml:space="preserve">center clean srl (CF: 02499150809)
Cirianni Rocco (CF: CRNRCC64P20F537Z)
coral service srl (CF: 02551850783)
riccardi  giovanni (CF: rccgnn56h24l126z)
SPROVIERE PRONTO SERVICE SERVIZI ECOLOGICI SRL (CF: 02695400784)
</t>
  </si>
  <si>
    <t>Cirianni Rocco (CF: CRNRCC64P20F537Z)</t>
  </si>
  <si>
    <t>Fornitura Buoni pasto elettronici Uffici DR Calabria</t>
  </si>
  <si>
    <t xml:space="preserve">DAY RISTOSERVICE S.P.A. (CF: 03543000370)
</t>
  </si>
  <si>
    <t>DAY RISTOSERVICE S.P.A. (CF: 03543000370)</t>
  </si>
  <si>
    <t>NOLEGGIO N.8 FOTOCOPIATORI PER ALCUNI UFFICI DELLA DR CALABRIA</t>
  </si>
  <si>
    <t>Fornitura gas naturale per alcuni uffici periferici della DR Calabria</t>
  </si>
  <si>
    <t xml:space="preserve">Energetic spa (CF: 00875940793)
</t>
  </si>
  <si>
    <t>Energetic spa (CF: 00875940793)</t>
  </si>
  <si>
    <t>Fornitura, stampa e consegna prodotti tipografici di uso comune per DR Calabria e Uffici dipendenti</t>
  </si>
  <si>
    <t xml:space="preserve">AG.Stampa ADT GROUP PRESS EDITORI srl (CF: 02645780780)
ARTEMISIA service (CF: 03142230782)
BITPRINT (CF: 03234910788)
Graficherre sas di Francesco Raffaele &amp; c. (CF: 02630270797)
INDUSTRIE Grafiche GUIDO SRL (CF: 03290950785)
</t>
  </si>
  <si>
    <t>Graficherre sas di Francesco Raffaele &amp; c. (CF: 02630270797)</t>
  </si>
  <si>
    <t>AttivitÃ  di formazione ed aggiornamento</t>
  </si>
  <si>
    <t>Fornitura energia elettrica Uffici Direzione Regionale della Calabria</t>
  </si>
  <si>
    <t>Noleggio n.2 fotocopiatori per Ufficio Territoriale di Paola</t>
  </si>
  <si>
    <t>Affidamento incarico di consulenza dinanzi Corte d'Appello CZ</t>
  </si>
  <si>
    <t xml:space="preserve">Giuseppina Procopio (CF: PRCGPP67R66C352P)
</t>
  </si>
  <si>
    <t>Giuseppina Procopio (CF: PRCGPP67R66C352P)</t>
  </si>
  <si>
    <t>Carta di Credito  Corporate Central Billing</t>
  </si>
  <si>
    <t>Servizi di ingegneria  progettazione esecutiva adeguamento impianti elettrici ed antincendio,  certificato di prevenzione incendi,  DR Calabria</t>
  </si>
  <si>
    <t>08-AFFIDAMENTO IN ECONOMIA - COTTIMO FIDUCIARIO</t>
  </si>
  <si>
    <t xml:space="preserve">Debora Ariosto (CF: rstdbr78r45h224d)
Fedele Domenico Antonio (CF: FDLDNC67C14I132U)
Fragale Pietro (CF: frgptr72t03m208l)
Isabello Danilo (CF: sbldnl77r21c352a)
Salvatore Cuffaro (CF: cffsvt76s23c352d)
</t>
  </si>
  <si>
    <t>Salvatore Cuffaro (CF: cffsvt76s23c352d)</t>
  </si>
  <si>
    <t>Fornitura e consegna beni ed attrezzature primo soccorso per Dr Calabria e uffici periferici</t>
  </si>
  <si>
    <t xml:space="preserve">All Office di Perrone Patrizia (CF: PRRPRZ71B66C352E)
Cangemi srl cr (CF: 02772600801)
F.A.I.T. srl (CF: 00164050783)
GECOSTORE SRL (CF: 03368310789)
POLICARO SRL (CF: 02801240793)
</t>
  </si>
  <si>
    <t>Cangemi srl cr (CF: 02772600801)</t>
  </si>
  <si>
    <t>Affidamento servizi di ingegneria riguardanti la progettazione definitiva ed esecutiva ed acquisizioni autorizzazioni</t>
  </si>
  <si>
    <t xml:space="preserve">Catanoso Margherita (CF: ctnmgh64b57f888o)
Galizia Vincenzo (CF: glzvcn64s27f205f)
Mirabello Francecso (CF: mrbfnc84b19f537p)
Professione Progetti di Isabella Pellicone (CF: pllsll83r55h224s)
Riccio Demetrio (CF: rccdtr68e04h224j)
</t>
  </si>
  <si>
    <t>Professione Progetti di Isabella Pellicone (CF: pllsll83r55h224s)</t>
  </si>
  <si>
    <t>Affidamento lavori per completamneto installazione sistemi di controllo accessi</t>
  </si>
  <si>
    <t xml:space="preserve">ATON TECHNOLOGY srl (CF: 06144550966)
</t>
  </si>
  <si>
    <t>ATON TECHNOLOGY srl (CF: 06144550966)</t>
  </si>
  <si>
    <t>Fornitura Argo Mini Lan per Ufficio Territoriale di Lamezia Terme</t>
  </si>
  <si>
    <t xml:space="preserve">SIGMA SPA (CF: 01590680443)
</t>
  </si>
  <si>
    <t>SIGMA SPA (CF: 01590680443)</t>
  </si>
  <si>
    <t>Fornitura  carta vergine e riciclata formato A/4 e A/3 per stampanti e fotocopiatrici  per DR calabria e Uffici periferici</t>
  </si>
  <si>
    <t xml:space="preserve">ARTEMISIA service (CF: 03142230782)
Maya sas di Fiorillo Valeria &amp; C. (CF: 03032980793)
Office Center di Paolo Citriniti (CF: ctrpla81p13c352X)
SI.EL.CO SRL (CF: 00614130128)
VEMAR DI ANTONELLO VENTRE &amp; C.S.A.S (CF: 00825000763)
</t>
  </si>
  <si>
    <t>SI.EL.CO SRL (CF: 00614130128)</t>
  </si>
  <si>
    <t>Abbonamento on line quotidiano Gazzetta del Sud</t>
  </si>
  <si>
    <t xml:space="preserve">SOCIETA' EDITRICE SUD SPA (CF: 00072240831)
</t>
  </si>
  <si>
    <t>SOCIETA' EDITRICE SUD SPA (CF: 00072240831)</t>
  </si>
  <si>
    <t>Interventi ripristino impianto antintrusione e realizzazione linea cablata presso UPT Catanzaro</t>
  </si>
  <si>
    <t xml:space="preserve">2P Elettronica di Pisani Pasquale (CF: PSNPQL62A04G034P)
</t>
  </si>
  <si>
    <t>2P Elettronica di Pisani Pasquale (CF: PSNPQL62A04G034P)</t>
  </si>
  <si>
    <t>Manutenzione  periodica macchina clima AISIN Mod. AWGP560E1 - NWN, installata presso lâ€™immobili Corso Umberto in Vibo Valentia, sede della Direzione Provinciale</t>
  </si>
  <si>
    <t xml:space="preserve">I.T.E.S SRL  (CF: 02798650798)
</t>
  </si>
  <si>
    <t>I.T.E.S SRL  (CF: 02798650798)</t>
  </si>
  <si>
    <t>Servizio radio collegamento impianto antintrusione UPT Reggio calabria</t>
  </si>
  <si>
    <t xml:space="preserve">SICURCENTER S.P.A. (CF: 01304660788)
</t>
  </si>
  <si>
    <t>SICURCENTER S.P.A. (CF: 01304660788)</t>
  </si>
  <si>
    <t>Fornitura di carta per stampanti e fotocopiatrici</t>
  </si>
  <si>
    <t xml:space="preserve">CALIO' INFORMATICA (CF: 01558670780)
Graficherre sas di Francesco Raffaele &amp; c. (CF: 02630270797)
kernel (CF: 02127680797)
L'apemaya di mariateresa Silipo (CF: SLPMTR81B41L177Y)
Sanzo srl (CF: 02019480785)
</t>
  </si>
  <si>
    <t>Sanzo srl (CF: 02019480785)</t>
  </si>
  <si>
    <t>SERVIZIO DI VIGILANZA NON ARMATA E RECEPTION DR CALABRIA- REGGIO CALABRIA- LOTTO 4</t>
  </si>
  <si>
    <t xml:space="preserve">BENEX SRL  (CF: 07899420637)
dielettra srl (CF: 00494270796)
INTEC SERVICE Srl (CF: 02820290647)
JOLLY SERVICE SRL  (CF: 01031540626)
ORASIS SRL (CF: 02771170780)
</t>
  </si>
  <si>
    <t>BENEX SRL  (CF: 07899420637)</t>
  </si>
  <si>
    <t xml:space="preserve">Interventi di piccola manutenzione ordinaria presso gli immobili sede della DP di CS e delle DP di VV </t>
  </si>
  <si>
    <t xml:space="preserve">Carpenteria metallica di Algieri Pasquale (CF: lgrpql60s14h565W)
</t>
  </si>
  <si>
    <t>Carpenteria metallica di Algieri Pasquale (CF: lgrpql60s14h565W)</t>
  </si>
  <si>
    <t>Fornitura articoli di cancelleria e altro materiale di consumo per ufficio per DR Calabria ed uffici periferici</t>
  </si>
  <si>
    <t xml:space="preserve">Ambrosio Carmine (CF: mbrcmn71e31c352f)
Centro Ufficio snc (CF: 02166090791)
MPL Office di Arioldi Pasqualino (CF: rdlpql71r05f537f)
Paper  Toys di Ceci Antonio (CF: ccentn83d28c349k)
Spazio Ufficio di Francesco Morabito (CF: mrbfnc71e01h224i)
</t>
  </si>
  <si>
    <t>Spazio Ufficio di Francesco Morabito (CF: mrbfnc71e01h224i)</t>
  </si>
  <si>
    <t>Fornitura e consegna prodotti tipografici per la DR Calabria e gli Uffici periferici</t>
  </si>
  <si>
    <t xml:space="preserve">CO.GRA.L.  SOC. COOP. a r.l. (CF: 01309900791)
Grafiche Silipo sas  di Pellegrino Maria (CF: 02354290799)
Graficherre sas di Francesco Raffaele &amp; c. (CF: 02630270797)
Tipografia Boccuto Luigi  (CF: bcclgu70r24c352e)
Tipografia PIZZI di G.Lombardo &amp; C sas (CF: 02623860802)
</t>
  </si>
  <si>
    <t>Lavori di manutenzione straordinari, adeguamento funzionale e potenziamento sezioni impianti di videosorveglianza installati presso alcune sedi degli uffici periferici della DR Calabria</t>
  </si>
  <si>
    <t xml:space="preserve">Blindotech srl (CF: 03599260795)
IENERGY SRL (CF: 03226670796)
IMPRESIT SRL UNIPERSONALE (CF: 02880870783)
LUXMI SRL (CF: 03594720793)
R.ED.EL.snc (CF: 00361930803)
</t>
  </si>
  <si>
    <t>Blindotech srl (CF: 03599260795)</t>
  </si>
  <si>
    <t>Riparazione ripristino impianto antintrusionezione installato presso immobile DR Calabria e DP Catanzaro</t>
  </si>
  <si>
    <t xml:space="preserve">dielettra srl (CF: 00494270796)
</t>
  </si>
  <si>
    <t>dielettra srl (CF: 00494270796)</t>
  </si>
  <si>
    <t>Fornitura e consegna lampade per videoproiettore sala videoconferenze DR Calabria e DP KR</t>
  </si>
  <si>
    <t xml:space="preserve">RL3 SRL (CF: 09653091000)
</t>
  </si>
  <si>
    <t>RL3 SRL (CF: 09653091000)</t>
  </si>
  <si>
    <t>Servizio di manutenzione ordinaria impianti antincendio presso le sedi dell'Agenzia delle Entrate - Regione Calabria</t>
  </si>
  <si>
    <t xml:space="preserve">AMATO ANTONIO (CF: MTANTN56M22E239Z)
CADI DEI F.LLI MILASI SRL (CF: 01025850809)
Ligotti Gregorio (CF: 02194840795)
PEVEL TRADIZIONE E INNOVAZIONE SRL (CF: 02826220788)
SERVICE SRL  (CF: 02341700785)
</t>
  </si>
  <si>
    <t>CADI DEI F.LLI MILASI SRL (CF: 01025850809)</t>
  </si>
  <si>
    <t>Servizio di conduzione e manutenzione ordianaria impianti termoidraulici, di condizionamento ed idrico sanitari presso le sedi dell'Agenzia delle Entrate - direzione Regionale della Calabria</t>
  </si>
  <si>
    <t xml:space="preserve">AMATO ANTONIO (CF: MTANTN56M22E239Z)
IMPRESIT SRL UNIPERSONALE (CF: 02880870783)
MAURO SALVATORE IMPIANTI TECNOLOGICI SRL UNIPERSONALE (CF: 03409620790)
Ritacca A.S.F. sas (CF: 01623140785)
Totino Vincenzo (CF: ttnvcn66t26c352h)
</t>
  </si>
  <si>
    <t>Ritacca A.S.F. sas (CF: 01623140785)</t>
  </si>
  <si>
    <t>Servizio conduzione e manutenzione ordinaria impianti elevatori presso le sedi in uso all'Agenzia delle Entrate - Direzione Regionale della Calabria-</t>
  </si>
  <si>
    <t xml:space="preserve">CHIARAMONTE srl (CF: 02804900799)
FEBERT SRL  (CF: 00720260801)
IMPRESIT SRL UNIPERSONALE (CF: 02880870783)
Real Ascensori di Romeo Daniele Antonio (CF: rmodln89r17h224y)
SA.MI.srl (CF: 02216960795)
</t>
  </si>
  <si>
    <t>Real Ascensori di Romeo Daniele Antonio (CF: rmodln89r17h224y)</t>
  </si>
  <si>
    <t>Affidamento servizio acquisizione in formato digitale fogli di mappa catasto edilizio urbano DP Crotone- UPT</t>
  </si>
  <si>
    <t xml:space="preserve">Cantafio Grafiche (CF: cntrng52p22e031e)
</t>
  </si>
  <si>
    <t>Cantafio Grafiche (CF: cntrng52p22e031e)</t>
  </si>
  <si>
    <t>Fornitura gas naturale Uffici Periferici DR Calabria</t>
  </si>
  <si>
    <t>Affidamento diretto interventi manutenzione straordinaria impianti elevatori Immobile sede della DP di Cosenza</t>
  </si>
  <si>
    <t xml:space="preserve">IN - TENSIONE S.R.L. (CF: 02254160795)
</t>
  </si>
  <si>
    <t>IN - TENSIONE S.R.L. (CF: 02254160795)</t>
  </si>
  <si>
    <t>Affidamento intervento ripristino funzionalitÃ  gruppo autoclave  presso DP Vibo Valentia</t>
  </si>
  <si>
    <t xml:space="preserve">Stir soc. Coop. (CF: 03245480797)
</t>
  </si>
  <si>
    <t>Stir soc. Coop. (CF: 03245480797)</t>
  </si>
  <si>
    <t>Acquisizione fornitura energia elettrica opzione verde per Uffici Agenzia Entrate DR Calabria</t>
  </si>
  <si>
    <t xml:space="preserve">ENEL ENERGIA SPA (CF: 06655971007)
</t>
  </si>
  <si>
    <t>ENEL ENERGIA SPA (CF: 06655971007)</t>
  </si>
  <si>
    <t>Interventi manutenzione ordinaria non programmata su alcuni impianti elettrici presso alcune sedi della DR Calabria</t>
  </si>
  <si>
    <t xml:space="preserve">Ligotti Gregorio (CF: lgtggr70p29d261p)
</t>
  </si>
  <si>
    <t>Ligotti Gregorio (CF: lgtggr70p29d261p)</t>
  </si>
  <si>
    <t>Affidamento intervento di adeguamento alla normativa  antincendio ex DPR 151/2011 centrale termica installata presso immobile sede DP Cosenza</t>
  </si>
  <si>
    <t xml:space="preserve">Costruzioni s.a.s di PellicanÃ² Armando &amp; C. (CF: 02075730800)
EUROP IMPIANTI srl (CF: 03455720783)
SA.MI.srl (CF: 02216960795)
Talarico srl (CF: 02488180791)
Zumpano Impianti srl SocietÃ  a ResponsabilitÃ  Limitata (CF: 03539930788)
</t>
  </si>
  <si>
    <t>Zumpano Impianti srl SocietÃ  a ResponsabilitÃ  Limitata (CF: 03539930788)</t>
  </si>
  <si>
    <t>Intervento di riparazione e ripristino impianto elettrico presso DR Calabria</t>
  </si>
  <si>
    <t>Affidamento interventi di ripristino impianti tecnologici ed elettrici presso sede Direzione Provinciale di RC</t>
  </si>
  <si>
    <t xml:space="preserve">CO.GE.PO. SRL  (CF: 02459250805)
</t>
  </si>
  <si>
    <t>CO.GE.PO. SRL  (CF: 02459250805)</t>
  </si>
  <si>
    <t>Fornitura e consegna di materiale di consumo per stampanti  a ridotto impatto ambientale per le sedi della DR Calabria</t>
  </si>
  <si>
    <t xml:space="preserve">ALEX OFFICE &amp; BUSINESS SRL (CF: 01688970621)
CARTO COPY SERVICE (CF: 04864781002)
ECO LASER INFORMATICA SRL  (CF: 04427081007)
ERREBIAN SPA (CF: 08397890586)
Tecno Office snc (CF: 01259150553)
</t>
  </si>
  <si>
    <t>ALEX OFFICE &amp; BUSINESS SRL (CF: 01688970621)</t>
  </si>
  <si>
    <t>Fornitura, consegna e posa in opera elementi di arredo per esigenze  Uffici  DR Calabria</t>
  </si>
  <si>
    <t xml:space="preserve">ARCOS ITALIA (CF: 01993190741)
ARREDAMENTI GOTI -SRL (CF: 01944600475)
Europoltrone di Gatto Tommaso Sebastaiano &amp;c. Sas (CF: 04640870756)
PAM UFFICIO (CF: 01261820839)
SICILIANA FORNITURE SRL  (CF: 01786610897)
</t>
  </si>
  <si>
    <t>PAM UFFICIO (CF: 01261820839)</t>
  </si>
  <si>
    <t>Fornitura  n.30 rotoli carta termica per sistema eliminacode CRONO per UT Paola</t>
  </si>
  <si>
    <t>Intervento urgente impermeabilizzazione terrazzo presso immobile sede della DP Cosenza</t>
  </si>
  <si>
    <t xml:space="preserve">Rizzuti Alberco (CF: RZZLRC63M22A340C)
</t>
  </si>
  <si>
    <t>Rizzuti Alberco (CF: RZZLRC63M22A340C)</t>
  </si>
  <si>
    <t>Interventi piccola manutenzione presso la sede della DR Calabria</t>
  </si>
  <si>
    <t xml:space="preserve">SG Infissi di Giuseppe Sei (CF: SEIGPP70D14E031X)
</t>
  </si>
  <si>
    <t>SG Infissi di Giuseppe Sei (CF: SEIGPP70D14E031X)</t>
  </si>
  <si>
    <t>Riparazione cancelli e barriere architettoniche presso immobile DR Calabria</t>
  </si>
  <si>
    <t xml:space="preserve">GR Ingressi automatici srl (CF: 03244690792)
</t>
  </si>
  <si>
    <t>GR Ingressi automatici srl (CF: 03244690792)</t>
  </si>
  <si>
    <t>Servizio pubblicazione 4 avvisi sul quotidiano "la Repubblica"</t>
  </si>
  <si>
    <t xml:space="preserve">A. MANZONI &amp; C. S.p.a. (CF: 04705810150)
</t>
  </si>
  <si>
    <t>A. MANZONI &amp; C. S.p.a. (CF: 04705810150)</t>
  </si>
  <si>
    <t>Pubblicazione n.4 estratti di avvisi ricerca immobili destinati a sedi dell'Agenzia delle Entrate</t>
  </si>
  <si>
    <t xml:space="preserve">GDS MEDIA &amp; COMMUNICATION SRL (CF: 06263430826)
</t>
  </si>
  <si>
    <t>GDS MEDIA &amp; COMMUNICATION SRL (CF: 06263430826)</t>
  </si>
  <si>
    <t>carburante per autotrazione mediante Fuel Card 1 per la PA</t>
  </si>
  <si>
    <t xml:space="preserve">KUWAIT PETROLEUM ITALIA S.P.A. (CF: 00891951006)
</t>
  </si>
  <si>
    <t>KUWAIT PETROLEUM ITALIA S.P.A. (CF: 00891951006)</t>
  </si>
  <si>
    <t>Fornitura e consegna coppe e pen drives per Concorso Fisco &amp; Scuola</t>
  </si>
  <si>
    <t xml:space="preserve">Graficherre sas di Francesco Raffaele &amp; c. (CF: 02630270797)
</t>
  </si>
  <si>
    <t>Interventi manutenzione straordinaria impianto condizionamento presso DP Cosenza</t>
  </si>
  <si>
    <t xml:space="preserve">Ritacca A.S.F. sas (CF: 01623140785)
</t>
  </si>
  <si>
    <t>Intervento riparazione e ripristino carrello compattabili presso sede DP CS</t>
  </si>
  <si>
    <t>Servizio di conduzione e manutenzione ordinaria (programmata e non) degli impianti elettrici presso le sedi in uso all'Agenzia delle Entrate - Direzione Regionale della Calabria</t>
  </si>
  <si>
    <t xml:space="preserve">global technology srl (CF: 03402060788)
Ligotti Gregorio (CF: 02194840795)
Ritacca A.S.F. sas (CF: 01623140785)
SERVICE SRL  (CF: 02341700785)
Totino Vincenzo (CF: ttnvcn66t26c352h)
</t>
  </si>
  <si>
    <t>Ligotti Gregorio (CF: 02194840795)</t>
  </si>
  <si>
    <t>Intervento di riparazione condizionatori installati presso Aula Formazione DR Calabria</t>
  </si>
  <si>
    <t xml:space="preserve">Totino Vincenzo (CF: ttnvcn66t26c352h)
</t>
  </si>
  <si>
    <t>Totino Vincenzo (CF: ttnvcn66t26c352h)</t>
  </si>
  <si>
    <t>FORNITURA CARTA PER UFFICI DELLA DR CALABRIA</t>
  </si>
  <si>
    <t xml:space="preserve">SI.EL.CO SRL (CF: 00614130128)
</t>
  </si>
  <si>
    <t xml:space="preserve">Intervento urgente servizio di autospurgo </t>
  </si>
  <si>
    <t xml:space="preserve">center clean srl (CF: 02499150809)
</t>
  </si>
  <si>
    <t>center clean srl (CF: 02499150809)</t>
  </si>
  <si>
    <t>FORNITURA MONITOR PER SISTEMA ELIMINACODE DA DESTINARE AL LA DP DI COSENZA</t>
  </si>
  <si>
    <t xml:space="preserve">NOLEGGIO N.26 FOTOCOPIATRICI </t>
  </si>
  <si>
    <t>NOLEGGIO N. 9 FOTOCOPIATORI PER UFFICI DELLA DR CALABRIA</t>
  </si>
  <si>
    <t>NOLEGGIO N.5 FOTOCOPIATORI DP COSENZA</t>
  </si>
  <si>
    <t xml:space="preserve">KYOCERA DOCUMENT SOLUTION ITALIA SPA (CF: 01788080156)
</t>
  </si>
  <si>
    <t>KYOCERA DOCUMENT SOLUTION ITALIA SPA (CF: 01788080156)</t>
  </si>
  <si>
    <t>LETTERA CONTRATTO PER MANUTENZIONE STRAORDINARIA PER RICOLLOCAZIONE POSTAZIONI DI LAVORO FRONT-OFFICE DP CS</t>
  </si>
  <si>
    <t>AFFIDAMENTO DIRETTO FORNITURA N 5 pezzi tipo mobili per annualitÃ , per timbri a calendario, da destinare agli Uffici Provinciali del Territorio della Regione Calabria. AnnualitÃ  2020 â€“ 2021 2022</t>
  </si>
  <si>
    <t xml:space="preserve">Istituto Poligrafico e Zecca dello Stato  (CF: 00399810589)
</t>
  </si>
  <si>
    <t>Istituto Poligrafico e Zecca dello Stato  (CF: 00399810589)</t>
  </si>
  <si>
    <t>Affidamento diretto manutenzione straordinaria per intervento di riparazione armadi compattati presso UPT CZ</t>
  </si>
  <si>
    <t>Affidamento dei servizi di rilegatura, ripristino, ricondizionamento e restauro degli atti di pubblicitÃ  immobiliare presso gli uffici provinciali dellâ€™Agenzia delle Entrate</t>
  </si>
  <si>
    <t xml:space="preserve">CO.GRA.L.  SOC. COOP. a r.l. (CF: 01309900791)
</t>
  </si>
  <si>
    <t>CO.GRA.L.  SOC. COOP. a r.l. (CF: 01309900791)</t>
  </si>
  <si>
    <t>Abbonamento annuale edizione sfogliabile on line Gazzetta del Sud per le esigenze della Direzione Regionale della Calabria</t>
  </si>
  <si>
    <t xml:space="preserve">Affidamento diretto manutenzione straordinaria per intervento di riparazione armadi compattati presso UPT CS </t>
  </si>
  <si>
    <t>Affidamento diretto per interventi di ripristino degli impianti antintrusione e di controllo accessi presso gli immobili sedi dell'UT Lamezia Terme, UPT CZ e UPT RC</t>
  </si>
  <si>
    <t>Noleggio n.5 fotocopiatori per Ut Locri e UPT Reggio Calabria</t>
  </si>
  <si>
    <t>Affidamento diretto per la fornitura di libri da destinare al settore gestione risorse della Dr Calabria e ai servizi estimativi ed OMI delle dipendenti DDPP</t>
  </si>
  <si>
    <t xml:space="preserve">LIBRERIA NISTICO' SAS DEL DOTT. PAOLO NISTICO' &amp; C. (CF: 01650360793)
</t>
  </si>
  <si>
    <t>LIBRERIA NISTICO' SAS DEL DOTT. PAOLO NISTICO' &amp; C. (CF: 01650360793)</t>
  </si>
  <si>
    <t>affidamento diretto per lavori di messa in sicurezza del solaio di copertura dell'immobile FIP di Via Popilia sede della DP di CS</t>
  </si>
  <si>
    <t>AFFIDAMENTO DIRETTO CORSI DI FORMAZIONE E AGGIORNAMENTO IN MATERIA DI SICUREZZA E SALUTE SUI LUOGHI DI LAVORO EX DLGS 81/2008 PER IL PERSONALE DIPENDENTE</t>
  </si>
  <si>
    <t xml:space="preserve">ECOPLAN3 SRLS (CF: 02824260802)
SERINTA SRL (CF: 01877200798)
</t>
  </si>
  <si>
    <t>ECOPLAN3 SRLS (CF: 02824260802)</t>
  </si>
  <si>
    <t>NOLEGGIO N 27 FOTOCOPIATORI PER GLI UFFICI DELLA DR CALABRIA</t>
  </si>
  <si>
    <t>Acquisizione servizio facchinaggio, trasporto e trasloco a ridotto impatto ambientale presso le sedi della DR Calabria</t>
  </si>
  <si>
    <t xml:space="preserve">BELMONTE TRAPSORTI E TRRASLOCHI (CF: 02261210807)
Capogreco Traslochi di Capogreco Giuseppe (CF: cprgpp62c21i725t)
CM AMBIENTE srl (CF: 02733370791)
Fratelli Piperno srl (CF: 03533860791)
Traslochi F.lli Fulciniti srl (CF: 02373900790)
</t>
  </si>
  <si>
    <t>Fratelli Piperno srl (CF: 03533860791)</t>
  </si>
  <si>
    <t>AFFIDAMENTO LAVORI DI ADEGUAMENTO IMMOBILE PALAZZO GALLO  NUOVA SEDE DELL'UT DI CASTROVILLARI</t>
  </si>
  <si>
    <t xml:space="preserve">Artedile srl (CF: 02400210783)
FALVO COSTRUZIONI SRL (CF: 02288970789)
FILICE GIOVANNI COSTRUZIONI SRL (CF: 03504090782)
Giordano srl (CF: 00893940783)
SERGI COSTRUZIONI (CF: 01969400785)
</t>
  </si>
  <si>
    <t>Artedile srl (CF: 02400210783)</t>
  </si>
  <si>
    <t>Servizio radio collegamento impianto antintrusione presso DP Cosenza</t>
  </si>
  <si>
    <t xml:space="preserve">ORASIS SRL (CF: 02771170780)
</t>
  </si>
  <si>
    <t>ORASIS SRL (CF: 02771170780)</t>
  </si>
  <si>
    <t>Servizio di Vigilanza e reception DP Crotone e DP Cosenza - Lotto 2</t>
  </si>
  <si>
    <t>SERVIZIO DI VIGILANZA NON ARMATA E RECEPTION DR CALABRIA- UPT VIBO VALENTIA E UT LAMEZIA TERME- LOTTO 1</t>
  </si>
  <si>
    <t xml:space="preserve">BQS S.r.L. (CF: 05499940822)
FACILITA' S.R.L.  (CF: 05467290820)
Istituti Riuniti di Vigilanza Srl (CF: 01670680782)
Istituto di Vigilanza Europol s.r.l. (CF: 02100310800)
Sicurpiana s.r.l. (CF: 02510970805)
</t>
  </si>
  <si>
    <t>BQS S.r.L. (CF: 05499940822)</t>
  </si>
  <si>
    <t>Servizio di portierato ,reception e collegamento impianti antintrusione presso alcune sedi dell'agenzia delle Entrate Uffici di Reggio Calabria</t>
  </si>
  <si>
    <t xml:space="preserve">CON.SER. srl (CF: 02515060800)
I.V. SECURITY AGENCY srl (CF: 03441350786)
Istituto di Vigilanza  ASSIPOL SRL (CF: 02657300782)
Istituto di Vigilanza Europol s.r.l. (CF: 02100310800)
Istituto di vigilanza privata " LA TORPEDINE SRL " (CF: 02479150787)
</t>
  </si>
  <si>
    <t>CON.SER. srl (CF: 02515060800)</t>
  </si>
  <si>
    <t>Servizio di portierato,reception e collegamento impianti antrintrusione preeso  alcune sedi dell'Agenzia delle Entrate - Uffici di Catanzaro</t>
  </si>
  <si>
    <t xml:space="preserve">CON.SER.SRL (CF: 02515070809)
I.V. SECURITY AGENCY srl (CF: 03441350786)
Istituto di Vigilanza  ASSIPOL SRL (CF: 02657300782)
Istituto di Vigilanza Europol s.r.l. (CF: 02100310800)
Pol Service srl (CF: 03149710794)
</t>
  </si>
  <si>
    <t>I.V. SECURITY AGENCY srl (CF: 03441350786)</t>
  </si>
  <si>
    <t>FORNITURA N. 300 ROTOLI DI CARTA TERMICA PER ELIMINACODE MOD ARGO DA DESTINARE AGLI UFFICI DELLA DR CALABRIA</t>
  </si>
  <si>
    <t>AFFIDAMENTO DIRETTO PER INTERVENTO DI RICODIFICA BARRIERA AUTOMATICA E FORNITURA DISPOSITIVI DI COMANDO A DISTANZA PRESSO LA SEDE DELLA DR CALABRIA</t>
  </si>
  <si>
    <t>AFFIDAMENTO MEDIANTE RDO PER FORNITURA CARTA VERGINE E RICICLATA, PER STAMPANTI E FOTOCOPIATRICI, FORMATO A3 E A4 DA DESTINARE A TUTTI GLI UFFICI DELL'AGENZIA DELLE ENTRATE DISLOCATI SUL TERRITORIO DELLA CALABRIA</t>
  </si>
  <si>
    <t xml:space="preserve">AM  OFFICE DI ANTONIO MULE' (CF: MLUNTN63B12H558Z)
ARTE E LIBRO SOC.COOP.SOC.ONLUS (CF: 01318560305)
ASCEA PRINT SERVICE SRL (CF: 04994170654)
BULOTTA SERVIZI E SISTEMI SRL (CF: 01534210792)
GRUOSSO VITTORIO  (CF: GRSVTR59A12G942F)
</t>
  </si>
  <si>
    <t>RDO Manutenzione aree verdi uffici AdE Direzione Regionale della Calabria</t>
  </si>
  <si>
    <t xml:space="preserve">BAGLIONE FRANCESCO SRLS (CF: 03500290790)
CITTA' PULITA SOCIETA' COOP. A M.P. (CF: 01786510782)
DOPE IMPRESA E SERVIZI DI DOMENICO PETRONE (CF: 03621580780)
FEDERIQUE PULIZIE DI PATA DOMENICO (CF: 02481670798)
OASI DEL VERDE 2.0 (CF: 03016190807)
</t>
  </si>
  <si>
    <t>AFFIDAMENTO DIRETTO PER FORNITURA COMBINATORE ELETTRONICO E MANUTENZIONE SISTEMA RILEVAZIONE FUMI PRESSO LA DP DI CS</t>
  </si>
  <si>
    <t xml:space="preserve">Siemens SPA (CF: 00751160151)
</t>
  </si>
  <si>
    <t>Siemens SPA (CF: 00751160151)</t>
  </si>
  <si>
    <t>AFFIDAMENTO MEDIANTE RDO DELLA FORNITURA DI TONER ORIGINALI E RIGENERATI A RIDOTTO IMPATTO AMBIENTALE PER GLI UFFICI DELLA DR CALABRIA</t>
  </si>
  <si>
    <t xml:space="preserve">AD SOLUZIONI UFFICIO DI ALESSANDRO DI MONTE (CF: 02308110747)
BMC PRINTING SOLUTIONS SRL (CF: 04471690232)
CARTO COPY SERVICE (CF: 04864781002)
DESA INFORMATICA SRL (CF: 05557861217)
INFORMATICA COMMERCIALE SPA (CF: 02920840820)
</t>
  </si>
  <si>
    <t>AFFIDAMENTO DIRETTO INTERVENTO CENTRALINA ELETTRONICA E FORNITURA DI 110 DISPOSITIVI DI COMANDO A DISTANZA DELLE BARRIERE AUTOMATICHE IMMOBILE DI VIA LOMBARDI</t>
  </si>
  <si>
    <t>RDO Lavori di adeguamento dei nuovi locali siti in Roccella J.(RC), Via Cristoforo Colombo, da destinare a sede dello Sportello Decentrato di Roccella Jonica</t>
  </si>
  <si>
    <t xml:space="preserve">AL.IT. COSTRUZIONI (CF: 02695810784)
CO.GE.MAN  Costruzioni srl (CF: 02757490798)
G. COSTRUZIONI GENERALI SRL (CF: 03392310789)
M&amp;G COSTRUZIONI SRLS (CF: 03274360787)
Totino Vincenzo (CF: ttnvcn66t26c352h)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</si>
</sst>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"Z3A177FF81"</f>
        <v>Z3A177FF81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9672</v>
      </c>
      <c r="I3" s="2">
        <v>42355</v>
      </c>
      <c r="J3" s="2">
        <v>43816</v>
      </c>
      <c r="K3">
        <v>6650.05</v>
      </c>
    </row>
    <row r="4" spans="1:11" x14ac:dyDescent="0.25">
      <c r="A4" t="str">
        <f>"ZDB18D999A"</f>
        <v>ZDB18D999A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0</v>
      </c>
      <c r="I4" s="2">
        <v>42436</v>
      </c>
      <c r="J4" s="2">
        <v>43530</v>
      </c>
      <c r="K4">
        <v>3608.04</v>
      </c>
    </row>
    <row r="5" spans="1:11" x14ac:dyDescent="0.25">
      <c r="A5" t="str">
        <f>"6689517C0D"</f>
        <v>6689517C0D</v>
      </c>
      <c r="B5" t="str">
        <f t="shared" si="0"/>
        <v>06363391001</v>
      </c>
      <c r="C5" t="s">
        <v>16</v>
      </c>
      <c r="D5" t="s">
        <v>24</v>
      </c>
      <c r="E5" t="s">
        <v>18</v>
      </c>
      <c r="F5" s="1" t="s">
        <v>25</v>
      </c>
      <c r="G5" t="s">
        <v>26</v>
      </c>
      <c r="H5">
        <v>451445.77</v>
      </c>
      <c r="I5" s="2">
        <v>42506</v>
      </c>
      <c r="J5" s="2">
        <v>43863</v>
      </c>
      <c r="K5">
        <v>210460.52</v>
      </c>
    </row>
    <row r="6" spans="1:11" x14ac:dyDescent="0.25">
      <c r="A6" t="str">
        <f>"6689540F07"</f>
        <v>6689540F07</v>
      </c>
      <c r="B6" t="str">
        <f t="shared" si="0"/>
        <v>06363391001</v>
      </c>
      <c r="C6" t="s">
        <v>16</v>
      </c>
      <c r="D6" t="s">
        <v>27</v>
      </c>
      <c r="E6" t="s">
        <v>18</v>
      </c>
      <c r="F6" s="1" t="s">
        <v>28</v>
      </c>
      <c r="G6" t="s">
        <v>29</v>
      </c>
      <c r="H6">
        <v>2051828.07</v>
      </c>
      <c r="I6" s="2">
        <v>42552</v>
      </c>
      <c r="J6" s="2">
        <v>43852</v>
      </c>
      <c r="K6">
        <v>1008112.88</v>
      </c>
    </row>
    <row r="7" spans="1:11" x14ac:dyDescent="0.25">
      <c r="A7" t="str">
        <f>"Z5OTAC994F"</f>
        <v>Z5OTAC994F</v>
      </c>
      <c r="B7" t="str">
        <f t="shared" si="0"/>
        <v>06363391001</v>
      </c>
      <c r="C7" t="s">
        <v>16</v>
      </c>
      <c r="D7" t="s">
        <v>30</v>
      </c>
      <c r="E7" t="s">
        <v>18</v>
      </c>
      <c r="F7" s="1" t="s">
        <v>31</v>
      </c>
      <c r="G7" t="s">
        <v>32</v>
      </c>
      <c r="H7">
        <v>27518.400000000001</v>
      </c>
      <c r="I7" s="2">
        <v>42579</v>
      </c>
      <c r="J7" s="2">
        <v>43674</v>
      </c>
      <c r="K7">
        <v>25834.21</v>
      </c>
    </row>
    <row r="8" spans="1:11" x14ac:dyDescent="0.25">
      <c r="A8" t="str">
        <f>"6898616603"</f>
        <v>6898616603</v>
      </c>
      <c r="B8" t="str">
        <f t="shared" si="0"/>
        <v>06363391001</v>
      </c>
      <c r="C8" t="s">
        <v>16</v>
      </c>
      <c r="D8" t="s">
        <v>33</v>
      </c>
      <c r="E8" t="s">
        <v>18</v>
      </c>
      <c r="F8" s="1" t="s">
        <v>31</v>
      </c>
      <c r="G8" t="s">
        <v>32</v>
      </c>
      <c r="H8">
        <v>85612.800000000003</v>
      </c>
      <c r="I8" s="2">
        <v>42750</v>
      </c>
      <c r="J8" s="2">
        <v>43845</v>
      </c>
      <c r="K8">
        <v>83843.89</v>
      </c>
    </row>
    <row r="9" spans="1:11" x14ac:dyDescent="0.25">
      <c r="A9" t="str">
        <f>"ZAB18710BB"</f>
        <v>ZAB18710BB</v>
      </c>
      <c r="B9" t="str">
        <f t="shared" si="0"/>
        <v>06363391001</v>
      </c>
      <c r="C9" t="s">
        <v>16</v>
      </c>
      <c r="D9" t="s">
        <v>34</v>
      </c>
      <c r="E9" t="s">
        <v>35</v>
      </c>
      <c r="F9" s="1" t="s">
        <v>36</v>
      </c>
      <c r="G9" t="s">
        <v>37</v>
      </c>
      <c r="H9">
        <v>3106.88</v>
      </c>
      <c r="I9" s="2">
        <v>42446</v>
      </c>
      <c r="J9" s="2">
        <v>43541</v>
      </c>
      <c r="K9">
        <v>3106.88</v>
      </c>
    </row>
    <row r="10" spans="1:11" x14ac:dyDescent="0.25">
      <c r="A10" t="str">
        <f>"Z9A1E4CF01"</f>
        <v>Z9A1E4CF01</v>
      </c>
      <c r="B10" t="str">
        <f t="shared" si="0"/>
        <v>06363391001</v>
      </c>
      <c r="C10" t="s">
        <v>16</v>
      </c>
      <c r="D10" t="s">
        <v>38</v>
      </c>
      <c r="E10" t="s">
        <v>18</v>
      </c>
      <c r="F10" s="1" t="s">
        <v>31</v>
      </c>
      <c r="G10" t="s">
        <v>32</v>
      </c>
      <c r="H10">
        <v>18345.599999999999</v>
      </c>
      <c r="I10" s="2">
        <v>42844</v>
      </c>
      <c r="J10" s="2">
        <v>43951</v>
      </c>
      <c r="K10">
        <v>11256.55</v>
      </c>
    </row>
    <row r="11" spans="1:11" x14ac:dyDescent="0.25">
      <c r="A11" t="str">
        <f>"6981654324"</f>
        <v>6981654324</v>
      </c>
      <c r="B11" t="str">
        <f t="shared" si="0"/>
        <v>06363391001</v>
      </c>
      <c r="C11" t="s">
        <v>16</v>
      </c>
      <c r="D11" t="s">
        <v>39</v>
      </c>
      <c r="E11" t="s">
        <v>18</v>
      </c>
      <c r="F11" s="1" t="s">
        <v>40</v>
      </c>
      <c r="G11" t="s">
        <v>41</v>
      </c>
      <c r="H11">
        <v>143252.26</v>
      </c>
      <c r="I11" s="2">
        <v>42795</v>
      </c>
      <c r="J11" s="2">
        <v>43891</v>
      </c>
      <c r="K11">
        <v>113464.56</v>
      </c>
    </row>
    <row r="12" spans="1:11" x14ac:dyDescent="0.25">
      <c r="A12" t="str">
        <f>"ZBB1EFB482"</f>
        <v>ZBB1EFB482</v>
      </c>
      <c r="B12" t="str">
        <f t="shared" si="0"/>
        <v>06363391001</v>
      </c>
      <c r="C12" t="s">
        <v>16</v>
      </c>
      <c r="D12" t="s">
        <v>42</v>
      </c>
      <c r="E12" t="s">
        <v>18</v>
      </c>
      <c r="F12" s="1" t="s">
        <v>31</v>
      </c>
      <c r="G12" t="s">
        <v>32</v>
      </c>
      <c r="H12">
        <v>39748.800000000003</v>
      </c>
      <c r="I12" s="2">
        <v>42899</v>
      </c>
      <c r="J12" s="2">
        <v>43994</v>
      </c>
      <c r="K12">
        <v>18822.89</v>
      </c>
    </row>
    <row r="13" spans="1:11" x14ac:dyDescent="0.25">
      <c r="A13" t="str">
        <f>"Z9C204A729"</f>
        <v>Z9C204A729</v>
      </c>
      <c r="B13" t="str">
        <f t="shared" si="0"/>
        <v>06363391001</v>
      </c>
      <c r="C13" t="s">
        <v>16</v>
      </c>
      <c r="D13" t="s">
        <v>43</v>
      </c>
      <c r="E13" t="s">
        <v>18</v>
      </c>
      <c r="F13" s="1" t="s">
        <v>44</v>
      </c>
      <c r="G13" t="s">
        <v>45</v>
      </c>
      <c r="H13">
        <v>8960.4</v>
      </c>
      <c r="I13" s="2">
        <v>43021</v>
      </c>
      <c r="J13" s="2">
        <v>44116</v>
      </c>
      <c r="K13">
        <v>5973.56</v>
      </c>
    </row>
    <row r="14" spans="1:11" x14ac:dyDescent="0.25">
      <c r="A14" t="str">
        <f>"Z73201CD6D"</f>
        <v>Z73201CD6D</v>
      </c>
      <c r="B14" t="str">
        <f t="shared" si="0"/>
        <v>06363391001</v>
      </c>
      <c r="C14" t="s">
        <v>16</v>
      </c>
      <c r="D14" t="s">
        <v>46</v>
      </c>
      <c r="E14" t="s">
        <v>35</v>
      </c>
      <c r="F14" s="1" t="s">
        <v>47</v>
      </c>
      <c r="G14" t="s">
        <v>48</v>
      </c>
      <c r="H14">
        <v>21000</v>
      </c>
      <c r="I14" s="2">
        <v>42838</v>
      </c>
      <c r="J14" s="2">
        <v>43934</v>
      </c>
      <c r="K14">
        <v>492</v>
      </c>
    </row>
    <row r="15" spans="1:11" x14ac:dyDescent="0.25">
      <c r="A15" t="str">
        <f>"ZB5204A804"</f>
        <v>ZB5204A804</v>
      </c>
      <c r="B15" t="str">
        <f t="shared" si="0"/>
        <v>06363391001</v>
      </c>
      <c r="C15" t="s">
        <v>16</v>
      </c>
      <c r="D15" t="s">
        <v>49</v>
      </c>
      <c r="E15" t="s">
        <v>18</v>
      </c>
      <c r="F15" s="1" t="s">
        <v>50</v>
      </c>
      <c r="G15" t="s">
        <v>51</v>
      </c>
      <c r="H15">
        <v>12374.4</v>
      </c>
      <c r="I15" s="2">
        <v>43021</v>
      </c>
      <c r="J15" s="2">
        <v>44116</v>
      </c>
      <c r="K15">
        <v>8249.5400000000009</v>
      </c>
    </row>
    <row r="16" spans="1:11" x14ac:dyDescent="0.25">
      <c r="A16" t="str">
        <f>"717684255F"</f>
        <v>717684255F</v>
      </c>
      <c r="B16" t="str">
        <f t="shared" si="0"/>
        <v>06363391001</v>
      </c>
      <c r="C16" t="s">
        <v>16</v>
      </c>
      <c r="D16" t="s">
        <v>52</v>
      </c>
      <c r="E16" t="s">
        <v>53</v>
      </c>
      <c r="F16" s="1" t="s">
        <v>54</v>
      </c>
      <c r="G16" t="s">
        <v>55</v>
      </c>
      <c r="H16">
        <v>26600</v>
      </c>
      <c r="I16" s="2">
        <v>43027</v>
      </c>
      <c r="J16" s="2">
        <v>43757</v>
      </c>
      <c r="K16">
        <v>26595.24</v>
      </c>
    </row>
    <row r="17" spans="1:11" x14ac:dyDescent="0.25">
      <c r="A17" t="str">
        <f>"734713037A"</f>
        <v>734713037A</v>
      </c>
      <c r="B17" t="str">
        <f t="shared" si="0"/>
        <v>06363391001</v>
      </c>
      <c r="C17" t="s">
        <v>16</v>
      </c>
      <c r="D17" t="s">
        <v>56</v>
      </c>
      <c r="E17" t="s">
        <v>18</v>
      </c>
      <c r="F17" s="1" t="s">
        <v>57</v>
      </c>
      <c r="G17" t="s">
        <v>58</v>
      </c>
      <c r="H17">
        <v>2867476.41</v>
      </c>
      <c r="I17" s="2">
        <v>43101</v>
      </c>
      <c r="J17" s="2">
        <v>44196</v>
      </c>
      <c r="K17">
        <v>1540677.43</v>
      </c>
    </row>
    <row r="18" spans="1:11" x14ac:dyDescent="0.25">
      <c r="A18" t="str">
        <f>"Z1F21EAB21"</f>
        <v>Z1F21EAB21</v>
      </c>
      <c r="B18" t="str">
        <f t="shared" si="0"/>
        <v>06363391001</v>
      </c>
      <c r="C18" t="s">
        <v>16</v>
      </c>
      <c r="D18" t="s">
        <v>59</v>
      </c>
      <c r="E18" t="s">
        <v>18</v>
      </c>
      <c r="F18" s="1" t="s">
        <v>31</v>
      </c>
      <c r="G18" t="s">
        <v>32</v>
      </c>
      <c r="H18">
        <v>22176</v>
      </c>
      <c r="I18" s="2">
        <v>43129</v>
      </c>
      <c r="J18" s="2">
        <v>44224</v>
      </c>
      <c r="K18">
        <v>23494.400000000001</v>
      </c>
    </row>
    <row r="19" spans="1:11" x14ac:dyDescent="0.25">
      <c r="A19" t="str">
        <f>"742474770C"</f>
        <v>742474770C</v>
      </c>
      <c r="B19" t="str">
        <f t="shared" si="0"/>
        <v>06363391001</v>
      </c>
      <c r="C19" t="s">
        <v>16</v>
      </c>
      <c r="D19" t="s">
        <v>60</v>
      </c>
      <c r="E19" t="s">
        <v>18</v>
      </c>
      <c r="F19" s="1" t="s">
        <v>61</v>
      </c>
      <c r="G19" t="s">
        <v>62</v>
      </c>
      <c r="H19">
        <v>0</v>
      </c>
      <c r="I19" s="2">
        <v>43221</v>
      </c>
      <c r="J19" s="2">
        <v>43585</v>
      </c>
      <c r="K19">
        <v>57184.04</v>
      </c>
    </row>
    <row r="20" spans="1:11" x14ac:dyDescent="0.25">
      <c r="A20" t="str">
        <f>"Z8821EA909"</f>
        <v>Z8821EA909</v>
      </c>
      <c r="B20" t="str">
        <f t="shared" si="0"/>
        <v>06363391001</v>
      </c>
      <c r="C20" t="s">
        <v>16</v>
      </c>
      <c r="D20" t="s">
        <v>63</v>
      </c>
      <c r="E20" t="s">
        <v>53</v>
      </c>
      <c r="F20" s="1" t="s">
        <v>64</v>
      </c>
      <c r="G20" t="s">
        <v>65</v>
      </c>
      <c r="H20">
        <v>22070</v>
      </c>
      <c r="I20" s="2">
        <v>43167</v>
      </c>
      <c r="J20" s="2">
        <v>43180</v>
      </c>
      <c r="K20">
        <v>11685</v>
      </c>
    </row>
    <row r="21" spans="1:11" x14ac:dyDescent="0.25">
      <c r="A21" t="str">
        <f>"Z5F229A9A8"</f>
        <v>Z5F229A9A8</v>
      </c>
      <c r="B21" t="str">
        <f t="shared" si="0"/>
        <v>06363391001</v>
      </c>
      <c r="C21" t="s">
        <v>16</v>
      </c>
      <c r="D21" t="s">
        <v>66</v>
      </c>
      <c r="E21" t="s">
        <v>18</v>
      </c>
      <c r="F21" s="1" t="s">
        <v>40</v>
      </c>
      <c r="G21" t="s">
        <v>41</v>
      </c>
      <c r="H21">
        <v>8160</v>
      </c>
      <c r="I21" s="2">
        <v>43164</v>
      </c>
      <c r="J21" s="2">
        <v>43891</v>
      </c>
      <c r="K21">
        <v>0</v>
      </c>
    </row>
    <row r="22" spans="1:11" x14ac:dyDescent="0.25">
      <c r="A22" t="str">
        <f>"74363340F3"</f>
        <v>74363340F3</v>
      </c>
      <c r="B22" t="str">
        <f t="shared" si="0"/>
        <v>06363391001</v>
      </c>
      <c r="C22" t="s">
        <v>16</v>
      </c>
      <c r="D22" t="s">
        <v>67</v>
      </c>
      <c r="E22" t="s">
        <v>18</v>
      </c>
      <c r="F22" s="1" t="s">
        <v>61</v>
      </c>
      <c r="G22" t="s">
        <v>62</v>
      </c>
      <c r="H22">
        <v>0</v>
      </c>
      <c r="I22" s="2">
        <v>43374</v>
      </c>
      <c r="J22" s="2">
        <v>43738</v>
      </c>
      <c r="K22">
        <v>464430.59</v>
      </c>
    </row>
    <row r="23" spans="1:11" x14ac:dyDescent="0.25">
      <c r="A23" t="str">
        <f>"Z1B2369805"</f>
        <v>Z1B2369805</v>
      </c>
      <c r="B23" t="str">
        <f t="shared" si="0"/>
        <v>06363391001</v>
      </c>
      <c r="C23" t="s">
        <v>16</v>
      </c>
      <c r="D23" t="s">
        <v>68</v>
      </c>
      <c r="E23" t="s">
        <v>18</v>
      </c>
      <c r="F23" s="1" t="s">
        <v>31</v>
      </c>
      <c r="G23" t="s">
        <v>32</v>
      </c>
      <c r="H23">
        <v>4800</v>
      </c>
      <c r="I23" s="2">
        <v>43223</v>
      </c>
      <c r="J23" s="2">
        <v>44318</v>
      </c>
      <c r="K23">
        <v>2142.2199999999998</v>
      </c>
    </row>
    <row r="24" spans="1:11" x14ac:dyDescent="0.25">
      <c r="A24" t="str">
        <f>"ZC52452976"</f>
        <v>ZC52452976</v>
      </c>
      <c r="B24" t="str">
        <f t="shared" si="0"/>
        <v>06363391001</v>
      </c>
      <c r="C24" t="s">
        <v>16</v>
      </c>
      <c r="D24" t="s">
        <v>69</v>
      </c>
      <c r="E24" t="s">
        <v>35</v>
      </c>
      <c r="F24" s="1" t="s">
        <v>70</v>
      </c>
      <c r="G24" t="s">
        <v>71</v>
      </c>
      <c r="H24">
        <v>650</v>
      </c>
      <c r="I24" s="2">
        <v>43300</v>
      </c>
      <c r="J24" s="2">
        <v>43664</v>
      </c>
      <c r="K24">
        <v>0</v>
      </c>
    </row>
    <row r="25" spans="1:11" x14ac:dyDescent="0.25">
      <c r="A25" t="str">
        <f>"Z7F23FA84A"</f>
        <v>Z7F23FA84A</v>
      </c>
      <c r="B25" t="str">
        <f t="shared" si="0"/>
        <v>06363391001</v>
      </c>
      <c r="C25" t="s">
        <v>16</v>
      </c>
      <c r="D25" t="s">
        <v>72</v>
      </c>
      <c r="E25" t="s">
        <v>18</v>
      </c>
      <c r="F25" s="1" t="s">
        <v>22</v>
      </c>
      <c r="G25" t="s">
        <v>23</v>
      </c>
      <c r="H25">
        <v>0</v>
      </c>
      <c r="I25" s="2">
        <v>43264</v>
      </c>
      <c r="J25" s="2">
        <v>44359</v>
      </c>
      <c r="K25">
        <v>0</v>
      </c>
    </row>
    <row r="26" spans="1:11" x14ac:dyDescent="0.25">
      <c r="A26" t="str">
        <f>"Z7B24F0DAD"</f>
        <v>Z7B24F0DAD</v>
      </c>
      <c r="B26" t="str">
        <f t="shared" si="0"/>
        <v>06363391001</v>
      </c>
      <c r="C26" t="s">
        <v>16</v>
      </c>
      <c r="D26" t="s">
        <v>73</v>
      </c>
      <c r="E26" t="s">
        <v>74</v>
      </c>
      <c r="F26" s="1" t="s">
        <v>75</v>
      </c>
      <c r="G26" t="s">
        <v>76</v>
      </c>
      <c r="H26">
        <v>11500</v>
      </c>
      <c r="I26" s="2">
        <v>43430</v>
      </c>
      <c r="J26" s="2">
        <v>43472</v>
      </c>
      <c r="K26">
        <v>11440</v>
      </c>
    </row>
    <row r="27" spans="1:11" x14ac:dyDescent="0.25">
      <c r="A27" t="str">
        <f>"ZDB24BFDAF"</f>
        <v>ZDB24BFDAF</v>
      </c>
      <c r="B27" t="str">
        <f t="shared" si="0"/>
        <v>06363391001</v>
      </c>
      <c r="C27" t="s">
        <v>16</v>
      </c>
      <c r="D27" t="s">
        <v>77</v>
      </c>
      <c r="E27" t="s">
        <v>53</v>
      </c>
      <c r="F27" s="1" t="s">
        <v>78</v>
      </c>
      <c r="G27" t="s">
        <v>79</v>
      </c>
      <c r="H27">
        <v>8926.2999999999993</v>
      </c>
      <c r="I27" s="2">
        <v>43412</v>
      </c>
      <c r="J27" s="2">
        <v>44142</v>
      </c>
      <c r="K27">
        <v>0</v>
      </c>
    </row>
    <row r="28" spans="1:11" x14ac:dyDescent="0.25">
      <c r="A28" t="str">
        <f>"Z5E24F05DC"</f>
        <v>Z5E24F05DC</v>
      </c>
      <c r="B28" t="str">
        <f t="shared" si="0"/>
        <v>06363391001</v>
      </c>
      <c r="C28" t="s">
        <v>16</v>
      </c>
      <c r="D28" t="s">
        <v>80</v>
      </c>
      <c r="E28" t="s">
        <v>53</v>
      </c>
      <c r="F28" s="1" t="s">
        <v>81</v>
      </c>
      <c r="G28" t="s">
        <v>82</v>
      </c>
      <c r="H28">
        <v>11870</v>
      </c>
      <c r="I28" s="2">
        <v>43413</v>
      </c>
      <c r="J28" s="2">
        <v>43480</v>
      </c>
      <c r="K28">
        <v>7909.35</v>
      </c>
    </row>
    <row r="29" spans="1:11" x14ac:dyDescent="0.25">
      <c r="A29" t="str">
        <f>"Z5026468F7"</f>
        <v>Z5026468F7</v>
      </c>
      <c r="B29" t="str">
        <f t="shared" si="0"/>
        <v>06363391001</v>
      </c>
      <c r="C29" t="s">
        <v>16</v>
      </c>
      <c r="D29" t="s">
        <v>83</v>
      </c>
      <c r="E29" t="s">
        <v>35</v>
      </c>
      <c r="F29" s="1" t="s">
        <v>84</v>
      </c>
      <c r="G29" t="s">
        <v>85</v>
      </c>
      <c r="H29">
        <v>4400</v>
      </c>
      <c r="I29" s="2">
        <v>43462</v>
      </c>
      <c r="J29" s="2">
        <v>43518</v>
      </c>
      <c r="K29">
        <v>4400</v>
      </c>
    </row>
    <row r="30" spans="1:11" x14ac:dyDescent="0.25">
      <c r="A30" t="str">
        <f>"Z38264D62C"</f>
        <v>Z38264D62C</v>
      </c>
      <c r="B30" t="str">
        <f t="shared" si="0"/>
        <v>06363391001</v>
      </c>
      <c r="C30" t="s">
        <v>16</v>
      </c>
      <c r="D30" t="s">
        <v>86</v>
      </c>
      <c r="E30" t="s">
        <v>35</v>
      </c>
      <c r="F30" s="1" t="s">
        <v>87</v>
      </c>
      <c r="G30" t="s">
        <v>88</v>
      </c>
      <c r="H30">
        <v>495</v>
      </c>
      <c r="I30" s="2">
        <v>43451</v>
      </c>
      <c r="J30" s="2">
        <v>43474</v>
      </c>
      <c r="K30">
        <v>495</v>
      </c>
    </row>
    <row r="31" spans="1:11" x14ac:dyDescent="0.25">
      <c r="A31" t="str">
        <f>"Z0925CF668"</f>
        <v>Z0925CF668</v>
      </c>
      <c r="B31" t="str">
        <f t="shared" si="0"/>
        <v>06363391001</v>
      </c>
      <c r="C31" t="s">
        <v>16</v>
      </c>
      <c r="D31" t="s">
        <v>89</v>
      </c>
      <c r="E31" t="s">
        <v>53</v>
      </c>
      <c r="F31" s="1" t="s">
        <v>90</v>
      </c>
      <c r="G31" t="s">
        <v>91</v>
      </c>
      <c r="H31">
        <v>39595</v>
      </c>
      <c r="I31" s="2">
        <v>43445</v>
      </c>
      <c r="J31" s="2">
        <v>43458</v>
      </c>
      <c r="K31">
        <v>24873.07</v>
      </c>
    </row>
    <row r="32" spans="1:11" x14ac:dyDescent="0.25">
      <c r="A32" t="str">
        <f>"Z092571759"</f>
        <v>Z092571759</v>
      </c>
      <c r="B32" t="str">
        <f t="shared" si="0"/>
        <v>06363391001</v>
      </c>
      <c r="C32" t="s">
        <v>16</v>
      </c>
      <c r="D32" t="s">
        <v>92</v>
      </c>
      <c r="E32" t="s">
        <v>35</v>
      </c>
      <c r="F32" s="1" t="s">
        <v>93</v>
      </c>
      <c r="G32" t="s">
        <v>94</v>
      </c>
      <c r="H32">
        <v>163.44999999999999</v>
      </c>
      <c r="I32" s="2">
        <v>43421</v>
      </c>
      <c r="J32" s="2">
        <v>43785</v>
      </c>
      <c r="K32">
        <v>163.44999999999999</v>
      </c>
    </row>
    <row r="33" spans="1:11" x14ac:dyDescent="0.25">
      <c r="A33" t="str">
        <f>"Z632543F96"</f>
        <v>Z632543F96</v>
      </c>
      <c r="B33" t="str">
        <f t="shared" si="0"/>
        <v>06363391001</v>
      </c>
      <c r="C33" t="s">
        <v>16</v>
      </c>
      <c r="D33" t="s">
        <v>95</v>
      </c>
      <c r="E33" t="s">
        <v>35</v>
      </c>
      <c r="F33" s="1" t="s">
        <v>96</v>
      </c>
      <c r="G33" t="s">
        <v>97</v>
      </c>
      <c r="H33">
        <v>1650</v>
      </c>
      <c r="I33" s="2">
        <v>43390</v>
      </c>
      <c r="J33" s="2">
        <v>43420</v>
      </c>
      <c r="K33">
        <v>1650</v>
      </c>
    </row>
    <row r="34" spans="1:11" x14ac:dyDescent="0.25">
      <c r="A34" t="str">
        <f>"Z992558FBC"</f>
        <v>Z992558FBC</v>
      </c>
      <c r="B34" t="str">
        <f t="shared" si="0"/>
        <v>06363391001</v>
      </c>
      <c r="C34" t="s">
        <v>16</v>
      </c>
      <c r="D34" t="s">
        <v>98</v>
      </c>
      <c r="E34" t="s">
        <v>35</v>
      </c>
      <c r="F34" s="1" t="s">
        <v>99</v>
      </c>
      <c r="G34" t="s">
        <v>100</v>
      </c>
      <c r="H34">
        <v>900</v>
      </c>
      <c r="I34" s="2">
        <v>43395</v>
      </c>
      <c r="J34" s="2">
        <v>43409</v>
      </c>
      <c r="K34">
        <v>900</v>
      </c>
    </row>
    <row r="35" spans="1:11" x14ac:dyDescent="0.25">
      <c r="A35" t="str">
        <f>"Z5A1F7BBE6"</f>
        <v>Z5A1F7BBE6</v>
      </c>
      <c r="B35" t="str">
        <f t="shared" ref="B35:B66" si="1">"06363391001"</f>
        <v>06363391001</v>
      </c>
      <c r="C35" t="s">
        <v>16</v>
      </c>
      <c r="D35" t="s">
        <v>101</v>
      </c>
      <c r="E35" t="s">
        <v>35</v>
      </c>
      <c r="F35" s="1" t="s">
        <v>102</v>
      </c>
      <c r="G35" t="s">
        <v>103</v>
      </c>
      <c r="H35">
        <v>900</v>
      </c>
      <c r="I35" s="2">
        <v>42826</v>
      </c>
      <c r="J35" s="2">
        <v>43190</v>
      </c>
      <c r="K35">
        <v>900</v>
      </c>
    </row>
    <row r="36" spans="1:11" x14ac:dyDescent="0.25">
      <c r="A36" t="str">
        <f>"7007858B5B"</f>
        <v>7007858B5B</v>
      </c>
      <c r="B36" t="str">
        <f t="shared" si="1"/>
        <v>06363391001</v>
      </c>
      <c r="C36" t="s">
        <v>16</v>
      </c>
      <c r="D36" t="s">
        <v>104</v>
      </c>
      <c r="E36" t="s">
        <v>53</v>
      </c>
      <c r="F36" s="1" t="s">
        <v>105</v>
      </c>
      <c r="G36" t="s">
        <v>106</v>
      </c>
      <c r="H36">
        <v>100001.8</v>
      </c>
      <c r="I36" s="2">
        <v>42864</v>
      </c>
      <c r="J36" s="2">
        <v>43592</v>
      </c>
      <c r="K36">
        <v>98511.8</v>
      </c>
    </row>
    <row r="37" spans="1:11" x14ac:dyDescent="0.25">
      <c r="A37" t="str">
        <f>"696399674B"</f>
        <v>696399674B</v>
      </c>
      <c r="B37" t="str">
        <f t="shared" si="1"/>
        <v>06363391001</v>
      </c>
      <c r="C37" t="s">
        <v>16</v>
      </c>
      <c r="D37" t="s">
        <v>107</v>
      </c>
      <c r="E37" t="s">
        <v>53</v>
      </c>
      <c r="F37" s="1" t="s">
        <v>108</v>
      </c>
      <c r="G37" t="s">
        <v>109</v>
      </c>
      <c r="H37">
        <v>51142.67</v>
      </c>
      <c r="I37" s="2">
        <v>42826</v>
      </c>
      <c r="J37" s="2">
        <v>43312</v>
      </c>
      <c r="K37">
        <v>51142.67</v>
      </c>
    </row>
    <row r="38" spans="1:11" x14ac:dyDescent="0.25">
      <c r="A38" t="str">
        <f>"Z8827493E4"</f>
        <v>Z8827493E4</v>
      </c>
      <c r="B38" t="str">
        <f t="shared" si="1"/>
        <v>06363391001</v>
      </c>
      <c r="C38" t="s">
        <v>16</v>
      </c>
      <c r="D38" t="s">
        <v>110</v>
      </c>
      <c r="E38" t="s">
        <v>35</v>
      </c>
      <c r="F38" s="1" t="s">
        <v>111</v>
      </c>
      <c r="G38" t="s">
        <v>112</v>
      </c>
      <c r="H38">
        <v>1980</v>
      </c>
      <c r="I38" s="2">
        <v>43524</v>
      </c>
      <c r="J38" s="2">
        <v>43530</v>
      </c>
      <c r="K38">
        <v>1980</v>
      </c>
    </row>
    <row r="39" spans="1:11" x14ac:dyDescent="0.25">
      <c r="A39" t="str">
        <f>"ZE321B34AB"</f>
        <v>ZE321B34AB</v>
      </c>
      <c r="B39" t="str">
        <f t="shared" si="1"/>
        <v>06363391001</v>
      </c>
      <c r="C39" t="s">
        <v>16</v>
      </c>
      <c r="D39" t="s">
        <v>113</v>
      </c>
      <c r="E39" t="s">
        <v>53</v>
      </c>
      <c r="F39" s="1" t="s">
        <v>114</v>
      </c>
      <c r="G39" t="s">
        <v>115</v>
      </c>
      <c r="H39">
        <v>39000</v>
      </c>
      <c r="I39" s="2">
        <v>43195</v>
      </c>
      <c r="J39" s="2">
        <v>43927</v>
      </c>
      <c r="K39">
        <v>30710.63</v>
      </c>
    </row>
    <row r="40" spans="1:11" x14ac:dyDescent="0.25">
      <c r="A40" t="str">
        <f>"ZED14EDE74"</f>
        <v>ZED14EDE74</v>
      </c>
      <c r="B40" t="str">
        <f t="shared" si="1"/>
        <v>06363391001</v>
      </c>
      <c r="C40" t="s">
        <v>16</v>
      </c>
      <c r="D40" t="s">
        <v>116</v>
      </c>
      <c r="E40" t="s">
        <v>53</v>
      </c>
      <c r="F40" s="1" t="s">
        <v>117</v>
      </c>
      <c r="G40" t="s">
        <v>65</v>
      </c>
      <c r="H40">
        <v>20000</v>
      </c>
      <c r="I40" s="2">
        <v>42192</v>
      </c>
      <c r="J40" s="2">
        <v>42207</v>
      </c>
      <c r="K40">
        <v>11706.26</v>
      </c>
    </row>
    <row r="41" spans="1:11" x14ac:dyDescent="0.25">
      <c r="A41" t="str">
        <f>"ZE2262E2DA"</f>
        <v>ZE2262E2DA</v>
      </c>
      <c r="B41" t="str">
        <f t="shared" si="1"/>
        <v>06363391001</v>
      </c>
      <c r="C41" t="s">
        <v>16</v>
      </c>
      <c r="D41" t="s">
        <v>118</v>
      </c>
      <c r="E41" t="s">
        <v>53</v>
      </c>
      <c r="F41" s="1" t="s">
        <v>119</v>
      </c>
      <c r="G41" t="s">
        <v>120</v>
      </c>
      <c r="H41">
        <v>23370</v>
      </c>
      <c r="I41" s="2">
        <v>43497</v>
      </c>
      <c r="J41" s="2">
        <v>43616</v>
      </c>
      <c r="K41">
        <v>23370</v>
      </c>
    </row>
    <row r="42" spans="1:11" x14ac:dyDescent="0.25">
      <c r="A42" t="str">
        <f>"Z3A270B725"</f>
        <v>Z3A270B725</v>
      </c>
      <c r="B42" t="str">
        <f t="shared" si="1"/>
        <v>06363391001</v>
      </c>
      <c r="C42" t="s">
        <v>16</v>
      </c>
      <c r="D42" t="s">
        <v>121</v>
      </c>
      <c r="E42" t="s">
        <v>35</v>
      </c>
      <c r="F42" s="1" t="s">
        <v>122</v>
      </c>
      <c r="G42" t="s">
        <v>123</v>
      </c>
      <c r="H42">
        <v>519</v>
      </c>
      <c r="I42" s="2">
        <v>43503</v>
      </c>
      <c r="J42" s="2">
        <v>43503</v>
      </c>
      <c r="K42">
        <v>519</v>
      </c>
    </row>
    <row r="43" spans="1:11" x14ac:dyDescent="0.25">
      <c r="A43" t="str">
        <f>"Z8B26D16E7"</f>
        <v>Z8B26D16E7</v>
      </c>
      <c r="B43" t="str">
        <f t="shared" si="1"/>
        <v>06363391001</v>
      </c>
      <c r="C43" t="s">
        <v>16</v>
      </c>
      <c r="D43" t="s">
        <v>124</v>
      </c>
      <c r="E43" t="s">
        <v>35</v>
      </c>
      <c r="F43" s="1" t="s">
        <v>125</v>
      </c>
      <c r="G43" t="s">
        <v>126</v>
      </c>
      <c r="H43">
        <v>456</v>
      </c>
      <c r="I43" s="2">
        <v>43490</v>
      </c>
      <c r="J43" s="2">
        <v>43507</v>
      </c>
      <c r="K43">
        <v>456</v>
      </c>
    </row>
    <row r="44" spans="1:11" x14ac:dyDescent="0.25">
      <c r="A44" t="str">
        <f>"Z2725A5220"</f>
        <v>Z2725A5220</v>
      </c>
      <c r="B44" t="str">
        <f t="shared" si="1"/>
        <v>06363391001</v>
      </c>
      <c r="C44" t="s">
        <v>16</v>
      </c>
      <c r="D44" t="s">
        <v>127</v>
      </c>
      <c r="E44" t="s">
        <v>53</v>
      </c>
      <c r="F44" s="1" t="s">
        <v>128</v>
      </c>
      <c r="G44" t="s">
        <v>129</v>
      </c>
      <c r="H44">
        <v>39123.980000000003</v>
      </c>
      <c r="I44" s="2">
        <v>43497</v>
      </c>
      <c r="J44" s="2">
        <v>43861</v>
      </c>
      <c r="K44">
        <v>21992.95</v>
      </c>
    </row>
    <row r="45" spans="1:11" x14ac:dyDescent="0.25">
      <c r="A45" t="str">
        <f>"7683110EEE"</f>
        <v>7683110EEE</v>
      </c>
      <c r="B45" t="str">
        <f t="shared" si="1"/>
        <v>06363391001</v>
      </c>
      <c r="C45" t="s">
        <v>16</v>
      </c>
      <c r="D45" t="s">
        <v>130</v>
      </c>
      <c r="E45" t="s">
        <v>53</v>
      </c>
      <c r="F45" s="1" t="s">
        <v>131</v>
      </c>
      <c r="G45" t="s">
        <v>132</v>
      </c>
      <c r="H45">
        <v>113211.4</v>
      </c>
      <c r="I45" s="2">
        <v>43497</v>
      </c>
      <c r="J45" s="2">
        <v>43861</v>
      </c>
      <c r="K45">
        <v>42575.85</v>
      </c>
    </row>
    <row r="46" spans="1:11" x14ac:dyDescent="0.25">
      <c r="A46" t="str">
        <f>"Z8525AC7A0"</f>
        <v>Z8525AC7A0</v>
      </c>
      <c r="B46" t="str">
        <f t="shared" si="1"/>
        <v>06363391001</v>
      </c>
      <c r="C46" t="s">
        <v>16</v>
      </c>
      <c r="D46" t="s">
        <v>133</v>
      </c>
      <c r="E46" t="s">
        <v>53</v>
      </c>
      <c r="F46" s="1" t="s">
        <v>134</v>
      </c>
      <c r="G46" t="s">
        <v>135</v>
      </c>
      <c r="H46">
        <v>37689.96</v>
      </c>
      <c r="I46" s="2">
        <v>43497</v>
      </c>
      <c r="J46" s="2">
        <v>43861</v>
      </c>
      <c r="K46">
        <v>13330.48</v>
      </c>
    </row>
    <row r="47" spans="1:11" x14ac:dyDescent="0.25">
      <c r="A47" t="str">
        <f>"Z7127A2628"</f>
        <v>Z7127A2628</v>
      </c>
      <c r="B47" t="str">
        <f t="shared" si="1"/>
        <v>06363391001</v>
      </c>
      <c r="C47" t="s">
        <v>16</v>
      </c>
      <c r="D47" t="s">
        <v>136</v>
      </c>
      <c r="E47" t="s">
        <v>35</v>
      </c>
      <c r="F47" s="1" t="s">
        <v>137</v>
      </c>
      <c r="G47" t="s">
        <v>138</v>
      </c>
      <c r="H47">
        <v>555</v>
      </c>
      <c r="I47" s="2">
        <v>43545</v>
      </c>
      <c r="J47" s="2">
        <v>43551</v>
      </c>
      <c r="K47">
        <v>555</v>
      </c>
    </row>
    <row r="48" spans="1:11" x14ac:dyDescent="0.25">
      <c r="A48" t="str">
        <f>"7766967FEA"</f>
        <v>7766967FEA</v>
      </c>
      <c r="B48" t="str">
        <f t="shared" si="1"/>
        <v>06363391001</v>
      </c>
      <c r="C48" t="s">
        <v>16</v>
      </c>
      <c r="D48" t="s">
        <v>139</v>
      </c>
      <c r="E48" t="s">
        <v>18</v>
      </c>
      <c r="F48" s="1" t="s">
        <v>61</v>
      </c>
      <c r="G48" t="s">
        <v>62</v>
      </c>
      <c r="H48">
        <v>0</v>
      </c>
      <c r="I48" s="2">
        <v>43617</v>
      </c>
      <c r="J48" s="2">
        <v>43982</v>
      </c>
      <c r="K48">
        <v>8992.3700000000008</v>
      </c>
    </row>
    <row r="49" spans="1:11" x14ac:dyDescent="0.25">
      <c r="A49" t="str">
        <f>"ZA927C284F"</f>
        <v>ZA927C284F</v>
      </c>
      <c r="B49" t="str">
        <f t="shared" si="1"/>
        <v>06363391001</v>
      </c>
      <c r="C49" t="s">
        <v>16</v>
      </c>
      <c r="D49" t="s">
        <v>140</v>
      </c>
      <c r="E49" t="s">
        <v>35</v>
      </c>
      <c r="F49" s="1" t="s">
        <v>141</v>
      </c>
      <c r="G49" t="s">
        <v>142</v>
      </c>
      <c r="H49">
        <v>1330</v>
      </c>
      <c r="I49" s="2">
        <v>43556</v>
      </c>
      <c r="J49" s="2">
        <v>43560</v>
      </c>
      <c r="K49">
        <v>1330</v>
      </c>
    </row>
    <row r="50" spans="1:11" x14ac:dyDescent="0.25">
      <c r="A50" t="str">
        <f>"Z3E2795160"</f>
        <v>Z3E2795160</v>
      </c>
      <c r="B50" t="str">
        <f t="shared" si="1"/>
        <v>06363391001</v>
      </c>
      <c r="C50" t="s">
        <v>16</v>
      </c>
      <c r="D50" t="s">
        <v>143</v>
      </c>
      <c r="E50" t="s">
        <v>35</v>
      </c>
      <c r="F50" s="1" t="s">
        <v>144</v>
      </c>
      <c r="G50" t="s">
        <v>145</v>
      </c>
      <c r="H50">
        <v>625</v>
      </c>
      <c r="I50" s="2">
        <v>43545</v>
      </c>
      <c r="J50" s="2">
        <v>43545</v>
      </c>
      <c r="K50">
        <v>625</v>
      </c>
    </row>
    <row r="51" spans="1:11" x14ac:dyDescent="0.25">
      <c r="A51" t="str">
        <f>"784305019C"</f>
        <v>784305019C</v>
      </c>
      <c r="B51" t="str">
        <f t="shared" si="1"/>
        <v>06363391001</v>
      </c>
      <c r="C51" t="s">
        <v>16</v>
      </c>
      <c r="D51" t="s">
        <v>146</v>
      </c>
      <c r="E51" t="s">
        <v>18</v>
      </c>
      <c r="F51" s="1" t="s">
        <v>147</v>
      </c>
      <c r="G51" t="s">
        <v>148</v>
      </c>
      <c r="H51">
        <v>490000</v>
      </c>
      <c r="I51" s="2">
        <v>43739</v>
      </c>
      <c r="J51" s="2">
        <v>44104</v>
      </c>
      <c r="K51">
        <v>57662.64</v>
      </c>
    </row>
    <row r="52" spans="1:11" x14ac:dyDescent="0.25">
      <c r="A52" t="str">
        <f>"Z8427E1165"</f>
        <v>Z8427E1165</v>
      </c>
      <c r="B52" t="str">
        <f t="shared" si="1"/>
        <v>06363391001</v>
      </c>
      <c r="C52" t="s">
        <v>16</v>
      </c>
      <c r="D52" t="s">
        <v>149</v>
      </c>
      <c r="E52" t="s">
        <v>35</v>
      </c>
      <c r="F52" s="1" t="s">
        <v>150</v>
      </c>
      <c r="G52" t="s">
        <v>151</v>
      </c>
      <c r="H52">
        <v>2900</v>
      </c>
      <c r="I52" s="2">
        <v>43566</v>
      </c>
      <c r="J52" s="2">
        <v>43601</v>
      </c>
      <c r="K52">
        <v>2900</v>
      </c>
    </row>
    <row r="53" spans="1:11" x14ac:dyDescent="0.25">
      <c r="A53" t="str">
        <f>"Z35243E846"</f>
        <v>Z35243E846</v>
      </c>
      <c r="B53" t="str">
        <f t="shared" si="1"/>
        <v>06363391001</v>
      </c>
      <c r="C53" t="s">
        <v>16</v>
      </c>
      <c r="D53" t="s">
        <v>152</v>
      </c>
      <c r="E53" t="s">
        <v>53</v>
      </c>
      <c r="F53" s="1" t="s">
        <v>153</v>
      </c>
      <c r="G53" t="s">
        <v>154</v>
      </c>
      <c r="H53">
        <v>23305.62</v>
      </c>
      <c r="I53" s="2">
        <v>43500</v>
      </c>
      <c r="J53" s="2">
        <v>43646</v>
      </c>
      <c r="K53">
        <v>0</v>
      </c>
    </row>
    <row r="54" spans="1:11" x14ac:dyDescent="0.25">
      <c r="A54" t="str">
        <f>"Z01274E42E"</f>
        <v>Z01274E42E</v>
      </c>
      <c r="B54" t="str">
        <f t="shared" si="1"/>
        <v>06363391001</v>
      </c>
      <c r="C54" t="s">
        <v>16</v>
      </c>
      <c r="D54" t="s">
        <v>155</v>
      </c>
      <c r="E54" t="s">
        <v>35</v>
      </c>
      <c r="F54" s="1" t="s">
        <v>141</v>
      </c>
      <c r="G54" t="s">
        <v>142</v>
      </c>
      <c r="H54">
        <v>980</v>
      </c>
      <c r="I54" s="2">
        <v>43510</v>
      </c>
      <c r="J54" s="2">
        <v>43511</v>
      </c>
      <c r="K54">
        <v>980</v>
      </c>
    </row>
    <row r="55" spans="1:11" x14ac:dyDescent="0.25">
      <c r="A55" t="str">
        <f>"Z672764A17"</f>
        <v>Z672764A17</v>
      </c>
      <c r="B55" t="str">
        <f t="shared" si="1"/>
        <v>06363391001</v>
      </c>
      <c r="C55" t="s">
        <v>16</v>
      </c>
      <c r="D55" t="s">
        <v>156</v>
      </c>
      <c r="E55" t="s">
        <v>35</v>
      </c>
      <c r="F55" s="1" t="s">
        <v>157</v>
      </c>
      <c r="G55" t="s">
        <v>158</v>
      </c>
      <c r="H55">
        <v>8698.5</v>
      </c>
      <c r="I55" s="2">
        <v>43538</v>
      </c>
      <c r="J55" s="2">
        <v>43539</v>
      </c>
      <c r="K55">
        <v>8598.5</v>
      </c>
    </row>
    <row r="56" spans="1:11" x14ac:dyDescent="0.25">
      <c r="A56" t="str">
        <f>"ZBA26D5789"</f>
        <v>ZBA26D5789</v>
      </c>
      <c r="B56" t="str">
        <f t="shared" si="1"/>
        <v>06363391001</v>
      </c>
      <c r="C56" t="s">
        <v>16</v>
      </c>
      <c r="D56" t="s">
        <v>159</v>
      </c>
      <c r="E56" t="s">
        <v>53</v>
      </c>
      <c r="F56" s="1" t="s">
        <v>160</v>
      </c>
      <c r="G56" t="s">
        <v>161</v>
      </c>
      <c r="H56">
        <v>27579</v>
      </c>
      <c r="I56" s="2">
        <v>43549</v>
      </c>
      <c r="J56" s="2">
        <v>44279</v>
      </c>
      <c r="K56">
        <v>23024.71</v>
      </c>
    </row>
    <row r="57" spans="1:11" x14ac:dyDescent="0.25">
      <c r="A57" t="str">
        <f>"77641478C9"</f>
        <v>77641478C9</v>
      </c>
      <c r="B57" t="str">
        <f t="shared" si="1"/>
        <v>06363391001</v>
      </c>
      <c r="C57" t="s">
        <v>16</v>
      </c>
      <c r="D57" t="s">
        <v>162</v>
      </c>
      <c r="E57" t="s">
        <v>53</v>
      </c>
      <c r="F57" s="1" t="s">
        <v>163</v>
      </c>
      <c r="G57" t="s">
        <v>164</v>
      </c>
      <c r="H57">
        <v>64931</v>
      </c>
      <c r="I57" s="2">
        <v>43536</v>
      </c>
      <c r="J57" s="2">
        <v>43578</v>
      </c>
      <c r="K57">
        <v>0</v>
      </c>
    </row>
    <row r="58" spans="1:11" x14ac:dyDescent="0.25">
      <c r="A58" t="str">
        <f>"Z712806743"</f>
        <v>Z712806743</v>
      </c>
      <c r="B58" t="str">
        <f t="shared" si="1"/>
        <v>06363391001</v>
      </c>
      <c r="C58" t="s">
        <v>16</v>
      </c>
      <c r="D58" t="s">
        <v>165</v>
      </c>
      <c r="E58" t="s">
        <v>35</v>
      </c>
      <c r="F58" s="1" t="s">
        <v>87</v>
      </c>
      <c r="G58" t="s">
        <v>88</v>
      </c>
      <c r="H58">
        <v>255</v>
      </c>
      <c r="I58" s="2">
        <v>43570</v>
      </c>
      <c r="J58" s="2">
        <v>43594</v>
      </c>
      <c r="K58">
        <v>255</v>
      </c>
    </row>
    <row r="59" spans="1:11" x14ac:dyDescent="0.25">
      <c r="A59" t="str">
        <f>"ZBB280F2D3"</f>
        <v>ZBB280F2D3</v>
      </c>
      <c r="B59" t="str">
        <f t="shared" si="1"/>
        <v>06363391001</v>
      </c>
      <c r="C59" t="s">
        <v>16</v>
      </c>
      <c r="D59" t="s">
        <v>166</v>
      </c>
      <c r="E59" t="s">
        <v>35</v>
      </c>
      <c r="F59" s="1" t="s">
        <v>167</v>
      </c>
      <c r="G59" t="s">
        <v>168</v>
      </c>
      <c r="H59">
        <v>2300</v>
      </c>
      <c r="I59" s="2">
        <v>43573</v>
      </c>
      <c r="J59" s="2">
        <v>43587</v>
      </c>
      <c r="K59">
        <v>2300</v>
      </c>
    </row>
    <row r="60" spans="1:11" x14ac:dyDescent="0.25">
      <c r="A60" t="str">
        <f>"ZB927E10F9"</f>
        <v>ZB927E10F9</v>
      </c>
      <c r="B60" t="str">
        <f t="shared" si="1"/>
        <v>06363391001</v>
      </c>
      <c r="C60" t="s">
        <v>16</v>
      </c>
      <c r="D60" t="s">
        <v>169</v>
      </c>
      <c r="E60" t="s">
        <v>35</v>
      </c>
      <c r="F60" s="1" t="s">
        <v>170</v>
      </c>
      <c r="G60" t="s">
        <v>171</v>
      </c>
      <c r="H60">
        <v>1290</v>
      </c>
      <c r="I60" s="2">
        <v>43557</v>
      </c>
      <c r="J60" s="2">
        <v>43563</v>
      </c>
      <c r="K60">
        <v>1290</v>
      </c>
    </row>
    <row r="61" spans="1:11" x14ac:dyDescent="0.25">
      <c r="A61" t="str">
        <f>"ZCB27AC4BD"</f>
        <v>ZCB27AC4BD</v>
      </c>
      <c r="B61" t="str">
        <f t="shared" si="1"/>
        <v>06363391001</v>
      </c>
      <c r="C61" t="s">
        <v>16</v>
      </c>
      <c r="D61" t="s">
        <v>172</v>
      </c>
      <c r="E61" t="s">
        <v>35</v>
      </c>
      <c r="F61" s="1" t="s">
        <v>173</v>
      </c>
      <c r="G61" t="s">
        <v>174</v>
      </c>
      <c r="H61">
        <v>870</v>
      </c>
      <c r="I61" s="2">
        <v>43551</v>
      </c>
      <c r="J61" s="2">
        <v>43553</v>
      </c>
      <c r="K61">
        <v>870</v>
      </c>
    </row>
    <row r="62" spans="1:11" x14ac:dyDescent="0.25">
      <c r="A62" t="str">
        <f>"Z59280C5C8"</f>
        <v>Z59280C5C8</v>
      </c>
      <c r="B62" t="str">
        <f t="shared" si="1"/>
        <v>06363391001</v>
      </c>
      <c r="C62" t="s">
        <v>16</v>
      </c>
      <c r="D62" t="s">
        <v>175</v>
      </c>
      <c r="E62" t="s">
        <v>35</v>
      </c>
      <c r="F62" s="1" t="s">
        <v>176</v>
      </c>
      <c r="G62" t="s">
        <v>177</v>
      </c>
      <c r="H62">
        <v>1940</v>
      </c>
      <c r="I62" s="2">
        <v>43573</v>
      </c>
      <c r="J62" s="2">
        <v>43573</v>
      </c>
      <c r="K62">
        <v>1940</v>
      </c>
    </row>
    <row r="63" spans="1:11" x14ac:dyDescent="0.25">
      <c r="A63" t="str">
        <f>"Z49280E6BA"</f>
        <v>Z49280E6BA</v>
      </c>
      <c r="B63" t="str">
        <f t="shared" si="1"/>
        <v>06363391001</v>
      </c>
      <c r="C63" t="s">
        <v>16</v>
      </c>
      <c r="D63" t="s">
        <v>178</v>
      </c>
      <c r="E63" t="s">
        <v>35</v>
      </c>
      <c r="F63" s="1" t="s">
        <v>179</v>
      </c>
      <c r="G63" t="s">
        <v>180</v>
      </c>
      <c r="H63">
        <v>1200</v>
      </c>
      <c r="I63" s="2">
        <v>43585</v>
      </c>
      <c r="J63" s="2">
        <v>43585</v>
      </c>
      <c r="K63">
        <v>1200</v>
      </c>
    </row>
    <row r="64" spans="1:11" x14ac:dyDescent="0.25">
      <c r="A64" t="str">
        <f>"Z1E27DB240"</f>
        <v>Z1E27DB240</v>
      </c>
      <c r="B64" t="str">
        <f t="shared" si="1"/>
        <v>06363391001</v>
      </c>
      <c r="C64" t="s">
        <v>16</v>
      </c>
      <c r="D64" t="s">
        <v>181</v>
      </c>
      <c r="E64" t="s">
        <v>18</v>
      </c>
      <c r="F64" s="1" t="s">
        <v>182</v>
      </c>
      <c r="G64" t="s">
        <v>183</v>
      </c>
      <c r="H64">
        <v>2500</v>
      </c>
      <c r="I64" s="2">
        <v>43570</v>
      </c>
      <c r="J64" s="2">
        <v>44585</v>
      </c>
      <c r="K64">
        <v>303.60000000000002</v>
      </c>
    </row>
    <row r="65" spans="1:11" x14ac:dyDescent="0.25">
      <c r="A65" t="str">
        <f>"Z6B288552D"</f>
        <v>Z6B288552D</v>
      </c>
      <c r="B65" t="str">
        <f t="shared" si="1"/>
        <v>06363391001</v>
      </c>
      <c r="C65" t="s">
        <v>16</v>
      </c>
      <c r="D65" t="s">
        <v>184</v>
      </c>
      <c r="E65" t="s">
        <v>35</v>
      </c>
      <c r="F65" s="1" t="s">
        <v>185</v>
      </c>
      <c r="G65" t="s">
        <v>65</v>
      </c>
      <c r="H65">
        <v>640</v>
      </c>
      <c r="I65" s="2">
        <v>43608</v>
      </c>
      <c r="J65" s="2">
        <v>43613</v>
      </c>
      <c r="K65">
        <v>640</v>
      </c>
    </row>
    <row r="66" spans="1:11" x14ac:dyDescent="0.25">
      <c r="A66" t="str">
        <f>"Z6928F2CBC"</f>
        <v>Z6928F2CBC</v>
      </c>
      <c r="B66" t="str">
        <f t="shared" si="1"/>
        <v>06363391001</v>
      </c>
      <c r="C66" t="s">
        <v>16</v>
      </c>
      <c r="D66" t="s">
        <v>186</v>
      </c>
      <c r="E66" t="s">
        <v>35</v>
      </c>
      <c r="F66" s="1" t="s">
        <v>187</v>
      </c>
      <c r="G66" t="s">
        <v>132</v>
      </c>
      <c r="H66">
        <v>1350</v>
      </c>
      <c r="I66" s="2">
        <v>43642</v>
      </c>
      <c r="J66" s="2">
        <v>43677</v>
      </c>
      <c r="K66">
        <v>1350</v>
      </c>
    </row>
    <row r="67" spans="1:11" x14ac:dyDescent="0.25">
      <c r="A67" t="str">
        <f>"Z2228CB8BA"</f>
        <v>Z2228CB8BA</v>
      </c>
      <c r="B67" t="str">
        <f t="shared" ref="B67:B102" si="2">"06363391001"</f>
        <v>06363391001</v>
      </c>
      <c r="C67" t="s">
        <v>16</v>
      </c>
      <c r="D67" t="s">
        <v>188</v>
      </c>
      <c r="E67" t="s">
        <v>35</v>
      </c>
      <c r="F67" s="1" t="s">
        <v>150</v>
      </c>
      <c r="G67" t="s">
        <v>151</v>
      </c>
      <c r="H67">
        <v>2866.5</v>
      </c>
      <c r="I67" s="2">
        <v>43633</v>
      </c>
      <c r="J67" s="2">
        <v>43646</v>
      </c>
      <c r="K67">
        <v>2866.5</v>
      </c>
    </row>
    <row r="68" spans="1:11" x14ac:dyDescent="0.25">
      <c r="A68" t="str">
        <f>"76956879CE"</f>
        <v>76956879CE</v>
      </c>
      <c r="B68" t="str">
        <f t="shared" si="2"/>
        <v>06363391001</v>
      </c>
      <c r="C68" t="s">
        <v>16</v>
      </c>
      <c r="D68" t="s">
        <v>189</v>
      </c>
      <c r="E68" t="s">
        <v>53</v>
      </c>
      <c r="F68" s="1" t="s">
        <v>190</v>
      </c>
      <c r="G68" t="s">
        <v>191</v>
      </c>
      <c r="H68">
        <v>55601.31</v>
      </c>
      <c r="I68" s="2">
        <v>43497</v>
      </c>
      <c r="J68" s="2">
        <v>43860</v>
      </c>
      <c r="K68">
        <v>14465.92</v>
      </c>
    </row>
    <row r="69" spans="1:11" x14ac:dyDescent="0.25">
      <c r="A69" t="str">
        <f>"ZE026F0F39"</f>
        <v>ZE026F0F39</v>
      </c>
      <c r="B69" t="str">
        <f t="shared" si="2"/>
        <v>06363391001</v>
      </c>
      <c r="C69" t="s">
        <v>16</v>
      </c>
      <c r="D69" t="s">
        <v>192</v>
      </c>
      <c r="E69" t="s">
        <v>35</v>
      </c>
      <c r="F69" s="1" t="s">
        <v>193</v>
      </c>
      <c r="G69" t="s">
        <v>194</v>
      </c>
      <c r="H69">
        <v>1680</v>
      </c>
      <c r="I69" s="2">
        <v>43502</v>
      </c>
      <c r="J69" s="2">
        <v>43509</v>
      </c>
      <c r="K69">
        <v>0</v>
      </c>
    </row>
    <row r="70" spans="1:11" x14ac:dyDescent="0.25">
      <c r="A70" t="str">
        <f>"Z35290E79E"</f>
        <v>Z35290E79E</v>
      </c>
      <c r="B70" t="str">
        <f t="shared" si="2"/>
        <v>06363391001</v>
      </c>
      <c r="C70" t="s">
        <v>16</v>
      </c>
      <c r="D70" t="s">
        <v>195</v>
      </c>
      <c r="E70" t="s">
        <v>35</v>
      </c>
      <c r="F70" s="1" t="s">
        <v>196</v>
      </c>
      <c r="G70" t="s">
        <v>91</v>
      </c>
      <c r="H70">
        <v>39693.839999999997</v>
      </c>
      <c r="I70" s="2">
        <v>43651</v>
      </c>
      <c r="J70" s="2">
        <v>43656</v>
      </c>
      <c r="K70">
        <v>38151.96</v>
      </c>
    </row>
    <row r="71" spans="1:11" x14ac:dyDescent="0.25">
      <c r="A71" t="str">
        <f>"ZEB2912F39"</f>
        <v>ZEB2912F39</v>
      </c>
      <c r="B71" t="str">
        <f t="shared" si="2"/>
        <v>06363391001</v>
      </c>
      <c r="C71" t="s">
        <v>16</v>
      </c>
      <c r="D71" t="s">
        <v>197</v>
      </c>
      <c r="E71" t="s">
        <v>35</v>
      </c>
      <c r="F71" s="1" t="s">
        <v>198</v>
      </c>
      <c r="G71" t="s">
        <v>199</v>
      </c>
      <c r="H71">
        <v>340</v>
      </c>
      <c r="I71" s="2">
        <v>43650</v>
      </c>
      <c r="J71" s="2">
        <v>43650</v>
      </c>
      <c r="K71">
        <v>340</v>
      </c>
    </row>
    <row r="72" spans="1:11" x14ac:dyDescent="0.25">
      <c r="A72" t="str">
        <f>"Z1129BC359"</f>
        <v>Z1129BC359</v>
      </c>
      <c r="B72" t="str">
        <f t="shared" si="2"/>
        <v>06363391001</v>
      </c>
      <c r="C72" t="s">
        <v>16</v>
      </c>
      <c r="D72" t="s">
        <v>200</v>
      </c>
      <c r="E72" t="s">
        <v>35</v>
      </c>
      <c r="F72" s="1" t="s">
        <v>87</v>
      </c>
      <c r="G72" t="s">
        <v>88</v>
      </c>
      <c r="H72">
        <v>1250</v>
      </c>
      <c r="I72" s="2">
        <v>43724</v>
      </c>
      <c r="J72" s="2">
        <v>43738</v>
      </c>
      <c r="K72">
        <v>1250</v>
      </c>
    </row>
    <row r="73" spans="1:11" x14ac:dyDescent="0.25">
      <c r="A73" t="str">
        <f>"Z4911F5CA3"</f>
        <v>Z4911F5CA3</v>
      </c>
      <c r="B73" t="str">
        <f t="shared" si="2"/>
        <v>06363391001</v>
      </c>
      <c r="C73" t="s">
        <v>16</v>
      </c>
      <c r="D73" t="s">
        <v>201</v>
      </c>
      <c r="E73" t="s">
        <v>35</v>
      </c>
      <c r="F73" s="1" t="s">
        <v>31</v>
      </c>
      <c r="G73" t="s">
        <v>32</v>
      </c>
      <c r="H73">
        <v>17888</v>
      </c>
      <c r="I73" s="2">
        <v>42005</v>
      </c>
      <c r="J73" s="2">
        <v>42735</v>
      </c>
      <c r="K73">
        <v>17888</v>
      </c>
    </row>
    <row r="74" spans="1:11" x14ac:dyDescent="0.25">
      <c r="A74" t="str">
        <f>"Z6C294F803"</f>
        <v>Z6C294F803</v>
      </c>
      <c r="B74" t="str">
        <f t="shared" si="2"/>
        <v>06363391001</v>
      </c>
      <c r="C74" t="s">
        <v>16</v>
      </c>
      <c r="D74" t="s">
        <v>202</v>
      </c>
      <c r="E74" t="s">
        <v>18</v>
      </c>
      <c r="F74" s="1" t="s">
        <v>31</v>
      </c>
      <c r="G74" t="s">
        <v>32</v>
      </c>
      <c r="H74">
        <v>21060</v>
      </c>
      <c r="I74" s="2">
        <v>43717</v>
      </c>
      <c r="J74" s="2">
        <v>44813</v>
      </c>
      <c r="K74">
        <v>1901.45</v>
      </c>
    </row>
    <row r="75" spans="1:11" x14ac:dyDescent="0.25">
      <c r="A75" t="str">
        <f>"ZC91517655"</f>
        <v>ZC91517655</v>
      </c>
      <c r="B75" t="str">
        <f t="shared" si="2"/>
        <v>06363391001</v>
      </c>
      <c r="C75" t="s">
        <v>16</v>
      </c>
      <c r="D75" t="s">
        <v>203</v>
      </c>
      <c r="E75" t="s">
        <v>18</v>
      </c>
      <c r="F75" s="1" t="s">
        <v>204</v>
      </c>
      <c r="G75" t="s">
        <v>205</v>
      </c>
      <c r="H75">
        <v>8064</v>
      </c>
      <c r="I75" s="2">
        <v>42177</v>
      </c>
      <c r="J75" s="2">
        <v>44004</v>
      </c>
      <c r="K75">
        <v>5241.62</v>
      </c>
    </row>
    <row r="76" spans="1:11" x14ac:dyDescent="0.25">
      <c r="A76" t="str">
        <f>"Z7729D7B9E"</f>
        <v>Z7729D7B9E</v>
      </c>
      <c r="B76" t="str">
        <f t="shared" si="2"/>
        <v>06363391001</v>
      </c>
      <c r="C76" t="s">
        <v>16</v>
      </c>
      <c r="D76" t="s">
        <v>206</v>
      </c>
      <c r="E76" t="s">
        <v>35</v>
      </c>
      <c r="F76" s="1" t="s">
        <v>150</v>
      </c>
      <c r="G76" t="s">
        <v>151</v>
      </c>
      <c r="H76">
        <v>1400</v>
      </c>
      <c r="I76" s="2">
        <v>43745</v>
      </c>
      <c r="J76" s="2">
        <v>43755</v>
      </c>
      <c r="K76">
        <v>1400</v>
      </c>
    </row>
    <row r="77" spans="1:11" x14ac:dyDescent="0.25">
      <c r="A77" t="str">
        <f>"Z422A61531"</f>
        <v>Z422A61531</v>
      </c>
      <c r="B77" t="str">
        <f t="shared" si="2"/>
        <v>06363391001</v>
      </c>
      <c r="C77" t="s">
        <v>16</v>
      </c>
      <c r="D77" t="s">
        <v>207</v>
      </c>
      <c r="E77" t="s">
        <v>35</v>
      </c>
      <c r="F77" s="1" t="s">
        <v>208</v>
      </c>
      <c r="G77" t="s">
        <v>209</v>
      </c>
      <c r="H77">
        <v>443</v>
      </c>
      <c r="I77" s="2">
        <v>43769</v>
      </c>
      <c r="J77" s="2">
        <v>43799</v>
      </c>
      <c r="K77">
        <v>443</v>
      </c>
    </row>
    <row r="78" spans="1:11" x14ac:dyDescent="0.25">
      <c r="A78" t="str">
        <f>"Z8B2A43DA7"</f>
        <v>Z8B2A43DA7</v>
      </c>
      <c r="B78" t="str">
        <f t="shared" si="2"/>
        <v>06363391001</v>
      </c>
      <c r="C78" t="s">
        <v>16</v>
      </c>
      <c r="D78" t="s">
        <v>210</v>
      </c>
      <c r="E78" t="s">
        <v>35</v>
      </c>
      <c r="F78" s="1" t="s">
        <v>150</v>
      </c>
      <c r="G78" t="s">
        <v>151</v>
      </c>
      <c r="H78">
        <v>3850</v>
      </c>
      <c r="I78" s="2">
        <v>43763</v>
      </c>
      <c r="J78" s="2">
        <v>43770</v>
      </c>
      <c r="K78">
        <v>0</v>
      </c>
    </row>
    <row r="79" spans="1:11" x14ac:dyDescent="0.25">
      <c r="A79" t="str">
        <f>"6856612F34"</f>
        <v>6856612F34</v>
      </c>
      <c r="B79" t="str">
        <f t="shared" si="2"/>
        <v>06363391001</v>
      </c>
      <c r="C79" t="s">
        <v>16</v>
      </c>
      <c r="D79" t="s">
        <v>211</v>
      </c>
      <c r="E79" t="s">
        <v>18</v>
      </c>
      <c r="F79" s="1" t="s">
        <v>212</v>
      </c>
      <c r="G79" t="s">
        <v>213</v>
      </c>
      <c r="H79">
        <v>49888.69</v>
      </c>
      <c r="I79" s="2">
        <v>42682</v>
      </c>
      <c r="J79" s="2">
        <v>43764</v>
      </c>
      <c r="K79">
        <v>49888.69</v>
      </c>
    </row>
    <row r="80" spans="1:11" x14ac:dyDescent="0.25">
      <c r="A80" t="str">
        <f>"Z0B2A9A7DA"</f>
        <v>Z0B2A9A7DA</v>
      </c>
      <c r="B80" t="str">
        <f t="shared" si="2"/>
        <v>06363391001</v>
      </c>
      <c r="C80" t="s">
        <v>16</v>
      </c>
      <c r="D80" t="s">
        <v>214</v>
      </c>
      <c r="E80" t="s">
        <v>35</v>
      </c>
      <c r="F80" s="1" t="s">
        <v>93</v>
      </c>
      <c r="G80" t="s">
        <v>94</v>
      </c>
      <c r="H80">
        <v>163.44999999999999</v>
      </c>
      <c r="I80" s="2">
        <v>43794</v>
      </c>
      <c r="J80" s="2">
        <v>44152</v>
      </c>
      <c r="K80">
        <v>163.44999999999999</v>
      </c>
    </row>
    <row r="81" spans="1:11" x14ac:dyDescent="0.25">
      <c r="A81" t="str">
        <f>"ZB12AE4CCD"</f>
        <v>ZB12AE4CCD</v>
      </c>
      <c r="B81" t="str">
        <f t="shared" si="2"/>
        <v>06363391001</v>
      </c>
      <c r="C81" t="s">
        <v>16</v>
      </c>
      <c r="D81" t="s">
        <v>215</v>
      </c>
      <c r="E81" t="s">
        <v>35</v>
      </c>
      <c r="F81" s="1" t="s">
        <v>150</v>
      </c>
      <c r="G81" t="s">
        <v>151</v>
      </c>
      <c r="H81">
        <v>5500</v>
      </c>
      <c r="I81" s="2">
        <v>43798</v>
      </c>
      <c r="J81" s="2">
        <v>43813</v>
      </c>
      <c r="K81">
        <v>0</v>
      </c>
    </row>
    <row r="82" spans="1:11" x14ac:dyDescent="0.25">
      <c r="A82" t="str">
        <f>"Z1E2ADE187"</f>
        <v>Z1E2ADE187</v>
      </c>
      <c r="B82" t="str">
        <f t="shared" si="2"/>
        <v>06363391001</v>
      </c>
      <c r="C82" t="s">
        <v>16</v>
      </c>
      <c r="D82" t="s">
        <v>216</v>
      </c>
      <c r="E82" t="s">
        <v>35</v>
      </c>
      <c r="F82" s="1" t="s">
        <v>96</v>
      </c>
      <c r="G82" t="s">
        <v>97</v>
      </c>
      <c r="H82">
        <v>1160</v>
      </c>
      <c r="I82" s="2">
        <v>43798</v>
      </c>
      <c r="J82" s="2">
        <v>43808</v>
      </c>
      <c r="K82">
        <v>1160</v>
      </c>
    </row>
    <row r="83" spans="1:11" x14ac:dyDescent="0.25">
      <c r="A83" t="str">
        <f>"Z412AD4A2A"</f>
        <v>Z412AD4A2A</v>
      </c>
      <c r="B83" t="str">
        <f t="shared" si="2"/>
        <v>06363391001</v>
      </c>
      <c r="C83" t="s">
        <v>16</v>
      </c>
      <c r="D83" t="s">
        <v>217</v>
      </c>
      <c r="E83" t="s">
        <v>18</v>
      </c>
      <c r="F83" s="1" t="s">
        <v>204</v>
      </c>
      <c r="G83" t="s">
        <v>205</v>
      </c>
      <c r="H83">
        <v>6111.2</v>
      </c>
      <c r="I83" s="2">
        <v>43816</v>
      </c>
      <c r="J83" s="2">
        <v>45277</v>
      </c>
      <c r="K83">
        <v>0</v>
      </c>
    </row>
    <row r="84" spans="1:11" x14ac:dyDescent="0.25">
      <c r="A84" t="str">
        <f>"Z5E2B27BA7"</f>
        <v>Z5E2B27BA7</v>
      </c>
      <c r="B84" t="str">
        <f t="shared" si="2"/>
        <v>06363391001</v>
      </c>
      <c r="C84" t="s">
        <v>16</v>
      </c>
      <c r="D84" t="s">
        <v>218</v>
      </c>
      <c r="E84" t="s">
        <v>35</v>
      </c>
      <c r="F84" s="1" t="s">
        <v>219</v>
      </c>
      <c r="G84" t="s">
        <v>220</v>
      </c>
      <c r="H84">
        <v>630</v>
      </c>
      <c r="I84" s="2">
        <v>43811</v>
      </c>
      <c r="J84" s="2">
        <v>43829</v>
      </c>
      <c r="K84">
        <v>630</v>
      </c>
    </row>
    <row r="85" spans="1:11" x14ac:dyDescent="0.25">
      <c r="A85" t="str">
        <f>"Z982B071FD"</f>
        <v>Z982B071FD</v>
      </c>
      <c r="B85" t="str">
        <f t="shared" si="2"/>
        <v>06363391001</v>
      </c>
      <c r="C85" t="s">
        <v>16</v>
      </c>
      <c r="D85" t="s">
        <v>221</v>
      </c>
      <c r="E85" t="s">
        <v>35</v>
      </c>
      <c r="F85" s="1" t="s">
        <v>111</v>
      </c>
      <c r="G85" t="s">
        <v>112</v>
      </c>
      <c r="H85">
        <v>7850</v>
      </c>
      <c r="I85" s="2">
        <v>43815</v>
      </c>
      <c r="J85" s="2">
        <v>43825</v>
      </c>
      <c r="K85">
        <v>0</v>
      </c>
    </row>
    <row r="86" spans="1:11" x14ac:dyDescent="0.25">
      <c r="A86" t="str">
        <f>"ZC32B21C51"</f>
        <v>ZC32B21C51</v>
      </c>
      <c r="B86" t="str">
        <f t="shared" si="2"/>
        <v>06363391001</v>
      </c>
      <c r="C86" t="s">
        <v>16</v>
      </c>
      <c r="D86" t="s">
        <v>222</v>
      </c>
      <c r="E86" t="s">
        <v>35</v>
      </c>
      <c r="F86" s="1" t="s">
        <v>223</v>
      </c>
      <c r="G86" t="s">
        <v>224</v>
      </c>
      <c r="H86">
        <v>8445</v>
      </c>
      <c r="I86" s="2">
        <v>43843</v>
      </c>
      <c r="J86" s="2">
        <v>43889</v>
      </c>
      <c r="K86">
        <v>0</v>
      </c>
    </row>
    <row r="87" spans="1:11" x14ac:dyDescent="0.25">
      <c r="A87" t="str">
        <f>"81521284D7"</f>
        <v>81521284D7</v>
      </c>
      <c r="B87" t="str">
        <f t="shared" si="2"/>
        <v>06363391001</v>
      </c>
      <c r="C87" t="s">
        <v>16</v>
      </c>
      <c r="D87" t="s">
        <v>225</v>
      </c>
      <c r="E87" t="s">
        <v>18</v>
      </c>
      <c r="F87" s="1" t="s">
        <v>31</v>
      </c>
      <c r="G87" t="s">
        <v>32</v>
      </c>
      <c r="H87">
        <v>63180</v>
      </c>
      <c r="I87" s="2">
        <v>43847</v>
      </c>
      <c r="J87" s="2">
        <v>44943</v>
      </c>
      <c r="K87">
        <v>0</v>
      </c>
    </row>
    <row r="88" spans="1:11" x14ac:dyDescent="0.25">
      <c r="A88" t="str">
        <f>"Z3923B4C47"</f>
        <v>Z3923B4C47</v>
      </c>
      <c r="B88" t="str">
        <f t="shared" si="2"/>
        <v>06363391001</v>
      </c>
      <c r="C88" t="s">
        <v>16</v>
      </c>
      <c r="D88" t="s">
        <v>226</v>
      </c>
      <c r="E88" t="s">
        <v>53</v>
      </c>
      <c r="F88" s="1" t="s">
        <v>227</v>
      </c>
      <c r="G88" t="s">
        <v>228</v>
      </c>
      <c r="H88">
        <v>46800</v>
      </c>
      <c r="I88" s="2">
        <v>43374</v>
      </c>
      <c r="J88" s="2">
        <v>43830</v>
      </c>
      <c r="K88">
        <v>43553</v>
      </c>
    </row>
    <row r="89" spans="1:11" x14ac:dyDescent="0.25">
      <c r="A89" t="str">
        <f>"8016389579"</f>
        <v>8016389579</v>
      </c>
      <c r="B89" t="str">
        <f t="shared" si="2"/>
        <v>06363391001</v>
      </c>
      <c r="C89" t="s">
        <v>16</v>
      </c>
      <c r="D89" t="s">
        <v>229</v>
      </c>
      <c r="E89" t="s">
        <v>53</v>
      </c>
      <c r="F89" s="1" t="s">
        <v>230</v>
      </c>
      <c r="G89" t="s">
        <v>231</v>
      </c>
      <c r="H89">
        <v>4776.8500000000004</v>
      </c>
      <c r="I89" s="2">
        <v>43809</v>
      </c>
      <c r="J89" s="2">
        <v>43900</v>
      </c>
      <c r="K89">
        <v>0</v>
      </c>
    </row>
    <row r="90" spans="1:11" x14ac:dyDescent="0.25">
      <c r="A90" t="str">
        <f>"ZBD1F80E78"</f>
        <v>ZBD1F80E78</v>
      </c>
      <c r="B90" t="str">
        <f t="shared" si="2"/>
        <v>06363391001</v>
      </c>
      <c r="C90" t="s">
        <v>16</v>
      </c>
      <c r="D90" t="s">
        <v>232</v>
      </c>
      <c r="E90" t="s">
        <v>35</v>
      </c>
      <c r="F90" s="1" t="s">
        <v>233</v>
      </c>
      <c r="G90" t="s">
        <v>234</v>
      </c>
      <c r="H90">
        <v>3000</v>
      </c>
      <c r="I90" s="2">
        <v>42948</v>
      </c>
      <c r="J90" s="2">
        <v>43861</v>
      </c>
      <c r="K90">
        <v>4200</v>
      </c>
    </row>
    <row r="91" spans="1:11" x14ac:dyDescent="0.25">
      <c r="A91" t="str">
        <f>"69639945A5"</f>
        <v>69639945A5</v>
      </c>
      <c r="B91" t="str">
        <f t="shared" si="2"/>
        <v>06363391001</v>
      </c>
      <c r="C91" t="s">
        <v>16</v>
      </c>
      <c r="D91" t="s">
        <v>235</v>
      </c>
      <c r="E91" t="s">
        <v>53</v>
      </c>
      <c r="F91" s="1" t="s">
        <v>108</v>
      </c>
      <c r="G91" t="s">
        <v>234</v>
      </c>
      <c r="H91">
        <v>138061.79999999999</v>
      </c>
      <c r="I91" s="2">
        <v>42948</v>
      </c>
      <c r="J91" s="2">
        <v>43861</v>
      </c>
      <c r="K91">
        <v>73891.5</v>
      </c>
    </row>
    <row r="92" spans="1:11" x14ac:dyDescent="0.25">
      <c r="A92" t="str">
        <f>"70327221CA"</f>
        <v>70327221CA</v>
      </c>
      <c r="B92" t="str">
        <f t="shared" si="2"/>
        <v>06363391001</v>
      </c>
      <c r="C92" t="s">
        <v>16</v>
      </c>
      <c r="D92" t="s">
        <v>236</v>
      </c>
      <c r="E92" t="s">
        <v>53</v>
      </c>
      <c r="F92" s="1" t="s">
        <v>237</v>
      </c>
      <c r="G92" t="s">
        <v>238</v>
      </c>
      <c r="H92">
        <v>92963.75</v>
      </c>
      <c r="I92" s="2">
        <v>42856</v>
      </c>
      <c r="J92" s="2">
        <v>43861</v>
      </c>
      <c r="K92">
        <v>87329.48</v>
      </c>
    </row>
    <row r="93" spans="1:11" x14ac:dyDescent="0.25">
      <c r="A93" t="str">
        <f>"7500436397"</f>
        <v>7500436397</v>
      </c>
      <c r="B93" t="str">
        <f t="shared" si="2"/>
        <v>06363391001</v>
      </c>
      <c r="C93" t="s">
        <v>16</v>
      </c>
      <c r="D93" t="s">
        <v>239</v>
      </c>
      <c r="E93" t="s">
        <v>53</v>
      </c>
      <c r="F93" s="1" t="s">
        <v>240</v>
      </c>
      <c r="G93" t="s">
        <v>241</v>
      </c>
      <c r="H93">
        <v>109500</v>
      </c>
      <c r="I93" s="2">
        <v>43313</v>
      </c>
      <c r="J93" s="2">
        <v>43861</v>
      </c>
      <c r="K93">
        <v>64397.05</v>
      </c>
    </row>
    <row r="94" spans="1:11" x14ac:dyDescent="0.25">
      <c r="A94" t="str">
        <f>"75004238DB"</f>
        <v>75004238DB</v>
      </c>
      <c r="B94" t="str">
        <f t="shared" si="2"/>
        <v>06363391001</v>
      </c>
      <c r="C94" t="s">
        <v>16</v>
      </c>
      <c r="D94" t="s">
        <v>242</v>
      </c>
      <c r="E94" t="s">
        <v>53</v>
      </c>
      <c r="F94" s="1" t="s">
        <v>243</v>
      </c>
      <c r="G94" t="s">
        <v>244</v>
      </c>
      <c r="H94">
        <v>77962.5</v>
      </c>
      <c r="I94" s="2">
        <v>43313</v>
      </c>
      <c r="J94" s="2">
        <v>43861</v>
      </c>
      <c r="K94">
        <v>73741.25</v>
      </c>
    </row>
    <row r="95" spans="1:11" x14ac:dyDescent="0.25">
      <c r="A95" t="str">
        <f>"Z66295F93D"</f>
        <v>Z66295F93D</v>
      </c>
      <c r="B95" t="str">
        <f t="shared" si="2"/>
        <v>06363391001</v>
      </c>
      <c r="C95" t="s">
        <v>16</v>
      </c>
      <c r="D95" t="s">
        <v>245</v>
      </c>
      <c r="E95" t="s">
        <v>35</v>
      </c>
      <c r="F95" s="1" t="s">
        <v>87</v>
      </c>
      <c r="G95" t="s">
        <v>88</v>
      </c>
      <c r="H95">
        <v>3750</v>
      </c>
      <c r="I95" s="2">
        <v>43710</v>
      </c>
      <c r="J95" s="2">
        <v>43725</v>
      </c>
      <c r="K95">
        <v>3750</v>
      </c>
    </row>
    <row r="96" spans="1:11" x14ac:dyDescent="0.25">
      <c r="A96" t="str">
        <f>"ZD02B2074F"</f>
        <v>ZD02B2074F</v>
      </c>
      <c r="B96" t="str">
        <f t="shared" si="2"/>
        <v>06363391001</v>
      </c>
      <c r="C96" t="s">
        <v>16</v>
      </c>
      <c r="D96" t="s">
        <v>246</v>
      </c>
      <c r="E96" t="s">
        <v>35</v>
      </c>
      <c r="F96" s="1" t="s">
        <v>173</v>
      </c>
      <c r="G96" t="s">
        <v>174</v>
      </c>
      <c r="H96">
        <v>2800</v>
      </c>
      <c r="I96" s="2">
        <v>43852</v>
      </c>
      <c r="J96" s="2">
        <v>43852</v>
      </c>
      <c r="K96">
        <v>0</v>
      </c>
    </row>
    <row r="97" spans="1:11" x14ac:dyDescent="0.25">
      <c r="A97" t="str">
        <f>"Z1E287456C"</f>
        <v>Z1E287456C</v>
      </c>
      <c r="B97" t="str">
        <f t="shared" si="2"/>
        <v>06363391001</v>
      </c>
      <c r="C97" t="s">
        <v>16</v>
      </c>
      <c r="D97" t="s">
        <v>247</v>
      </c>
      <c r="E97" t="s">
        <v>53</v>
      </c>
      <c r="F97" s="1" t="s">
        <v>248</v>
      </c>
      <c r="H97">
        <v>0</v>
      </c>
      <c r="K97">
        <v>0</v>
      </c>
    </row>
    <row r="98" spans="1:11" x14ac:dyDescent="0.25">
      <c r="A98" t="str">
        <f>"Z582A3AA90"</f>
        <v>Z582A3AA90</v>
      </c>
      <c r="B98" t="str">
        <f t="shared" si="2"/>
        <v>06363391001</v>
      </c>
      <c r="C98" t="s">
        <v>16</v>
      </c>
      <c r="D98" t="s">
        <v>249</v>
      </c>
      <c r="E98" t="s">
        <v>53</v>
      </c>
      <c r="F98" s="1" t="s">
        <v>250</v>
      </c>
      <c r="H98">
        <v>0</v>
      </c>
      <c r="K98">
        <v>0</v>
      </c>
    </row>
    <row r="99" spans="1:11" x14ac:dyDescent="0.25">
      <c r="A99" t="str">
        <f>"Z5E29B9F3C"</f>
        <v>Z5E29B9F3C</v>
      </c>
      <c r="B99" t="str">
        <f t="shared" si="2"/>
        <v>06363391001</v>
      </c>
      <c r="C99" t="s">
        <v>16</v>
      </c>
      <c r="D99" t="s">
        <v>251</v>
      </c>
      <c r="E99" t="s">
        <v>35</v>
      </c>
      <c r="F99" s="1" t="s">
        <v>252</v>
      </c>
      <c r="G99" t="s">
        <v>253</v>
      </c>
      <c r="H99">
        <v>2700</v>
      </c>
      <c r="I99" s="2">
        <v>43755</v>
      </c>
      <c r="J99" s="2">
        <v>43775</v>
      </c>
      <c r="K99">
        <v>2700</v>
      </c>
    </row>
    <row r="100" spans="1:11" x14ac:dyDescent="0.25">
      <c r="A100" t="str">
        <f>"ZC32AAFBAA"</f>
        <v>ZC32AAFBAA</v>
      </c>
      <c r="B100" t="str">
        <f t="shared" si="2"/>
        <v>06363391001</v>
      </c>
      <c r="C100" t="s">
        <v>16</v>
      </c>
      <c r="D100" t="s">
        <v>254</v>
      </c>
      <c r="E100" t="s">
        <v>53</v>
      </c>
      <c r="F100" s="1" t="s">
        <v>255</v>
      </c>
      <c r="H100">
        <v>0</v>
      </c>
      <c r="K100">
        <v>0</v>
      </c>
    </row>
    <row r="101" spans="1:11" x14ac:dyDescent="0.25">
      <c r="A101" t="str">
        <f>"ZD02B2074F"</f>
        <v>ZD02B2074F</v>
      </c>
      <c r="B101" t="str">
        <f t="shared" si="2"/>
        <v>06363391001</v>
      </c>
      <c r="C101" t="s">
        <v>16</v>
      </c>
      <c r="D101" t="s">
        <v>256</v>
      </c>
      <c r="E101" t="s">
        <v>35</v>
      </c>
      <c r="F101" s="1" t="s">
        <v>173</v>
      </c>
      <c r="H101">
        <v>0</v>
      </c>
      <c r="K101">
        <v>0</v>
      </c>
    </row>
    <row r="102" spans="1:11" x14ac:dyDescent="0.25">
      <c r="A102" t="str">
        <f>"ZDF2990BD5"</f>
        <v>ZDF2990BD5</v>
      </c>
      <c r="B102" t="str">
        <f t="shared" si="2"/>
        <v>06363391001</v>
      </c>
      <c r="C102" t="s">
        <v>16</v>
      </c>
      <c r="D102" t="s">
        <v>257</v>
      </c>
      <c r="E102" t="s">
        <v>53</v>
      </c>
      <c r="F102" s="1" t="s">
        <v>258</v>
      </c>
      <c r="H102">
        <v>0</v>
      </c>
      <c r="K10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calabria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2020-01-31T13:44:28Z</dcterms:created>
  <dcterms:modified xsi:type="dcterms:W3CDTF">2020-01-31T13:44:28Z</dcterms:modified>
</cp:coreProperties>
</file>