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</calcChain>
</file>

<file path=xl/sharedStrings.xml><?xml version="1.0" encoding="utf-8"?>
<sst xmlns="http://schemas.openxmlformats.org/spreadsheetml/2006/main" count="461" uniqueCount="223">
  <si>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</si>
  <si>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</si>
  <si>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</si>
  <si>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</si>
  <si>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</si>
  <si>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</si>
  <si>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</si>
  <si>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</si>
  <si>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</si>
  <si>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</si>
  <si>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</si>
  <si>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</si>
  <si>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</si>
  <si>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</si>
  <si>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</si>
  <si>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</si>
  <si>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</si>
  <si>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Noleggio di n. 32 fotocopiatrici multifunzione per vari Uffici della Campania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</si>
  <si>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</si>
  <si>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</si>
  <si>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</si>
  <si>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noleggio multifunzione monocromatiche</t>
  </si>
  <si>
    <t xml:space="preserve">OLIVETTI SPA (CF: 02298700010)
</t>
  </si>
  <si>
    <t>OLIVETTI SPA (CF: 02298700010)</t>
  </si>
  <si>
    <t>servizio di pulizia</t>
  </si>
  <si>
    <t xml:space="preserve">SANTA BRIGIDA SOCIETA COOP.VA PER AZIONI  (CF: 04161790631)
</t>
  </si>
  <si>
    <t>SANTA BRIGIDA SOCIETA COOP.VA PER AZIONI  (CF: 04161790631)</t>
  </si>
  <si>
    <t>noleggio apparecchiature a colori multifunzione</t>
  </si>
  <si>
    <t xml:space="preserve">XEROX spa (CF: 00747880151)
</t>
  </si>
  <si>
    <t>XEROX spa (CF: 00747880151)</t>
  </si>
  <si>
    <t>noleggio apparecchiature monocromatiche multifunzione</t>
  </si>
  <si>
    <t>noleggio apparecchiature multifunzione colore</t>
  </si>
  <si>
    <t>noleggio apparecchiature multifunzione monocromatiche</t>
  </si>
  <si>
    <t>Servizi di riscossione tributi con modalitÃ  elettroniche e ritiro valori presso le sedi della Campania redatto secondo il contratto normativo Rep. 106 prot. 2014/145062 del 12/11/2014</t>
  </si>
  <si>
    <t xml:space="preserve">BANCA NAZIONALE DEL LAVORO SPA (CF: 09339391006)
</t>
  </si>
  <si>
    <t>BANCA NAZIONALE DEL LAVORO SPA (CF: 09339391006)</t>
  </si>
  <si>
    <t>SERVIZIO DI MANUTENZIONE, VIGILANZA E SORVEGLIANZA ANTINCENDIO - PUF VIA DIAZ E SPI SANTA MARIA C.V.</t>
  </si>
  <si>
    <t>22-PROCEDURA NEGOZIATA DERIVANTE DA AVVISI CON CUI SI INDICE LA GARA</t>
  </si>
  <si>
    <t xml:space="preserve">ANTNCENDI MERIDIONALE (CF: 03938240631)
CADI SERVICE DI STEFANO DE FELICE (CF: 02427070806)
DIELLE IMPIANTI SRL (CF: 04106590658)
IMPRESA EDILE GEOMETRA RUSSO UMBERTO (CF: RSSMRT67L10A783H)
TIF SRL (CF: 03444730166)
</t>
  </si>
  <si>
    <t>IMPRESA EDILE GEOMETRA RUSSO UMBERTO (CF: RSSMRT67L10A783H)</t>
  </si>
  <si>
    <t>servizio di Telepass per autovettura e furgone di servizio, con annesso servizio Viacard.</t>
  </si>
  <si>
    <t>23-AFFIDAMENTO IN ECONOMIA - AFFIDAMENTO DIRETTO</t>
  </si>
  <si>
    <t xml:space="preserve">TELEPASS S.p.a. (CF: 09771701001)
</t>
  </si>
  <si>
    <t>TELEPASS S.p.a. (CF: 09771701001)</t>
  </si>
  <si>
    <t>noleggio multifunzioni</t>
  </si>
  <si>
    <t>noleggio multifunzione colore A/3</t>
  </si>
  <si>
    <t xml:space="preserve">CONVERGE S.P.A. (CF: 04472901000)
</t>
  </si>
  <si>
    <t>CONVERGE S.P.A. (CF: 04472901000)</t>
  </si>
  <si>
    <t>carta di credito aziendale</t>
  </si>
  <si>
    <t xml:space="preserve">NEXI PAYMENTS S.P.A. (giÃ  CARTASI SPA) (CF: 04107060966)
</t>
  </si>
  <si>
    <t>NEXI PAYMENTS S.P.A. (giÃ  CARTASI SPA) (CF: 04107060966)</t>
  </si>
  <si>
    <t>PUBBLICAZIONI SU QUOTIDIANI</t>
  </si>
  <si>
    <t xml:space="preserve">A. MANZONI &amp; C. S.p.a. (CF: 04705810150)
goodea srl (CF: 06876751212)
IL SOLE 24ORE S.P.A. (CF: 00777910159)
INFO SRL (CF: 04656100726)
PIEMME SPA - Concessionaria pubblicitÃ  (CF: 05122191009)
Publinforma s.r.l. (CF: 05866880726)
RCS Mediagroup S.p.A. (CF: 12086540155)
</t>
  </si>
  <si>
    <t>RCS Mediagroup S.p.A. (CF: 12086540155)</t>
  </si>
  <si>
    <t>fornitura energia elettrica UPT Campania</t>
  </si>
  <si>
    <t xml:space="preserve">ENEL ENERGIA SPA (CF: 06655971007)
</t>
  </si>
  <si>
    <t>ENEL ENERGIA SPA (CF: 06655971007)</t>
  </si>
  <si>
    <t xml:space="preserve">Fornitura di prodotti tipografici </t>
  </si>
  <si>
    <t xml:space="preserve">GNC di CERASUOLO GIUSEPPE impresa individuale (CF: CRSGPP71B22F839B)
</t>
  </si>
  <si>
    <t>GNC di CERASUOLO GIUSEPPE impresa individuale (CF: CRSGPP71B22F839B)</t>
  </si>
  <si>
    <t>Servizi di rilegatura e ripristino, ricondizionamento e restauro degli atti di pubblicitÃ  immobiliare presso gli Uffici Provinciali Territorio della Campania.</t>
  </si>
  <si>
    <t xml:space="preserve">CO.GRA.L.  SOC. COOP. a r.l. (CF: 01309900791)
</t>
  </si>
  <si>
    <t>CO.GRA.L.  SOC. COOP. a r.l. (CF: 01309900791)</t>
  </si>
  <si>
    <t>MANUTENZIONE IMPIANTI TECNOLOGICI ANTINCENDIO</t>
  </si>
  <si>
    <t xml:space="preserve">ELETTRONICA ED ELETTROTECNICA DI IORIO GIUSEPPE (CF: RIOGPP84D15G812W)
FENIX ANTINCENDIO SRL  (CF: 08140961213)
GEGI (CF: 06163961219)
GIELLE DI LUIGI GALANTUCCI (CF: GLNLGU41P28I907Q)
SOMI ANTINCENDIO SRL (CF: 06755891212)
</t>
  </si>
  <si>
    <t>GEGI (CF: 06163961219)</t>
  </si>
  <si>
    <t>MANUTENZIONE IMPIANTI TECNOLOGICI ELETTRICI</t>
  </si>
  <si>
    <t xml:space="preserve">ADIRAMEF (CF: 07777350633)
EDILCIDO SRL (CF: 05930561211)
ELETTRONICA ED ELETTROTECNICA DI IORIO GIUSEPPE (CF: RIOGPP84D15G812W)
INTEC SERVICE Srl (CF: 02820290647)
REKEEP SPA (giÃ  MANUTENCOOP FACILITY MANAGEMENT SPA) (CF: 02402671206)
</t>
  </si>
  <si>
    <t>EDILCIDO SRL (CF: 05930561211)</t>
  </si>
  <si>
    <t>MANUTENZIONE IMPIENTI TECNOLOGICI TERMOMECCANICI</t>
  </si>
  <si>
    <t xml:space="preserve">CO.GE.P.I. SRL (CF: 07462840633)
EDILCIDO SRL (CF: 05930561211)
ELETTROTERMICA BONAVOLONTA SRL (CF: 01324301215)
ENGIE SERVIZI S.P.A. (giÃ  Cofely Italia S.p.A.) (CF: 07149930583)
THERMON SRL (CF: 03722781212)
</t>
  </si>
  <si>
    <t>MANUTENZIONE IMPIANTI TECNOLOGICI ELEVATORI</t>
  </si>
  <si>
    <t xml:space="preserve">DEL BO  (CF: 04474391218)
EUROASCENSORI SERVICE SRL (CF: 06419661217)
FOMAN (CF: 04253451217)
KONE SPA (CF: 05069070158)
PARAVIA ELEVATORS' SERVICE SRL (CF: 00299810655)
</t>
  </si>
  <si>
    <t>DEL BO  (CF: 04474391218)</t>
  </si>
  <si>
    <t>sorveglianza sanitaria e corsi di primo soccorso</t>
  </si>
  <si>
    <t xml:space="preserve">COM METODI SPA (CF: 10317360153)
</t>
  </si>
  <si>
    <t>COM METODI SPA (CF: 10317360153)</t>
  </si>
  <si>
    <t>Noleggio apparecchiature multifunzioni Dp Salerno Ufficio Legale</t>
  </si>
  <si>
    <t xml:space="preserve">SHARP ELECTRONICS ITALIA S.P.A. (CF: 09275090158)
</t>
  </si>
  <si>
    <t>SHARP ELECTRONICS ITALIA S.P.A. (CF: 09275090158)</t>
  </si>
  <si>
    <t>Accordo quadro lavori manutenzione edile</t>
  </si>
  <si>
    <t xml:space="preserve">2g costruzioni srl (CF: 02545300846)
2R (CF: 02393840596)
3M srl (CF: 01299990919)
A. B. SOC. COOPERATIVA (CF: 02647070909)
TEC. SP. ED. S.A.S. DI PETITO GIUSEPPE &amp; C. (CF: 00350400636)
</t>
  </si>
  <si>
    <t>TEC. SP. ED. S.A.S. DI PETITO GIUSEPPE &amp; C. (CF: 00350400636)</t>
  </si>
  <si>
    <t>servizio pulizie</t>
  </si>
  <si>
    <t xml:space="preserve">SKILL Scarl (CF: 03854020280)
</t>
  </si>
  <si>
    <t>SKILL Scarl (CF: 03854020280)</t>
  </si>
  <si>
    <t>NOLEGGIO APPARECCHIATURE MULTIFUNZIONE A STAMPA MONOCROMATICA</t>
  </si>
  <si>
    <t>fornitura di materiale di cancelleria per gli Uffici dell'Agenzia delle Entrate in Campania</t>
  </si>
  <si>
    <t xml:space="preserve">3C TEC DI CURCI ROSARIO (CF: CRCRSR61T27F839O)
3D SOLUTION SRL (CF: 03942311212)
A. EMME A. (CF: 01834070730)
LA PITAGORA DI MACRELLI GIANCARLO (CF: MCRGCR46H14Z130X)
RL3 SRL (CF: 09653091000)
</t>
  </si>
  <si>
    <t>LA PITAGORA DI MACRELLI GIANCARLO (CF: MCRGCR46H14Z130X)</t>
  </si>
  <si>
    <t>Fornitura piastre di testo e timbri</t>
  </si>
  <si>
    <t xml:space="preserve">2C SERVICE S.R.L. (CF: 01997200132)
3D INK SNC (CF: 02377750993)
3DSIGN SRL (CF: 13074601009)
AESSE IMPIANTI SRL (CF: 10818191008)
Incisoria  Pastormerlo  SRL (CF: 13388910153)
</t>
  </si>
  <si>
    <t>Incisoria  Pastormerlo  SRL (CF: 13388910153)</t>
  </si>
  <si>
    <t>fornitura di carta per stampe e copie</t>
  </si>
  <si>
    <t xml:space="preserve">LYRECO ITALIA S.P.A. (CF: 11582010150)
</t>
  </si>
  <si>
    <t>LYRECO ITALIA S.P.A. (CF: 11582010150)</t>
  </si>
  <si>
    <t>fornitura toner Lexmark MS610 in Convenzione Consip</t>
  </si>
  <si>
    <t xml:space="preserve">INFORDATA (CF: 00929440592)
</t>
  </si>
  <si>
    <t>INFORDATA (CF: 00929440592)</t>
  </si>
  <si>
    <t>fornitura toner a colori  Kyocera EcosYS PP7040DN</t>
  </si>
  <si>
    <t>fornitura toner e drum XEROX PHASER 5500DNS</t>
  </si>
  <si>
    <t xml:space="preserve">ITALWARE  SRL  (CF: 08619670584)
</t>
  </si>
  <si>
    <t>ITALWARE  SRL  (CF: 08619670584)</t>
  </si>
  <si>
    <t>fornitura toner Xerox Phaser 7500</t>
  </si>
  <si>
    <t>fornitura cartucce a getto d'inchiostro a colori HP PAGEWIDE PRO 477DW</t>
  </si>
  <si>
    <t xml:space="preserve">ITALWARE SRL (CF: 02102821002)
</t>
  </si>
  <si>
    <t>ITALWARE SRL (CF: 02102821002)</t>
  </si>
  <si>
    <t>Fornitura di prodotti per gli impianti eliminacode Argo</t>
  </si>
  <si>
    <t xml:space="preserve">SIGMA S.P.A. (CF: 01590580443)
</t>
  </si>
  <si>
    <t>SIGMA S.P.A. (CF: 01590580443)</t>
  </si>
  <si>
    <t>Fornitura di toner per stampanti per alcune Direzioni Regionali dell'Agenzia delle Entrate</t>
  </si>
  <si>
    <t xml:space="preserve">R.C.M. ITALIA s.r.l. (CF: 06736060630)
</t>
  </si>
  <si>
    <t>R.C.M. ITALIA s.r.l. (CF: 06736060630)</t>
  </si>
  <si>
    <t>Servizio di Manutenzione Biennale delle aree verdi annesse agli immobili in uso all'Agenzia delle Entrate in Campania</t>
  </si>
  <si>
    <t xml:space="preserve">DUSSMANN SERVICE S.R.L. (CF: 00124140211)
EVERGREEN SNC DI PATANE' ALFIO &amp; C (CF: 02945820872)
S.O.S. VERDE SRL (CF: 06545631217)
sergio moro (CF: MROSRG67M19G224G)
VIVAIO IDEE VERDI DI CIANCI PIERLUIGI (CF: CNCPLG69H09F611B)
</t>
  </si>
  <si>
    <t>S.O.S. VERDE SRL (CF: 06545631217)</t>
  </si>
  <si>
    <t>Fornitura temporanea servizio navetta tra UT Casoria e UT Napoli1</t>
  </si>
  <si>
    <t xml:space="preserve">D'AGOSTINO TOUR s.r.l. (CF: 04642601217)
MIRANTE TURISMO (CF: 04135480632)
Network World Travelk di Toscano Margherita (CF: TSCMGH66D68L845P)
VIOLA VIAGGI DI VIOLA LUIGI SAS (CF: 02846371215)
</t>
  </si>
  <si>
    <t>D'AGOSTINO TOUR s.r.l. (CF: 04642601217)</t>
  </si>
  <si>
    <t>Fornitura carta credito</t>
  </si>
  <si>
    <t>Fornitura energia elettrica 2019 - 2020</t>
  </si>
  <si>
    <t>Buoni pasto elettronici per le esigenze dei dipendenti della Direzione Regionale della Campania dellâ€™Agenzia delle Entrate e degli uffici da essa dipendenti (nuovo fornitore REPAS LUNCH COUPON dopo fallimento QUI! Group)</t>
  </si>
  <si>
    <t xml:space="preserve">Qui! Group Spa (CF: 03105300101)
REPAS LUNCH COUPON (CF: 08122660585)
</t>
  </si>
  <si>
    <t>Qui! Group Spa (CF: 03105300101)</t>
  </si>
  <si>
    <t>fornitura e consegna testi per il CAM di Salerno</t>
  </si>
  <si>
    <t xml:space="preserve">Agenzia d.ssa Cozzolino luisa (CF: 05590820634)
libreria Arico' (CF: 07787671218)
LIBRERIA MARIO PIRONTI (CF: 07793010633)
Libri e Professioni SpA (CF: 07044280639)
WOLTERS KLUWER ITALIA SRL (CF: 10209790152)
</t>
  </si>
  <si>
    <t>Libri e Professioni SpA (CF: 07044280639)</t>
  </si>
  <si>
    <t>FOTOCOPIATRICI A NOLEGGIO E RIPARAZIONE</t>
  </si>
  <si>
    <t xml:space="preserve">DUPLI-MAC S.A.S. (CF: 00812640639)
</t>
  </si>
  <si>
    <t>DUPLI-MAC S.A.S. (CF: 00812640639)</t>
  </si>
  <si>
    <t>Vigilanza U T Nola</t>
  </si>
  <si>
    <t xml:space="preserve">Lavoro e Giustizia (CF: 00424170611)
</t>
  </si>
  <si>
    <t>Lavoro e Giustizia (CF: 00424170611)</t>
  </si>
  <si>
    <t>Fornitura di un sigillo e di due timbri a calendario con l'emblema dello Stato per l'Ufficio Provinciale Territorio di Caserta</t>
  </si>
  <si>
    <t xml:space="preserve">Istituto Poligrafico e Zecca dello Stato  (CF: 00399810589)
</t>
  </si>
  <si>
    <t>Istituto Poligrafico e Zecca dello Stato  (CF: 00399810589)</t>
  </si>
  <si>
    <t>fornitura 2000 litri gasolio UT Ischia</t>
  </si>
  <si>
    <t xml:space="preserve">BRONCHI COMBUSTIBILI SRL (CF: 01252710403)
</t>
  </si>
  <si>
    <t>BRONCHI COMBUSTIBILI SRL (CF: 01252710403)</t>
  </si>
  <si>
    <t>fornitura buoni carburanti</t>
  </si>
  <si>
    <t xml:space="preserve">Italiana Petroli Spa (giÃ  TotalErg S.p.A.) (CF: 00051570893)
</t>
  </si>
  <si>
    <t>Italiana Petroli Spa (giÃ  TotalErg S.p.A.) (CF: 00051570893)</t>
  </si>
  <si>
    <t>Servizio di noleggio ed assistenza per strumentazione di diffusione acustica per le POER</t>
  </si>
  <si>
    <t xml:space="preserve">VIDEOCOMUNICAZIONI MULTIMEDIA (CF: GGLNTN80M24F839F)
</t>
  </si>
  <si>
    <t>VIDEOCOMUNICAZIONI MULTIMEDIA (CF: GGLNTN80M24F839F)</t>
  </si>
  <si>
    <t>Fornitura di uno studio dirigenziale e degli arredi per la sala riunioni della Direzione Regionale della Campania</t>
  </si>
  <si>
    <t xml:space="preserve">DESIG ITALIA SRL (CF: 05174780659)
DINA PROFESSIONAL SRL (CF: 04566840874)
FANTOZZI (CF: 00390590503)
M-GROUP S.R.L (CF: 02084900691)
NADA 2008 SRL (CF: 09234221001)
PAPER-INGROS di Frega Davide (CF: FRGDVD45L24E745Y)
SIA SRL (CF: 08769960017)
TELESCA GERARDO (CF: TLSGRD66R01G942P)
</t>
  </si>
  <si>
    <t>M-GROUP S.R.L (CF: 02084900691)</t>
  </si>
  <si>
    <t>CONTRATTO ORDINATIVO N.1 DEL 8.4.2019</t>
  </si>
  <si>
    <t xml:space="preserve">TEC. SP. ED. S.A.S. DI PETITO GIUSEPPE &amp; C. (CF: 00350400636)
</t>
  </si>
  <si>
    <t>fornitura annuale di gas naturale</t>
  </si>
  <si>
    <t xml:space="preserve">ESTRA ENERGIE SRL (CF: 01219980529)
</t>
  </si>
  <si>
    <t>ESTRA ENERGIE SRL (CF: 01219980529)</t>
  </si>
  <si>
    <t>Acquisizione della fornitura di cartucce a getto dâ€™inchiostro, cartucce toner e drum fotoconduttori per stampanti</t>
  </si>
  <si>
    <t xml:space="preserve">ECOSERVICE di Paolo Saltarelli (CF: SNTPLA67L16E783G)
</t>
  </si>
  <si>
    <t>ECOSERVICE di Paolo Saltarelli (CF: SNTPLA67L16E783G)</t>
  </si>
  <si>
    <t>Fornitura di 9 tipi millesimali mobili anno 2020 e di 9 tipi millesimali mobili 2021 per timbri a calendario in dotazione agli Uffici Provinciali Territorio della Campania.</t>
  </si>
  <si>
    <t>RIPARAZIONE CANCELLO MOTORIZZATO VIA FILZI</t>
  </si>
  <si>
    <t xml:space="preserve">F.LLI VITIELLO SRL (CF: 05906520639)
</t>
  </si>
  <si>
    <t>F.LLI VITIELLO SRL (CF: 05906520639)</t>
  </si>
  <si>
    <t>Fornitura di un corso di aggiornamento per n. 28 addetti al primo soccorso.</t>
  </si>
  <si>
    <t xml:space="preserve">BLSD EUROPA SRL (CF: 12233291009)
CAMPAGNUOLO &amp; ASSOCIATI SRL (CF: 03433490616)
CPF ITALIA S.R.L. (CF: 06298261212)
GLOBALFORM SRL (CF: 03902160658)
</t>
  </si>
  <si>
    <t>GLOBALFORM SRL (CF: 03902160658)</t>
  </si>
  <si>
    <t>Procedura per lâ€™affidamento della fornitura di 4 buoni libro da donare agli istituti vincitori della VI edizione del concorso Fisco e scuola, anno scolastico 2018-2019</t>
  </si>
  <si>
    <t xml:space="preserve">LIBRERIE FELTRINELLI SRL (CF: 04628790969)
</t>
  </si>
  <si>
    <t>LIBRERIE FELTRINELLI SRL (CF: 04628790969)</t>
  </si>
  <si>
    <t xml:space="preserve">Acquisizione della fornitura di monitor da sala per gli impianti eliminacode Argo installati presso gli uffici dellâ€™Agenzia delle Entrate della Campania </t>
  </si>
  <si>
    <t>Fornitura di dispositivi medici per il reintegro delle cassette di primo soccorso</t>
  </si>
  <si>
    <t xml:space="preserve">CENTRO UFFICI SRL (CF: 03095020362)
</t>
  </si>
  <si>
    <t>CENTRO UFFICI SRL (CF: 03095020362)</t>
  </si>
  <si>
    <t>Procedura per lâ€™affidamento, ai sensi dellâ€™art. 36, comma 2, lett. a), del D. Lgs. n. 50/2016, finalizzata allâ€™acquisizione fornitura di condizionatori portatili da destinare ad alcuni uffici dellâ€™Agenzia delle Entrate dislocati sul territorio regionale</t>
  </si>
  <si>
    <t xml:space="preserve">CARTOIDEE DI CULTRARO VASTA GIUSEPPE (CF: 04406950875)
</t>
  </si>
  <si>
    <t>CARTOIDEE DI CULTRARO VASTA GIUSEPPE (CF: 04406950875)</t>
  </si>
  <si>
    <t>noleggio 3 apparecchiature multifunzione A3 monocromatiche per gruppi di medie e grandi dimensioni (velocitÃ  55 ppm)</t>
  </si>
  <si>
    <t>Servizi di rilegatura, ripristino, ricondizionamento e restauro degli atti di pubblicitÃ  immobiliare presso gli Uffici Provinciali Territorio della Campania</t>
  </si>
  <si>
    <t>ACCORDO QUADRO IMPIANTISTICO</t>
  </si>
  <si>
    <t xml:space="preserve">CO.GE.BEN.SRL (CF: 07417131211)
COGEMA COSTRUZIONI SRL (CF: 05482241006)
IMPREGIDA SRL (CF: 05362590829)
MEREM SRL (CF: 08358261215)
PANNESE COSTRUZIONI SRL (CF: 02444290643)
</t>
  </si>
  <si>
    <t>MEREM SRL (CF: 08358261215)</t>
  </si>
  <si>
    <t>Voltura dei dati contrattuali e acquisizione della fornitura di energia elettrica per lâ€™Ufficio Territoriale di Aversa</t>
  </si>
  <si>
    <t xml:space="preserve">UNION GAS METANO SPA (CF: 03163990611)
</t>
  </si>
  <si>
    <t>UNION GAS METANO SPA (CF: 03163990611)</t>
  </si>
  <si>
    <t>Corsi di formazione in tema di salute e sicurezza nei luoghi di lavoro per dipendenti degli uffici campani dellâ€™Agenzia delle Entrate</t>
  </si>
  <si>
    <t xml:space="preserve">GFI &amp; PARTNERS DI FABBRICATORE GIOVANNA &amp; C (CF: 04178210656)
</t>
  </si>
  <si>
    <t>GFI &amp; PARTNERS DI FABBRICATORE GIOVANNA &amp; C (CF: 04178210656)</t>
  </si>
  <si>
    <t>AttivitÃ  di accertamento dellâ€™idoneitÃ  tecnica per addetti alla prevenzione incendi D.Lgs. n. 81/2008</t>
  </si>
  <si>
    <t xml:space="preserve">Comando Provinciale VV F Napoli (CF: 80017660632)
</t>
  </si>
  <si>
    <t>Comando Provinciale VV F Napoli (CF: 80017660632)</t>
  </si>
  <si>
    <t>Toner per KYOCERA ECOSYS P3050DN</t>
  </si>
  <si>
    <t>Fornitura cartucce per HP PageWide Pro 477dw</t>
  </si>
  <si>
    <t>Fornitura di toner per KYOCERA ECOSYS P7040CDN</t>
  </si>
  <si>
    <t>Fornitura toner+drum per Xerox Phaser 5500DNS</t>
  </si>
  <si>
    <t>Fornitura di materiale di consumo per Xerox Phaser 7500</t>
  </si>
  <si>
    <t>Fornitura toner per Lexmark MS610DN e MS621DN</t>
  </si>
  <si>
    <t>Acquisizione della fornitura di drum per stampanti LEXMARK MS610DN</t>
  </si>
  <si>
    <t xml:space="preserve">A.M. GRAF SRL (CF: 03453810651)
</t>
  </si>
  <si>
    <t>A.M. GRAF SRL (CF: 03453810651)</t>
  </si>
  <si>
    <t>Acquisizione della fornitura in noleggio di apparecchiature multifunzione A3 monocromatiche</t>
  </si>
  <si>
    <t xml:space="preserve">noleggio multifunzioni a colori </t>
  </si>
  <si>
    <t>contratto applicativo n.3 accordo quadro edile</t>
  </si>
  <si>
    <t>SERVIZIO MANUTENZIONE AREE VERDI</t>
  </si>
  <si>
    <t xml:space="preserve">3DGREEN SRL (CF: 04540220235)
A.CONTI VIVAI PIANTE ED IMPIANTI SPORTIVI SRL (CF: 03866271004)
ARTECO SRL (CF: 06743750728)
BOSCHIVA F.LLI VALENTINI (CF: 00208620369)
TEKNO GREEN DI RAFFAELE MARRONE (CF: 05151221214)
</t>
  </si>
  <si>
    <t>TEKNO GREEN DI RAFFAELE MARRONE (CF: 05151221214)</t>
  </si>
  <si>
    <t>ACCORDO QUADRO MANUTENZIONE EDILE - ORDINATIVO N.2</t>
  </si>
  <si>
    <t>ACCORDO QUADRO MINUTO MANTENIMENTO EDILE - ORDINATIVO N.4</t>
  </si>
  <si>
    <t>LAVORI SOSTITUZIONE PDC UT NOLA</t>
  </si>
  <si>
    <t xml:space="preserve">B.P. COSTRUZIONI S.R.L. (CF: 04895271213)
S.I.R. COOP SOCIETA' COOPERATIVA (CF: 05265721216)
TECNO ITALIA SERVICE DI DI MARO PIETRO (CF: 07661761218)
</t>
  </si>
  <si>
    <t>TECNO ITALIA SERVICE DI DI MARO PIETRO (CF: 07661761218)</t>
  </si>
  <si>
    <t>fornitura gasolio da riscaldamento UT Ischia</t>
  </si>
  <si>
    <t>fornitura rotoli carta termica sistema eliminacode</t>
  </si>
  <si>
    <t>Acquisizione della fornitura di energia elettrica 2020-2021</t>
  </si>
  <si>
    <t>SERVIZIO MANUTENZIONE IMPIANTI ELETTRICI</t>
  </si>
  <si>
    <t xml:space="preserve">2G Elettrica sas di Guizzardi Gianni e C. (CF: 03332991201)
A.E.M. G. RECCHIA SRL  (CF: 00969901008)
A.L. IMPIANTI SRL (CF: 04064471214)
AMBROSI IMPIANTI ELETTRICI DI AMBROSI MATTIA (CF: 04499380238)
INSTALLAZIONE IMPIANTI ELETTRICI E TECNICI  (CF: 02718350545)
</t>
  </si>
  <si>
    <t>SERVIZIO MANUTENZIONE IMPIANTI ANTINCENDIO</t>
  </si>
  <si>
    <t xml:space="preserve">ADANI F.LLI S.R.L. (CF: 00529671208)
AESSE IMPIANTI SRL (CF: 10818191008)
AIR FIRE SPA (CF: 06305150580)
ASPI SERVICE (CF: 01512870765)
BETASINT (CF: 11166890159)
</t>
  </si>
  <si>
    <t>SERVIZIO MANUTENZIONE IMPIANTI TERMOMECCANICI</t>
  </si>
  <si>
    <t xml:space="preserve">CONSORZIO STABILE TEDESCHI SOC. CONS. A R.L. (CF: 14340271007)
CP COSTRUZIONI SRL (CF: 05797511218)
DELTA IMPIANTI (CF: 05837891216)
DIELLE IMPIANTI SRL (CF: 04106590658)
EUROTERM SRL (CF: 06959250637)
</t>
  </si>
  <si>
    <t>SERVIZIO MANUTENZIONE IMPIANTI ELEVATORI</t>
  </si>
  <si>
    <t xml:space="preserve">A.C.S. ASCENSORI CONTROLLI SISTEMI S.R.L. (CF: 01261661001)
ALBATROS S.R.L. (CF: 04585280631)
AMBASSADOR ASCENSORI SRL (CF: 00329690630)
ASSING SPA (CF: 01603091008)
CIAM Ascensori e Servizi Srl (CF: 12216121009)
</t>
  </si>
  <si>
    <t>CARTA NATURALE E RICICLATA A4</t>
  </si>
  <si>
    <t xml:space="preserve">2 EMME SRL (CF: 03678060488)
2M forniture (CF: 03637990650)
DE BRICO FERRAMENTA DI LOBASCIO  (CF: LBSRND68E15G230O)
ECO-PRINTING (CF: 04499430272)
SUD COMPUTER.IT (CF: LTMNNA69R50F284J)
</t>
  </si>
  <si>
    <t>Fornitura in noleggio di apparecchiature multifunzione A3 monocromatiche per alcuni uffici campani dellâ€™Agenzia delle Entrate</t>
  </si>
  <si>
    <t xml:space="preserve">Fornitura di gas naturale 10 - lotto 6 </t>
  </si>
  <si>
    <t>FORNITURA ENERGIA ELETTRICA 24 POD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</si>
</sst>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"639321798F"</f>
        <v>639321798F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51609.599999999999</v>
      </c>
      <c r="I3" s="2">
        <v>42300</v>
      </c>
      <c r="J3" s="2">
        <v>44126</v>
      </c>
      <c r="K3">
        <v>28385.52</v>
      </c>
    </row>
    <row r="4" spans="1:11" x14ac:dyDescent="0.25">
      <c r="A4" t="str">
        <f>"ZC818BC0CC"</f>
        <v>ZC818BC0CC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36691.199999999997</v>
      </c>
      <c r="I4" s="2">
        <v>42492</v>
      </c>
      <c r="J4" s="2">
        <v>43587</v>
      </c>
      <c r="K4">
        <v>33465.33</v>
      </c>
    </row>
    <row r="5" spans="1:11" x14ac:dyDescent="0.25">
      <c r="A5" t="str">
        <f>"6679808FED"</f>
        <v>6679808FED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7357383.2699999996</v>
      </c>
      <c r="I5" s="2">
        <v>42491</v>
      </c>
      <c r="J5" s="2">
        <v>43852</v>
      </c>
      <c r="K5">
        <v>819176.95999999996</v>
      </c>
    </row>
    <row r="6" spans="1:11" x14ac:dyDescent="0.25">
      <c r="A6" t="str">
        <f>"Z7518BC0FA"</f>
        <v>Z7518BC0FA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16427.04</v>
      </c>
      <c r="I6" s="2">
        <v>42510</v>
      </c>
      <c r="J6" s="2">
        <v>43615</v>
      </c>
      <c r="K6">
        <v>16427</v>
      </c>
    </row>
    <row r="7" spans="1:11" x14ac:dyDescent="0.25">
      <c r="A7" t="str">
        <f>"6652914E4C"</f>
        <v>6652914E4C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22</v>
      </c>
      <c r="G7" t="s">
        <v>23</v>
      </c>
      <c r="H7">
        <v>70324.800000000003</v>
      </c>
      <c r="I7" s="2">
        <v>42514</v>
      </c>
      <c r="J7" s="2">
        <v>43609</v>
      </c>
      <c r="K7">
        <v>54812.34</v>
      </c>
    </row>
    <row r="8" spans="1:11" x14ac:dyDescent="0.25">
      <c r="A8" t="str">
        <f>"Z1C194BBB8"</f>
        <v>Z1C194BBB8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28</v>
      </c>
      <c r="G8" t="s">
        <v>29</v>
      </c>
      <c r="H8">
        <v>4106.75</v>
      </c>
      <c r="I8" s="2">
        <v>42531</v>
      </c>
      <c r="J8" s="2">
        <v>43625</v>
      </c>
      <c r="K8">
        <v>4106.75</v>
      </c>
    </row>
    <row r="9" spans="1:11" x14ac:dyDescent="0.25">
      <c r="A9" t="str">
        <f>"67205651AF"</f>
        <v>67205651AF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22</v>
      </c>
      <c r="G9" t="s">
        <v>23</v>
      </c>
      <c r="H9">
        <v>42806.400000000001</v>
      </c>
      <c r="I9" s="2">
        <v>42500</v>
      </c>
      <c r="J9" s="2">
        <v>43652</v>
      </c>
      <c r="K9">
        <v>30761.06</v>
      </c>
    </row>
    <row r="10" spans="1:11" x14ac:dyDescent="0.25">
      <c r="A10" t="str">
        <f>"6691856643"</f>
        <v>6691856643</v>
      </c>
      <c r="B10" t="str">
        <f t="shared" si="0"/>
        <v>06363391001</v>
      </c>
      <c r="C10" t="s">
        <v>16</v>
      </c>
      <c r="D10" t="s">
        <v>33</v>
      </c>
      <c r="E10" t="s">
        <v>18</v>
      </c>
      <c r="F10" s="1" t="s">
        <v>34</v>
      </c>
      <c r="G10" t="s">
        <v>35</v>
      </c>
      <c r="H10">
        <v>739062.82</v>
      </c>
      <c r="I10" s="2">
        <v>42522</v>
      </c>
      <c r="J10" s="2">
        <v>43982</v>
      </c>
      <c r="K10">
        <v>265126.90000000002</v>
      </c>
    </row>
    <row r="11" spans="1:11" x14ac:dyDescent="0.25">
      <c r="A11" t="str">
        <f>"690303330A"</f>
        <v>690303330A</v>
      </c>
      <c r="B11" t="str">
        <f t="shared" si="0"/>
        <v>06363391001</v>
      </c>
      <c r="C11" t="s">
        <v>16</v>
      </c>
      <c r="D11" t="s">
        <v>36</v>
      </c>
      <c r="E11" t="s">
        <v>37</v>
      </c>
      <c r="F11" s="1" t="s">
        <v>38</v>
      </c>
      <c r="G11" t="s">
        <v>39</v>
      </c>
      <c r="H11">
        <v>200000</v>
      </c>
      <c r="I11" s="2">
        <v>42751</v>
      </c>
      <c r="J11" s="2">
        <v>43480</v>
      </c>
      <c r="K11">
        <v>199999.93</v>
      </c>
    </row>
    <row r="12" spans="1:11" x14ac:dyDescent="0.25">
      <c r="A12" t="str">
        <f>"Z731C41B0E"</f>
        <v>Z731C41B0E</v>
      </c>
      <c r="B12" t="str">
        <f t="shared" si="0"/>
        <v>06363391001</v>
      </c>
      <c r="C12" t="s">
        <v>16</v>
      </c>
      <c r="D12" t="s">
        <v>40</v>
      </c>
      <c r="E12" t="s">
        <v>41</v>
      </c>
      <c r="F12" s="1" t="s">
        <v>42</v>
      </c>
      <c r="G12" t="s">
        <v>43</v>
      </c>
      <c r="H12">
        <v>0</v>
      </c>
      <c r="I12" s="2">
        <v>42746</v>
      </c>
      <c r="J12" s="2">
        <v>43799</v>
      </c>
      <c r="K12">
        <v>400.36</v>
      </c>
    </row>
    <row r="13" spans="1:11" x14ac:dyDescent="0.25">
      <c r="A13" t="str">
        <f>"6892422E8D"</f>
        <v>6892422E8D</v>
      </c>
      <c r="B13" t="str">
        <f t="shared" si="0"/>
        <v>06363391001</v>
      </c>
      <c r="C13" t="s">
        <v>16</v>
      </c>
      <c r="D13" t="s">
        <v>44</v>
      </c>
      <c r="E13" t="s">
        <v>18</v>
      </c>
      <c r="F13" s="1" t="s">
        <v>19</v>
      </c>
      <c r="G13" t="s">
        <v>20</v>
      </c>
      <c r="H13">
        <v>157304</v>
      </c>
      <c r="I13" s="2">
        <v>42709</v>
      </c>
      <c r="J13" s="2">
        <v>44531</v>
      </c>
      <c r="K13">
        <v>86516.76</v>
      </c>
    </row>
    <row r="14" spans="1:11" x14ac:dyDescent="0.25">
      <c r="A14" t="str">
        <f>"ZC81C4FCEC"</f>
        <v>ZC81C4FCEC</v>
      </c>
      <c r="B14" t="str">
        <f t="shared" si="0"/>
        <v>06363391001</v>
      </c>
      <c r="C14" t="s">
        <v>16</v>
      </c>
      <c r="D14" t="s">
        <v>45</v>
      </c>
      <c r="E14" t="s">
        <v>18</v>
      </c>
      <c r="F14" s="1" t="s">
        <v>46</v>
      </c>
      <c r="G14" t="s">
        <v>47</v>
      </c>
      <c r="H14">
        <v>2873.6</v>
      </c>
      <c r="I14" s="2">
        <v>42709</v>
      </c>
      <c r="J14" s="2">
        <v>44534</v>
      </c>
      <c r="K14">
        <v>1005.76</v>
      </c>
    </row>
    <row r="15" spans="1:11" x14ac:dyDescent="0.25">
      <c r="A15" t="str">
        <f>"6985640C7B"</f>
        <v>6985640C7B</v>
      </c>
      <c r="B15" t="str">
        <f t="shared" si="0"/>
        <v>06363391001</v>
      </c>
      <c r="C15" t="s">
        <v>16</v>
      </c>
      <c r="D15" t="s">
        <v>48</v>
      </c>
      <c r="E15" t="s">
        <v>18</v>
      </c>
      <c r="F15" s="1" t="s">
        <v>49</v>
      </c>
      <c r="G15" t="s">
        <v>50</v>
      </c>
      <c r="H15">
        <v>0</v>
      </c>
      <c r="I15" s="2">
        <v>42789</v>
      </c>
      <c r="J15" s="2">
        <v>43883</v>
      </c>
      <c r="K15">
        <v>5853.82</v>
      </c>
    </row>
    <row r="16" spans="1:11" x14ac:dyDescent="0.25">
      <c r="A16" t="str">
        <f>"Z1E1D27A65"</f>
        <v>Z1E1D27A65</v>
      </c>
      <c r="B16" t="str">
        <f t="shared" si="0"/>
        <v>06363391001</v>
      </c>
      <c r="C16" t="s">
        <v>16</v>
      </c>
      <c r="D16" t="s">
        <v>51</v>
      </c>
      <c r="E16" t="s">
        <v>41</v>
      </c>
      <c r="F16" s="1" t="s">
        <v>52</v>
      </c>
      <c r="G16" t="s">
        <v>53</v>
      </c>
      <c r="H16">
        <v>10000</v>
      </c>
      <c r="I16" s="2">
        <v>42800</v>
      </c>
      <c r="J16" s="2">
        <v>43529</v>
      </c>
      <c r="K16">
        <v>3930</v>
      </c>
    </row>
    <row r="17" spans="1:11" x14ac:dyDescent="0.25">
      <c r="A17" t="str">
        <f>"7443976353"</f>
        <v>7443976353</v>
      </c>
      <c r="B17" t="str">
        <f t="shared" si="0"/>
        <v>06363391001</v>
      </c>
      <c r="C17" t="s">
        <v>16</v>
      </c>
      <c r="D17" t="s">
        <v>54</v>
      </c>
      <c r="E17" t="s">
        <v>18</v>
      </c>
      <c r="F17" s="1" t="s">
        <v>55</v>
      </c>
      <c r="G17" t="s">
        <v>56</v>
      </c>
      <c r="H17">
        <v>155000</v>
      </c>
      <c r="I17" s="2">
        <v>43196</v>
      </c>
      <c r="J17" s="2">
        <v>43646</v>
      </c>
      <c r="K17">
        <v>117511.69</v>
      </c>
    </row>
    <row r="18" spans="1:11" x14ac:dyDescent="0.25">
      <c r="A18" t="str">
        <f>"7270870FB8"</f>
        <v>7270870FB8</v>
      </c>
      <c r="B18" t="str">
        <f t="shared" si="0"/>
        <v>06363391001</v>
      </c>
      <c r="C18" t="s">
        <v>16</v>
      </c>
      <c r="D18" t="s">
        <v>57</v>
      </c>
      <c r="E18" t="s">
        <v>37</v>
      </c>
      <c r="F18" s="1" t="s">
        <v>58</v>
      </c>
      <c r="G18" t="s">
        <v>59</v>
      </c>
      <c r="H18">
        <v>51009</v>
      </c>
      <c r="I18" s="2">
        <v>43179</v>
      </c>
      <c r="J18" s="2">
        <v>43909</v>
      </c>
      <c r="K18">
        <v>15675.31</v>
      </c>
    </row>
    <row r="19" spans="1:11" x14ac:dyDescent="0.25">
      <c r="A19" t="str">
        <f>"7415223399"</f>
        <v>7415223399</v>
      </c>
      <c r="B19" t="str">
        <f t="shared" si="0"/>
        <v>06363391001</v>
      </c>
      <c r="C19" t="s">
        <v>16</v>
      </c>
      <c r="D19" t="s">
        <v>60</v>
      </c>
      <c r="E19" t="s">
        <v>18</v>
      </c>
      <c r="F19" s="1" t="s">
        <v>61</v>
      </c>
      <c r="G19" t="s">
        <v>62</v>
      </c>
      <c r="H19">
        <v>111740.25</v>
      </c>
      <c r="I19" s="2">
        <v>43179</v>
      </c>
      <c r="J19" s="2">
        <v>43727</v>
      </c>
      <c r="K19">
        <v>109235.31</v>
      </c>
    </row>
    <row r="20" spans="1:11" x14ac:dyDescent="0.25">
      <c r="A20" t="str">
        <f>"7064920C68"</f>
        <v>7064920C68</v>
      </c>
      <c r="B20" t="str">
        <f t="shared" si="0"/>
        <v>06363391001</v>
      </c>
      <c r="C20" t="s">
        <v>16</v>
      </c>
      <c r="D20" t="s">
        <v>63</v>
      </c>
      <c r="E20" t="s">
        <v>37</v>
      </c>
      <c r="F20" s="1" t="s">
        <v>64</v>
      </c>
      <c r="G20" t="s">
        <v>65</v>
      </c>
      <c r="H20">
        <v>116377.36</v>
      </c>
      <c r="I20" s="2">
        <v>43221</v>
      </c>
      <c r="J20" s="2">
        <v>43800</v>
      </c>
      <c r="K20">
        <v>23460.19</v>
      </c>
    </row>
    <row r="21" spans="1:11" x14ac:dyDescent="0.25">
      <c r="A21" t="str">
        <f>"7064922E0E"</f>
        <v>7064922E0E</v>
      </c>
      <c r="B21" t="str">
        <f t="shared" si="0"/>
        <v>06363391001</v>
      </c>
      <c r="C21" t="s">
        <v>16</v>
      </c>
      <c r="D21" t="s">
        <v>66</v>
      </c>
      <c r="E21" t="s">
        <v>37</v>
      </c>
      <c r="F21" s="1" t="s">
        <v>67</v>
      </c>
      <c r="G21" t="s">
        <v>68</v>
      </c>
      <c r="H21">
        <v>184782.54</v>
      </c>
      <c r="I21" s="2">
        <v>43221</v>
      </c>
      <c r="J21" s="2">
        <v>43810</v>
      </c>
      <c r="K21">
        <v>121226.73</v>
      </c>
    </row>
    <row r="22" spans="1:11" x14ac:dyDescent="0.25">
      <c r="A22" t="str">
        <f>"7064918AC2"</f>
        <v>7064918AC2</v>
      </c>
      <c r="B22" t="str">
        <f t="shared" si="0"/>
        <v>06363391001</v>
      </c>
      <c r="C22" t="s">
        <v>16</v>
      </c>
      <c r="D22" t="s">
        <v>69</v>
      </c>
      <c r="E22" t="s">
        <v>37</v>
      </c>
      <c r="F22" s="1" t="s">
        <v>70</v>
      </c>
      <c r="G22" t="s">
        <v>68</v>
      </c>
      <c r="H22">
        <v>208929.48</v>
      </c>
      <c r="I22" s="2">
        <v>43221</v>
      </c>
      <c r="J22" s="2">
        <v>43821</v>
      </c>
      <c r="K22">
        <v>79035.960000000006</v>
      </c>
    </row>
    <row r="23" spans="1:11" x14ac:dyDescent="0.25">
      <c r="A23" t="str">
        <f>"7064923EE1"</f>
        <v>7064923EE1</v>
      </c>
      <c r="B23" t="str">
        <f t="shared" si="0"/>
        <v>06363391001</v>
      </c>
      <c r="C23" t="s">
        <v>16</v>
      </c>
      <c r="D23" t="s">
        <v>71</v>
      </c>
      <c r="E23" t="s">
        <v>37</v>
      </c>
      <c r="F23" s="1" t="s">
        <v>72</v>
      </c>
      <c r="G23" t="s">
        <v>73</v>
      </c>
      <c r="H23">
        <v>93849.2</v>
      </c>
      <c r="I23" s="2">
        <v>43221</v>
      </c>
      <c r="J23" s="2">
        <v>43894</v>
      </c>
      <c r="K23">
        <v>22446.06</v>
      </c>
    </row>
    <row r="24" spans="1:11" x14ac:dyDescent="0.25">
      <c r="A24" t="str">
        <f>"7005648B9B"</f>
        <v>7005648B9B</v>
      </c>
      <c r="B24" t="str">
        <f t="shared" si="0"/>
        <v>06363391001</v>
      </c>
      <c r="C24" t="s">
        <v>16</v>
      </c>
      <c r="D24" t="s">
        <v>74</v>
      </c>
      <c r="E24" t="s">
        <v>18</v>
      </c>
      <c r="F24" s="1" t="s">
        <v>75</v>
      </c>
      <c r="G24" t="s">
        <v>76</v>
      </c>
      <c r="H24">
        <v>387208.13</v>
      </c>
      <c r="I24" s="2">
        <v>42826</v>
      </c>
      <c r="J24" s="2">
        <v>43922</v>
      </c>
      <c r="K24">
        <v>240502.2</v>
      </c>
    </row>
    <row r="25" spans="1:11" x14ac:dyDescent="0.25">
      <c r="A25" t="str">
        <f>"ZC9241D48D"</f>
        <v>ZC9241D48D</v>
      </c>
      <c r="B25" t="str">
        <f t="shared" si="0"/>
        <v>06363391001</v>
      </c>
      <c r="C25" t="s">
        <v>16</v>
      </c>
      <c r="D25" t="s">
        <v>77</v>
      </c>
      <c r="E25" t="s">
        <v>18</v>
      </c>
      <c r="F25" s="1" t="s">
        <v>78</v>
      </c>
      <c r="G25" t="s">
        <v>79</v>
      </c>
      <c r="H25">
        <v>15150.9</v>
      </c>
      <c r="I25" s="2">
        <v>43273</v>
      </c>
      <c r="J25" s="2">
        <v>45099</v>
      </c>
      <c r="K25">
        <v>720.69</v>
      </c>
    </row>
    <row r="26" spans="1:11" x14ac:dyDescent="0.25">
      <c r="A26" t="str">
        <f>"7071744BC0"</f>
        <v>7071744BC0</v>
      </c>
      <c r="B26" t="str">
        <f t="shared" si="0"/>
        <v>06363391001</v>
      </c>
      <c r="C26" t="s">
        <v>16</v>
      </c>
      <c r="D26" t="s">
        <v>80</v>
      </c>
      <c r="E26" t="s">
        <v>37</v>
      </c>
      <c r="F26" s="1" t="s">
        <v>81</v>
      </c>
      <c r="G26" t="s">
        <v>82</v>
      </c>
      <c r="H26">
        <v>233810</v>
      </c>
      <c r="I26" s="2">
        <v>43280</v>
      </c>
      <c r="J26" s="2">
        <v>44011</v>
      </c>
      <c r="K26">
        <v>0</v>
      </c>
    </row>
    <row r="27" spans="1:11" x14ac:dyDescent="0.25">
      <c r="A27" t="str">
        <f>"6679808FED"</f>
        <v>6679808FED</v>
      </c>
      <c r="B27" t="str">
        <f t="shared" si="0"/>
        <v>06363391001</v>
      </c>
      <c r="C27" t="s">
        <v>16</v>
      </c>
      <c r="D27" t="s">
        <v>83</v>
      </c>
      <c r="E27" t="s">
        <v>18</v>
      </c>
      <c r="F27" s="1" t="s">
        <v>84</v>
      </c>
      <c r="G27" t="s">
        <v>85</v>
      </c>
      <c r="H27">
        <v>6390264.1799999997</v>
      </c>
      <c r="I27" s="2">
        <v>42856</v>
      </c>
      <c r="J27" s="2">
        <v>43852</v>
      </c>
      <c r="K27">
        <v>2814847.47</v>
      </c>
    </row>
    <row r="28" spans="1:11" x14ac:dyDescent="0.25">
      <c r="A28" t="str">
        <f>"Z1822435F1"</f>
        <v>Z1822435F1</v>
      </c>
      <c r="B28" t="str">
        <f t="shared" si="0"/>
        <v>06363391001</v>
      </c>
      <c r="C28" t="s">
        <v>16</v>
      </c>
      <c r="D28" t="s">
        <v>86</v>
      </c>
      <c r="E28" t="s">
        <v>18</v>
      </c>
      <c r="F28" s="1" t="s">
        <v>78</v>
      </c>
      <c r="G28" t="s">
        <v>79</v>
      </c>
      <c r="H28">
        <v>9609.2000000000007</v>
      </c>
      <c r="I28" s="2">
        <v>43150</v>
      </c>
      <c r="J28" s="2">
        <v>44975</v>
      </c>
      <c r="K28">
        <v>3363.22</v>
      </c>
    </row>
    <row r="29" spans="1:11" x14ac:dyDescent="0.25">
      <c r="A29" t="str">
        <f>"7497405E51"</f>
        <v>7497405E51</v>
      </c>
      <c r="B29" t="str">
        <f t="shared" si="0"/>
        <v>06363391001</v>
      </c>
      <c r="C29" t="s">
        <v>16</v>
      </c>
      <c r="D29" t="s">
        <v>87</v>
      </c>
      <c r="E29" t="s">
        <v>37</v>
      </c>
      <c r="F29" s="1" t="s">
        <v>88</v>
      </c>
      <c r="G29" t="s">
        <v>89</v>
      </c>
      <c r="H29">
        <v>49505.27</v>
      </c>
      <c r="I29" s="2">
        <v>43342</v>
      </c>
      <c r="J29" s="2">
        <v>43706</v>
      </c>
      <c r="K29">
        <v>50491.39</v>
      </c>
    </row>
    <row r="30" spans="1:11" x14ac:dyDescent="0.25">
      <c r="A30" t="str">
        <f>"Z342293914"</f>
        <v>Z342293914</v>
      </c>
      <c r="B30" t="str">
        <f t="shared" si="0"/>
        <v>06363391001</v>
      </c>
      <c r="C30" t="s">
        <v>16</v>
      </c>
      <c r="D30" t="s">
        <v>90</v>
      </c>
      <c r="E30" t="s">
        <v>37</v>
      </c>
      <c r="F30" s="1" t="s">
        <v>91</v>
      </c>
      <c r="G30" t="s">
        <v>92</v>
      </c>
      <c r="H30">
        <v>15000</v>
      </c>
      <c r="I30" s="2">
        <v>43228</v>
      </c>
      <c r="J30" s="2">
        <v>44497</v>
      </c>
      <c r="K30">
        <v>5604.18</v>
      </c>
    </row>
    <row r="31" spans="1:11" x14ac:dyDescent="0.25">
      <c r="A31" t="str">
        <f>"7693356635"</f>
        <v>7693356635</v>
      </c>
      <c r="B31" t="str">
        <f t="shared" si="0"/>
        <v>06363391001</v>
      </c>
      <c r="C31" t="s">
        <v>16</v>
      </c>
      <c r="D31" t="s">
        <v>93</v>
      </c>
      <c r="E31" t="s">
        <v>18</v>
      </c>
      <c r="F31" s="1" t="s">
        <v>94</v>
      </c>
      <c r="G31" t="s">
        <v>95</v>
      </c>
      <c r="H31">
        <v>165004</v>
      </c>
      <c r="I31" s="2">
        <v>43420</v>
      </c>
      <c r="J31" s="2">
        <v>43565</v>
      </c>
      <c r="K31">
        <v>16542.900000000001</v>
      </c>
    </row>
    <row r="32" spans="1:11" x14ac:dyDescent="0.25">
      <c r="A32" t="str">
        <f>"ZDC25EE87D"</f>
        <v>ZDC25EE87D</v>
      </c>
      <c r="B32" t="str">
        <f t="shared" si="0"/>
        <v>06363391001</v>
      </c>
      <c r="C32" t="s">
        <v>16</v>
      </c>
      <c r="D32" t="s">
        <v>96</v>
      </c>
      <c r="E32" t="s">
        <v>18</v>
      </c>
      <c r="F32" s="1" t="s">
        <v>97</v>
      </c>
      <c r="G32" t="s">
        <v>98</v>
      </c>
      <c r="H32">
        <v>23220</v>
      </c>
      <c r="I32" s="2">
        <v>43432</v>
      </c>
      <c r="J32" s="2">
        <v>43467</v>
      </c>
      <c r="K32">
        <v>0</v>
      </c>
    </row>
    <row r="33" spans="1:11" x14ac:dyDescent="0.25">
      <c r="A33" t="str">
        <f>"ZB125EE9A5"</f>
        <v>ZB125EE9A5</v>
      </c>
      <c r="B33" t="str">
        <f t="shared" si="0"/>
        <v>06363391001</v>
      </c>
      <c r="C33" t="s">
        <v>16</v>
      </c>
      <c r="D33" t="s">
        <v>99</v>
      </c>
      <c r="E33" t="s">
        <v>18</v>
      </c>
      <c r="F33" s="1" t="s">
        <v>19</v>
      </c>
      <c r="G33" t="s">
        <v>20</v>
      </c>
      <c r="H33">
        <v>2292.5</v>
      </c>
      <c r="I33" s="2">
        <v>43432</v>
      </c>
      <c r="J33" s="2">
        <v>43467</v>
      </c>
      <c r="K33">
        <v>2292.5</v>
      </c>
    </row>
    <row r="34" spans="1:11" x14ac:dyDescent="0.25">
      <c r="A34" t="str">
        <f>"ZDE25EE420"</f>
        <v>ZDE25EE420</v>
      </c>
      <c r="B34" t="str">
        <f t="shared" si="0"/>
        <v>06363391001</v>
      </c>
      <c r="C34" t="s">
        <v>16</v>
      </c>
      <c r="D34" t="s">
        <v>100</v>
      </c>
      <c r="E34" t="s">
        <v>18</v>
      </c>
      <c r="F34" s="1" t="s">
        <v>101</v>
      </c>
      <c r="G34" t="s">
        <v>102</v>
      </c>
      <c r="H34">
        <v>3207.96</v>
      </c>
      <c r="I34" s="2">
        <v>43432</v>
      </c>
      <c r="J34" s="2">
        <v>43467</v>
      </c>
      <c r="K34">
        <v>3207.95</v>
      </c>
    </row>
    <row r="35" spans="1:11" x14ac:dyDescent="0.25">
      <c r="A35" t="str">
        <f>"ZEB25EE5AB"</f>
        <v>ZEB25EE5AB</v>
      </c>
      <c r="B35" t="str">
        <f t="shared" ref="B35:B66" si="1">"06363391001"</f>
        <v>06363391001</v>
      </c>
      <c r="C35" t="s">
        <v>16</v>
      </c>
      <c r="D35" t="s">
        <v>103</v>
      </c>
      <c r="E35" t="s">
        <v>18</v>
      </c>
      <c r="F35" s="1" t="s">
        <v>101</v>
      </c>
      <c r="G35" t="s">
        <v>102</v>
      </c>
      <c r="H35">
        <v>7842.82</v>
      </c>
      <c r="I35" s="2">
        <v>43432</v>
      </c>
      <c r="J35" s="2">
        <v>43467</v>
      </c>
      <c r="K35">
        <v>7842.82</v>
      </c>
    </row>
    <row r="36" spans="1:11" x14ac:dyDescent="0.25">
      <c r="A36" t="str">
        <f>"Z2725EE6C4"</f>
        <v>Z2725EE6C4</v>
      </c>
      <c r="B36" t="str">
        <f t="shared" si="1"/>
        <v>06363391001</v>
      </c>
      <c r="C36" t="s">
        <v>16</v>
      </c>
      <c r="D36" t="s">
        <v>104</v>
      </c>
      <c r="E36" t="s">
        <v>18</v>
      </c>
      <c r="F36" s="1" t="s">
        <v>105</v>
      </c>
      <c r="G36" t="s">
        <v>106</v>
      </c>
      <c r="H36">
        <v>3482.16</v>
      </c>
      <c r="I36" s="2">
        <v>43432</v>
      </c>
      <c r="J36" s="2">
        <v>43467</v>
      </c>
      <c r="K36">
        <v>3482.16</v>
      </c>
    </row>
    <row r="37" spans="1:11" x14ac:dyDescent="0.25">
      <c r="A37" t="str">
        <f>"Z67262DB31"</f>
        <v>Z67262DB31</v>
      </c>
      <c r="B37" t="str">
        <f t="shared" si="1"/>
        <v>06363391001</v>
      </c>
      <c r="C37" t="s">
        <v>16</v>
      </c>
      <c r="D37" t="s">
        <v>107</v>
      </c>
      <c r="E37" t="s">
        <v>41</v>
      </c>
      <c r="F37" s="1" t="s">
        <v>108</v>
      </c>
      <c r="G37" t="s">
        <v>109</v>
      </c>
      <c r="H37">
        <v>10850</v>
      </c>
      <c r="I37" s="2">
        <v>43441</v>
      </c>
      <c r="J37" s="2">
        <v>43501</v>
      </c>
      <c r="K37">
        <v>10850</v>
      </c>
    </row>
    <row r="38" spans="1:11" x14ac:dyDescent="0.25">
      <c r="A38" t="str">
        <f>"7199091DD1"</f>
        <v>7199091DD1</v>
      </c>
      <c r="B38" t="str">
        <f t="shared" si="1"/>
        <v>06363391001</v>
      </c>
      <c r="C38" t="s">
        <v>16</v>
      </c>
      <c r="D38" t="s">
        <v>110</v>
      </c>
      <c r="E38" t="s">
        <v>18</v>
      </c>
      <c r="F38" s="1" t="s">
        <v>111</v>
      </c>
      <c r="G38" t="s">
        <v>112</v>
      </c>
      <c r="H38">
        <v>100000</v>
      </c>
      <c r="I38" s="2">
        <v>42989</v>
      </c>
      <c r="J38" s="2">
        <v>43190</v>
      </c>
      <c r="K38">
        <v>99959.21</v>
      </c>
    </row>
    <row r="39" spans="1:11" x14ac:dyDescent="0.25">
      <c r="A39" t="str">
        <f>"68406001B3"</f>
        <v>68406001B3</v>
      </c>
      <c r="B39" t="str">
        <f t="shared" si="1"/>
        <v>06363391001</v>
      </c>
      <c r="C39" t="s">
        <v>16</v>
      </c>
      <c r="D39" t="s">
        <v>113</v>
      </c>
      <c r="E39" t="s">
        <v>37</v>
      </c>
      <c r="F39" s="1" t="s">
        <v>114</v>
      </c>
      <c r="G39" t="s">
        <v>115</v>
      </c>
      <c r="H39">
        <v>175000</v>
      </c>
      <c r="I39" s="2">
        <v>42760</v>
      </c>
      <c r="J39" s="2">
        <v>43490</v>
      </c>
      <c r="K39">
        <v>136573.57999999999</v>
      </c>
    </row>
    <row r="40" spans="1:11" x14ac:dyDescent="0.25">
      <c r="A40" t="str">
        <f>"ZAC248F636"</f>
        <v>ZAC248F636</v>
      </c>
      <c r="B40" t="str">
        <f t="shared" si="1"/>
        <v>06363391001</v>
      </c>
      <c r="C40" t="s">
        <v>16</v>
      </c>
      <c r="D40" t="s">
        <v>116</v>
      </c>
      <c r="E40" t="s">
        <v>41</v>
      </c>
      <c r="F40" s="1" t="s">
        <v>117</v>
      </c>
      <c r="G40" t="s">
        <v>118</v>
      </c>
      <c r="H40">
        <v>5000</v>
      </c>
      <c r="I40" s="2">
        <v>43315</v>
      </c>
      <c r="J40" s="2">
        <v>43354</v>
      </c>
      <c r="K40">
        <v>3380</v>
      </c>
    </row>
    <row r="41" spans="1:11" x14ac:dyDescent="0.25">
      <c r="A41" t="str">
        <f>"Z222571739"</f>
        <v>Z222571739</v>
      </c>
      <c r="B41" t="str">
        <f t="shared" si="1"/>
        <v>06363391001</v>
      </c>
      <c r="C41" t="s">
        <v>16</v>
      </c>
      <c r="D41" t="s">
        <v>119</v>
      </c>
      <c r="E41" t="s">
        <v>18</v>
      </c>
      <c r="F41" s="1" t="s">
        <v>49</v>
      </c>
      <c r="G41" t="s">
        <v>50</v>
      </c>
      <c r="H41">
        <v>0</v>
      </c>
      <c r="I41" s="2">
        <v>43397</v>
      </c>
      <c r="J41" s="2">
        <v>44492</v>
      </c>
      <c r="K41">
        <v>0</v>
      </c>
    </row>
    <row r="42" spans="1:11" x14ac:dyDescent="0.25">
      <c r="A42" t="str">
        <f>"7752833030"</f>
        <v>7752833030</v>
      </c>
      <c r="B42" t="str">
        <f t="shared" si="1"/>
        <v>06363391001</v>
      </c>
      <c r="C42" t="s">
        <v>16</v>
      </c>
      <c r="D42" t="s">
        <v>120</v>
      </c>
      <c r="E42" t="s">
        <v>18</v>
      </c>
      <c r="F42" s="1" t="s">
        <v>55</v>
      </c>
      <c r="G42" t="s">
        <v>56</v>
      </c>
      <c r="H42">
        <v>1439423</v>
      </c>
      <c r="I42" s="2">
        <v>43525</v>
      </c>
      <c r="J42" s="2">
        <v>44135</v>
      </c>
      <c r="K42">
        <v>927856.71</v>
      </c>
    </row>
    <row r="43" spans="1:11" x14ac:dyDescent="0.25">
      <c r="A43" t="str">
        <f>"7341348006"</f>
        <v>7341348006</v>
      </c>
      <c r="B43" t="str">
        <f t="shared" si="1"/>
        <v>06363391001</v>
      </c>
      <c r="C43" t="s">
        <v>16</v>
      </c>
      <c r="D43" t="s">
        <v>121</v>
      </c>
      <c r="E43" t="s">
        <v>18</v>
      </c>
      <c r="F43" s="1" t="s">
        <v>122</v>
      </c>
      <c r="G43" t="s">
        <v>123</v>
      </c>
      <c r="H43">
        <v>8537795</v>
      </c>
      <c r="I43" s="2">
        <v>43108</v>
      </c>
      <c r="J43" s="2">
        <v>44203</v>
      </c>
      <c r="K43">
        <v>5153600.5599999996</v>
      </c>
    </row>
    <row r="44" spans="1:11" x14ac:dyDescent="0.25">
      <c r="A44" t="str">
        <f>"Z6B10EEDC9"</f>
        <v>Z6B10EEDC9</v>
      </c>
      <c r="B44" t="str">
        <f t="shared" si="1"/>
        <v>06363391001</v>
      </c>
      <c r="C44" t="s">
        <v>16</v>
      </c>
      <c r="D44" t="s">
        <v>124</v>
      </c>
      <c r="E44" t="s">
        <v>41</v>
      </c>
      <c r="F44" s="1" t="s">
        <v>125</v>
      </c>
      <c r="G44" t="s">
        <v>126</v>
      </c>
      <c r="H44">
        <v>737.6</v>
      </c>
      <c r="I44" s="2">
        <v>41907</v>
      </c>
      <c r="J44" s="2">
        <v>41907</v>
      </c>
      <c r="K44">
        <v>737.6</v>
      </c>
    </row>
    <row r="45" spans="1:11" x14ac:dyDescent="0.25">
      <c r="A45" t="str">
        <f>"ZA71574A44"</f>
        <v>ZA71574A44</v>
      </c>
      <c r="B45" t="str">
        <f t="shared" si="1"/>
        <v>06363391001</v>
      </c>
      <c r="C45" t="s">
        <v>16</v>
      </c>
      <c r="D45" t="s">
        <v>127</v>
      </c>
      <c r="E45" t="s">
        <v>41</v>
      </c>
      <c r="F45" s="1" t="s">
        <v>128</v>
      </c>
      <c r="G45" t="s">
        <v>129</v>
      </c>
      <c r="H45">
        <v>1290.5</v>
      </c>
      <c r="I45" s="2">
        <v>42205</v>
      </c>
      <c r="J45" s="2">
        <v>42369</v>
      </c>
      <c r="K45">
        <v>1290.5</v>
      </c>
    </row>
    <row r="46" spans="1:11" x14ac:dyDescent="0.25">
      <c r="A46" t="str">
        <f>"Z8C0DF8D75"</f>
        <v>Z8C0DF8D75</v>
      </c>
      <c r="B46" t="str">
        <f t="shared" si="1"/>
        <v>06363391001</v>
      </c>
      <c r="C46" t="s">
        <v>16</v>
      </c>
      <c r="D46" t="s">
        <v>130</v>
      </c>
      <c r="E46" t="s">
        <v>41</v>
      </c>
      <c r="F46" s="1" t="s">
        <v>131</v>
      </c>
      <c r="G46" t="s">
        <v>132</v>
      </c>
      <c r="H46">
        <v>16735</v>
      </c>
      <c r="I46" s="2">
        <v>41691</v>
      </c>
      <c r="J46" s="2">
        <v>42063</v>
      </c>
      <c r="K46">
        <v>16735</v>
      </c>
    </row>
    <row r="47" spans="1:11" x14ac:dyDescent="0.25">
      <c r="A47" t="str">
        <f>"Z1E26E8A89"</f>
        <v>Z1E26E8A89</v>
      </c>
      <c r="B47" t="str">
        <f t="shared" si="1"/>
        <v>06363391001</v>
      </c>
      <c r="C47" t="s">
        <v>16</v>
      </c>
      <c r="D47" t="s">
        <v>133</v>
      </c>
      <c r="E47" t="s">
        <v>41</v>
      </c>
      <c r="F47" s="1" t="s">
        <v>134</v>
      </c>
      <c r="G47" t="s">
        <v>135</v>
      </c>
      <c r="H47">
        <v>638.6</v>
      </c>
      <c r="I47" s="2">
        <v>43500</v>
      </c>
      <c r="J47" s="2">
        <v>43616</v>
      </c>
      <c r="K47">
        <v>638.59</v>
      </c>
    </row>
    <row r="48" spans="1:11" x14ac:dyDescent="0.25">
      <c r="A48" t="str">
        <f>"Z36271BADF"</f>
        <v>Z36271BADF</v>
      </c>
      <c r="B48" t="str">
        <f t="shared" si="1"/>
        <v>06363391001</v>
      </c>
      <c r="C48" t="s">
        <v>16</v>
      </c>
      <c r="D48" t="s">
        <v>136</v>
      </c>
      <c r="E48" t="s">
        <v>18</v>
      </c>
      <c r="F48" s="1" t="s">
        <v>137</v>
      </c>
      <c r="G48" t="s">
        <v>138</v>
      </c>
      <c r="H48">
        <v>1813.47</v>
      </c>
      <c r="I48" s="2">
        <v>43508</v>
      </c>
      <c r="J48" s="2">
        <v>43514</v>
      </c>
      <c r="K48">
        <v>1813.47</v>
      </c>
    </row>
    <row r="49" spans="1:11" x14ac:dyDescent="0.25">
      <c r="A49" t="str">
        <f>"Z6027307C9"</f>
        <v>Z6027307C9</v>
      </c>
      <c r="B49" t="str">
        <f t="shared" si="1"/>
        <v>06363391001</v>
      </c>
      <c r="C49" t="s">
        <v>16</v>
      </c>
      <c r="D49" t="s">
        <v>139</v>
      </c>
      <c r="E49" t="s">
        <v>18</v>
      </c>
      <c r="F49" s="1" t="s">
        <v>140</v>
      </c>
      <c r="G49" t="s">
        <v>141</v>
      </c>
      <c r="H49">
        <v>6000</v>
      </c>
      <c r="I49" s="2">
        <v>43511</v>
      </c>
      <c r="J49" s="2">
        <v>43521</v>
      </c>
      <c r="K49">
        <v>4698.71</v>
      </c>
    </row>
    <row r="50" spans="1:11" x14ac:dyDescent="0.25">
      <c r="A50" t="str">
        <f>"776961484C"</f>
        <v>776961484C</v>
      </c>
      <c r="B50" t="str">
        <f t="shared" si="1"/>
        <v>06363391001</v>
      </c>
      <c r="C50" t="s">
        <v>16</v>
      </c>
      <c r="D50" t="s">
        <v>142</v>
      </c>
      <c r="E50" t="s">
        <v>41</v>
      </c>
      <c r="F50" s="1" t="s">
        <v>143</v>
      </c>
      <c r="G50" t="s">
        <v>144</v>
      </c>
      <c r="H50">
        <v>3100</v>
      </c>
      <c r="I50" s="2">
        <v>43495</v>
      </c>
      <c r="J50" s="2">
        <v>43504</v>
      </c>
      <c r="K50">
        <v>3100</v>
      </c>
    </row>
    <row r="51" spans="1:11" x14ac:dyDescent="0.25">
      <c r="A51" t="str">
        <f>"ZE426E89FA"</f>
        <v>ZE426E89FA</v>
      </c>
      <c r="B51" t="str">
        <f t="shared" si="1"/>
        <v>06363391001</v>
      </c>
      <c r="C51" t="s">
        <v>16</v>
      </c>
      <c r="D51" t="s">
        <v>145</v>
      </c>
      <c r="E51" t="s">
        <v>41</v>
      </c>
      <c r="F51" s="1" t="s">
        <v>146</v>
      </c>
      <c r="G51" t="s">
        <v>147</v>
      </c>
      <c r="H51">
        <v>10490.3</v>
      </c>
      <c r="I51" s="2">
        <v>43549</v>
      </c>
      <c r="J51" s="2">
        <v>43595</v>
      </c>
      <c r="K51">
        <v>10490.3</v>
      </c>
    </row>
    <row r="52" spans="1:11" x14ac:dyDescent="0.25">
      <c r="A52" t="str">
        <f>"7863555ADC"</f>
        <v>7863555ADC</v>
      </c>
      <c r="B52" t="str">
        <f t="shared" si="1"/>
        <v>06363391001</v>
      </c>
      <c r="C52" t="s">
        <v>16</v>
      </c>
      <c r="D52" t="s">
        <v>148</v>
      </c>
      <c r="E52" t="s">
        <v>18</v>
      </c>
      <c r="F52" s="1" t="s">
        <v>149</v>
      </c>
      <c r="G52" t="s">
        <v>82</v>
      </c>
      <c r="H52">
        <v>82103.5</v>
      </c>
      <c r="I52" s="2">
        <v>43341</v>
      </c>
      <c r="J52" s="2">
        <v>43563</v>
      </c>
      <c r="K52">
        <v>81692.009999999995</v>
      </c>
    </row>
    <row r="53" spans="1:11" x14ac:dyDescent="0.25">
      <c r="A53" t="str">
        <f>"7828953066"</f>
        <v>7828953066</v>
      </c>
      <c r="B53" t="str">
        <f t="shared" si="1"/>
        <v>06363391001</v>
      </c>
      <c r="C53" t="s">
        <v>16</v>
      </c>
      <c r="D53" t="s">
        <v>150</v>
      </c>
      <c r="E53" t="s">
        <v>18</v>
      </c>
      <c r="F53" s="1" t="s">
        <v>151</v>
      </c>
      <c r="G53" t="s">
        <v>152</v>
      </c>
      <c r="H53">
        <v>223313</v>
      </c>
      <c r="I53" s="2">
        <v>43535</v>
      </c>
      <c r="J53" s="2">
        <v>43900</v>
      </c>
      <c r="K53">
        <v>26242.86</v>
      </c>
    </row>
    <row r="54" spans="1:11" x14ac:dyDescent="0.25">
      <c r="A54" t="str">
        <f>"7706374CFE"</f>
        <v>7706374CFE</v>
      </c>
      <c r="B54" t="str">
        <f t="shared" si="1"/>
        <v>06363391001</v>
      </c>
      <c r="C54" t="s">
        <v>16</v>
      </c>
      <c r="D54" t="s">
        <v>153</v>
      </c>
      <c r="E54" t="s">
        <v>37</v>
      </c>
      <c r="F54" s="1" t="s">
        <v>154</v>
      </c>
      <c r="G54" t="s">
        <v>155</v>
      </c>
      <c r="H54">
        <v>71106.3</v>
      </c>
      <c r="I54" s="2">
        <v>43598</v>
      </c>
      <c r="J54" s="2">
        <v>43961</v>
      </c>
      <c r="K54">
        <v>54061.17</v>
      </c>
    </row>
    <row r="55" spans="1:11" x14ac:dyDescent="0.25">
      <c r="A55" t="str">
        <f>"Z8C28BAA41"</f>
        <v>Z8C28BAA41</v>
      </c>
      <c r="B55" t="str">
        <f t="shared" si="1"/>
        <v>06363391001</v>
      </c>
      <c r="C55" t="s">
        <v>16</v>
      </c>
      <c r="D55" t="s">
        <v>156</v>
      </c>
      <c r="E55" t="s">
        <v>41</v>
      </c>
      <c r="F55" s="1" t="s">
        <v>134</v>
      </c>
      <c r="G55" t="s">
        <v>135</v>
      </c>
      <c r="H55">
        <v>607.6</v>
      </c>
      <c r="I55" s="2">
        <v>43628</v>
      </c>
      <c r="J55" s="2">
        <v>43861</v>
      </c>
      <c r="K55">
        <v>607.6</v>
      </c>
    </row>
    <row r="56" spans="1:11" x14ac:dyDescent="0.25">
      <c r="A56" t="str">
        <f>"Z9528BFF0A"</f>
        <v>Z9528BFF0A</v>
      </c>
      <c r="B56" t="str">
        <f t="shared" si="1"/>
        <v>06363391001</v>
      </c>
      <c r="C56" t="s">
        <v>16</v>
      </c>
      <c r="D56" t="s">
        <v>157</v>
      </c>
      <c r="E56" t="s">
        <v>41</v>
      </c>
      <c r="F56" s="1" t="s">
        <v>158</v>
      </c>
      <c r="G56" t="s">
        <v>159</v>
      </c>
      <c r="H56">
        <v>5000</v>
      </c>
      <c r="I56" s="2">
        <v>43623</v>
      </c>
      <c r="J56" s="2">
        <v>43623</v>
      </c>
      <c r="K56">
        <v>2930</v>
      </c>
    </row>
    <row r="57" spans="1:11" x14ac:dyDescent="0.25">
      <c r="A57" t="str">
        <f>"Z2C287500F"</f>
        <v>Z2C287500F</v>
      </c>
      <c r="B57" t="str">
        <f t="shared" si="1"/>
        <v>06363391001</v>
      </c>
      <c r="C57" t="s">
        <v>16</v>
      </c>
      <c r="D57" t="s">
        <v>160</v>
      </c>
      <c r="E57" t="s">
        <v>41</v>
      </c>
      <c r="F57" s="1" t="s">
        <v>161</v>
      </c>
      <c r="G57" t="s">
        <v>162</v>
      </c>
      <c r="H57">
        <v>1230</v>
      </c>
      <c r="I57" s="2">
        <v>43608</v>
      </c>
      <c r="J57" s="2">
        <v>43616</v>
      </c>
      <c r="K57">
        <v>1230</v>
      </c>
    </row>
    <row r="58" spans="1:11" x14ac:dyDescent="0.25">
      <c r="A58" t="str">
        <f>"Z6628BAFB3"</f>
        <v>Z6628BAFB3</v>
      </c>
      <c r="B58" t="str">
        <f t="shared" si="1"/>
        <v>06363391001</v>
      </c>
      <c r="C58" t="s">
        <v>16</v>
      </c>
      <c r="D58" t="s">
        <v>163</v>
      </c>
      <c r="E58" t="s">
        <v>41</v>
      </c>
      <c r="F58" s="1" t="s">
        <v>164</v>
      </c>
      <c r="G58" t="s">
        <v>165</v>
      </c>
      <c r="H58">
        <v>1600</v>
      </c>
      <c r="I58" s="2">
        <v>43621</v>
      </c>
      <c r="J58" s="2">
        <v>43629</v>
      </c>
      <c r="K58">
        <v>1600</v>
      </c>
    </row>
    <row r="59" spans="1:11" x14ac:dyDescent="0.25">
      <c r="A59" t="str">
        <f>"Z1828BB03F"</f>
        <v>Z1828BB03F</v>
      </c>
      <c r="B59" t="str">
        <f t="shared" si="1"/>
        <v>06363391001</v>
      </c>
      <c r="C59" t="s">
        <v>16</v>
      </c>
      <c r="D59" t="s">
        <v>166</v>
      </c>
      <c r="E59" t="s">
        <v>41</v>
      </c>
      <c r="F59" s="1" t="s">
        <v>108</v>
      </c>
      <c r="G59" t="s">
        <v>109</v>
      </c>
      <c r="H59">
        <v>5000</v>
      </c>
      <c r="I59" s="2">
        <v>43621</v>
      </c>
      <c r="J59" s="2">
        <v>43695</v>
      </c>
      <c r="K59">
        <v>0</v>
      </c>
    </row>
    <row r="60" spans="1:11" x14ac:dyDescent="0.25">
      <c r="A60" t="str">
        <f>"Z2C28E592E"</f>
        <v>Z2C28E592E</v>
      </c>
      <c r="B60" t="str">
        <f t="shared" si="1"/>
        <v>06363391001</v>
      </c>
      <c r="C60" t="s">
        <v>16</v>
      </c>
      <c r="D60" t="s">
        <v>167</v>
      </c>
      <c r="E60" t="s">
        <v>41</v>
      </c>
      <c r="F60" s="1" t="s">
        <v>168</v>
      </c>
      <c r="G60" t="s">
        <v>169</v>
      </c>
      <c r="H60">
        <v>1185.97</v>
      </c>
      <c r="I60" s="2">
        <v>43642</v>
      </c>
      <c r="J60" s="2">
        <v>43651</v>
      </c>
      <c r="K60">
        <v>1174.1099999999999</v>
      </c>
    </row>
    <row r="61" spans="1:11" x14ac:dyDescent="0.25">
      <c r="A61" t="str">
        <f>"Z5E291B0E1"</f>
        <v>Z5E291B0E1</v>
      </c>
      <c r="B61" t="str">
        <f t="shared" si="1"/>
        <v>06363391001</v>
      </c>
      <c r="C61" t="s">
        <v>16</v>
      </c>
      <c r="D61" t="s">
        <v>170</v>
      </c>
      <c r="E61" t="s">
        <v>41</v>
      </c>
      <c r="F61" s="1" t="s">
        <v>171</v>
      </c>
      <c r="G61" t="s">
        <v>172</v>
      </c>
      <c r="H61">
        <v>4900</v>
      </c>
      <c r="I61" s="2">
        <v>43651</v>
      </c>
      <c r="J61" s="2">
        <v>43656</v>
      </c>
      <c r="K61">
        <v>4900</v>
      </c>
    </row>
    <row r="62" spans="1:11" x14ac:dyDescent="0.25">
      <c r="A62" t="str">
        <f>"Z4920B4B79"</f>
        <v>Z4920B4B79</v>
      </c>
      <c r="B62" t="str">
        <f t="shared" si="1"/>
        <v>06363391001</v>
      </c>
      <c r="C62" t="s">
        <v>16</v>
      </c>
      <c r="D62" t="s">
        <v>173</v>
      </c>
      <c r="E62" t="s">
        <v>18</v>
      </c>
      <c r="F62" s="1" t="s">
        <v>78</v>
      </c>
      <c r="G62" t="s">
        <v>79</v>
      </c>
      <c r="H62">
        <v>15151</v>
      </c>
      <c r="I62" s="2">
        <v>43052</v>
      </c>
      <c r="J62" s="2">
        <v>44878</v>
      </c>
      <c r="K62">
        <v>5765.52</v>
      </c>
    </row>
    <row r="63" spans="1:11" x14ac:dyDescent="0.25">
      <c r="A63" t="str">
        <f>"8025590E5E"</f>
        <v>8025590E5E</v>
      </c>
      <c r="B63" t="str">
        <f t="shared" si="1"/>
        <v>06363391001</v>
      </c>
      <c r="C63" t="s">
        <v>16</v>
      </c>
      <c r="D63" t="s">
        <v>174</v>
      </c>
      <c r="E63" t="s">
        <v>18</v>
      </c>
      <c r="F63" s="1" t="s">
        <v>61</v>
      </c>
      <c r="G63" t="s">
        <v>62</v>
      </c>
      <c r="H63">
        <v>142283.87</v>
      </c>
      <c r="I63" s="2">
        <v>43619</v>
      </c>
      <c r="J63" s="2">
        <v>43764</v>
      </c>
      <c r="K63">
        <v>0</v>
      </c>
    </row>
    <row r="64" spans="1:11" x14ac:dyDescent="0.25">
      <c r="A64" t="str">
        <f>"7890452EF6"</f>
        <v>7890452EF6</v>
      </c>
      <c r="B64" t="str">
        <f t="shared" si="1"/>
        <v>06363391001</v>
      </c>
      <c r="C64" t="s">
        <v>16</v>
      </c>
      <c r="D64" t="s">
        <v>175</v>
      </c>
      <c r="E64" t="s">
        <v>37</v>
      </c>
      <c r="F64" s="1" t="s">
        <v>176</v>
      </c>
      <c r="G64" t="s">
        <v>177</v>
      </c>
      <c r="H64">
        <v>199206.56</v>
      </c>
      <c r="I64" s="2">
        <v>43761</v>
      </c>
      <c r="J64" s="2">
        <v>44478</v>
      </c>
      <c r="K64">
        <v>0</v>
      </c>
    </row>
    <row r="65" spans="1:11" x14ac:dyDescent="0.25">
      <c r="A65" t="str">
        <f>"Z662A5BECF"</f>
        <v>Z662A5BECF</v>
      </c>
      <c r="B65" t="str">
        <f t="shared" si="1"/>
        <v>06363391001</v>
      </c>
      <c r="C65" t="s">
        <v>16</v>
      </c>
      <c r="D65" t="s">
        <v>178</v>
      </c>
      <c r="E65" t="s">
        <v>41</v>
      </c>
      <c r="F65" s="1" t="s">
        <v>179</v>
      </c>
      <c r="G65" t="s">
        <v>180</v>
      </c>
      <c r="H65">
        <v>14000</v>
      </c>
      <c r="I65" s="2">
        <v>43739</v>
      </c>
      <c r="J65" s="2">
        <v>43890</v>
      </c>
      <c r="K65">
        <v>4846.17</v>
      </c>
    </row>
    <row r="66" spans="1:11" x14ac:dyDescent="0.25">
      <c r="A66" t="str">
        <f>"Z94299D825"</f>
        <v>Z94299D825</v>
      </c>
      <c r="B66" t="str">
        <f t="shared" si="1"/>
        <v>06363391001</v>
      </c>
      <c r="C66" t="s">
        <v>16</v>
      </c>
      <c r="D66" t="s">
        <v>181</v>
      </c>
      <c r="E66" t="s">
        <v>37</v>
      </c>
      <c r="F66" s="1" t="s">
        <v>182</v>
      </c>
      <c r="G66" t="s">
        <v>183</v>
      </c>
      <c r="H66">
        <v>15020</v>
      </c>
      <c r="I66" s="2">
        <v>43755</v>
      </c>
      <c r="J66" s="2">
        <v>43819</v>
      </c>
      <c r="K66">
        <v>0</v>
      </c>
    </row>
    <row r="67" spans="1:11" x14ac:dyDescent="0.25">
      <c r="A67" t="str">
        <f>"Z902ADEF96"</f>
        <v>Z902ADEF96</v>
      </c>
      <c r="B67" t="str">
        <f t="shared" ref="B67:B92" si="2">"06363391001"</f>
        <v>06363391001</v>
      </c>
      <c r="C67" t="s">
        <v>16</v>
      </c>
      <c r="D67" t="s">
        <v>184</v>
      </c>
      <c r="E67" t="s">
        <v>41</v>
      </c>
      <c r="F67" s="1" t="s">
        <v>185</v>
      </c>
      <c r="G67" t="s">
        <v>186</v>
      </c>
      <c r="H67">
        <v>348</v>
      </c>
      <c r="I67" s="2">
        <v>43817</v>
      </c>
      <c r="J67" s="2">
        <v>43861</v>
      </c>
      <c r="K67">
        <v>0</v>
      </c>
    </row>
    <row r="68" spans="1:11" x14ac:dyDescent="0.25">
      <c r="A68" t="str">
        <f>"81540506EC"</f>
        <v>81540506EC</v>
      </c>
      <c r="B68" t="str">
        <f t="shared" si="2"/>
        <v>06363391001</v>
      </c>
      <c r="C68" t="s">
        <v>16</v>
      </c>
      <c r="D68" t="s">
        <v>187</v>
      </c>
      <c r="E68" t="s">
        <v>18</v>
      </c>
      <c r="F68" s="1" t="s">
        <v>19</v>
      </c>
      <c r="G68" t="s">
        <v>20</v>
      </c>
      <c r="H68">
        <v>45047.34</v>
      </c>
      <c r="I68" s="2">
        <v>43822</v>
      </c>
      <c r="J68" s="2">
        <v>43860</v>
      </c>
      <c r="K68">
        <v>0</v>
      </c>
    </row>
    <row r="69" spans="1:11" x14ac:dyDescent="0.25">
      <c r="A69" t="str">
        <f>"ZB62B536EA"</f>
        <v>ZB62B536EA</v>
      </c>
      <c r="B69" t="str">
        <f t="shared" si="2"/>
        <v>06363391001</v>
      </c>
      <c r="C69" t="s">
        <v>16</v>
      </c>
      <c r="D69" t="s">
        <v>188</v>
      </c>
      <c r="E69" t="s">
        <v>18</v>
      </c>
      <c r="F69" s="1" t="s">
        <v>101</v>
      </c>
      <c r="G69" t="s">
        <v>102</v>
      </c>
      <c r="H69">
        <v>3482.16</v>
      </c>
      <c r="I69" s="2">
        <v>43823</v>
      </c>
      <c r="J69" s="2">
        <v>43860</v>
      </c>
      <c r="K69">
        <v>0</v>
      </c>
    </row>
    <row r="70" spans="1:11" x14ac:dyDescent="0.25">
      <c r="A70" t="str">
        <f>"Z882B53743"</f>
        <v>Z882B53743</v>
      </c>
      <c r="B70" t="str">
        <f t="shared" si="2"/>
        <v>06363391001</v>
      </c>
      <c r="C70" t="s">
        <v>16</v>
      </c>
      <c r="D70" t="s">
        <v>189</v>
      </c>
      <c r="E70" t="s">
        <v>18</v>
      </c>
      <c r="F70" s="1" t="s">
        <v>19</v>
      </c>
      <c r="G70" t="s">
        <v>20</v>
      </c>
      <c r="H70">
        <v>4062.5</v>
      </c>
      <c r="I70" s="2">
        <v>43822</v>
      </c>
      <c r="J70" s="2">
        <v>43860</v>
      </c>
      <c r="K70">
        <v>0</v>
      </c>
    </row>
    <row r="71" spans="1:11" x14ac:dyDescent="0.25">
      <c r="A71" t="str">
        <f>"Z3A2B537CF"</f>
        <v>Z3A2B537CF</v>
      </c>
      <c r="B71" t="str">
        <f t="shared" si="2"/>
        <v>06363391001</v>
      </c>
      <c r="C71" t="s">
        <v>16</v>
      </c>
      <c r="D71" t="s">
        <v>190</v>
      </c>
      <c r="E71" t="s">
        <v>18</v>
      </c>
      <c r="F71" s="1" t="s">
        <v>101</v>
      </c>
      <c r="G71" t="s">
        <v>102</v>
      </c>
      <c r="H71">
        <v>3207.96</v>
      </c>
      <c r="I71" s="2">
        <v>43823</v>
      </c>
      <c r="J71" s="2">
        <v>43860</v>
      </c>
      <c r="K71">
        <v>0</v>
      </c>
    </row>
    <row r="72" spans="1:11" x14ac:dyDescent="0.25">
      <c r="A72" t="str">
        <f>"Z012B53822"</f>
        <v>Z012B53822</v>
      </c>
      <c r="B72" t="str">
        <f t="shared" si="2"/>
        <v>06363391001</v>
      </c>
      <c r="C72" t="s">
        <v>16</v>
      </c>
      <c r="D72" t="s">
        <v>191</v>
      </c>
      <c r="E72" t="s">
        <v>18</v>
      </c>
      <c r="F72" s="1" t="s">
        <v>105</v>
      </c>
      <c r="G72" t="s">
        <v>106</v>
      </c>
      <c r="H72">
        <v>7214.14</v>
      </c>
      <c r="I72" s="2">
        <v>43826</v>
      </c>
      <c r="J72" s="2">
        <v>43860</v>
      </c>
      <c r="K72">
        <v>0</v>
      </c>
    </row>
    <row r="73" spans="1:11" x14ac:dyDescent="0.25">
      <c r="A73" t="str">
        <f>"Z392B5378A"</f>
        <v>Z392B5378A</v>
      </c>
      <c r="B73" t="str">
        <f t="shared" si="2"/>
        <v>06363391001</v>
      </c>
      <c r="C73" t="s">
        <v>16</v>
      </c>
      <c r="D73" t="s">
        <v>192</v>
      </c>
      <c r="E73" t="s">
        <v>18</v>
      </c>
      <c r="F73" s="1" t="s">
        <v>97</v>
      </c>
      <c r="G73" t="s">
        <v>98</v>
      </c>
      <c r="H73">
        <v>36180</v>
      </c>
      <c r="I73" s="2">
        <v>43822</v>
      </c>
      <c r="J73" s="2">
        <v>43860</v>
      </c>
      <c r="K73">
        <v>0</v>
      </c>
    </row>
    <row r="74" spans="1:11" x14ac:dyDescent="0.25">
      <c r="A74" t="str">
        <f>"Z9F27763DF"</f>
        <v>Z9F27763DF</v>
      </c>
      <c r="B74" t="str">
        <f t="shared" si="2"/>
        <v>06363391001</v>
      </c>
      <c r="C74" t="s">
        <v>16</v>
      </c>
      <c r="D74" t="s">
        <v>193</v>
      </c>
      <c r="E74" t="s">
        <v>41</v>
      </c>
      <c r="F74" s="1" t="s">
        <v>194</v>
      </c>
      <c r="G74" t="s">
        <v>195</v>
      </c>
      <c r="H74">
        <v>5175</v>
      </c>
      <c r="I74" s="2">
        <v>43531</v>
      </c>
      <c r="J74" s="2">
        <v>43591</v>
      </c>
      <c r="K74">
        <v>5175</v>
      </c>
    </row>
    <row r="75" spans="1:11" x14ac:dyDescent="0.25">
      <c r="A75" t="str">
        <f>"785070705E"</f>
        <v>785070705E</v>
      </c>
      <c r="B75" t="str">
        <f t="shared" si="2"/>
        <v>06363391001</v>
      </c>
      <c r="C75" t="s">
        <v>16</v>
      </c>
      <c r="D75" t="s">
        <v>196</v>
      </c>
      <c r="E75" t="s">
        <v>18</v>
      </c>
      <c r="F75" s="1" t="s">
        <v>22</v>
      </c>
      <c r="G75" t="s">
        <v>23</v>
      </c>
      <c r="H75">
        <v>86247</v>
      </c>
      <c r="I75" s="2">
        <v>43556</v>
      </c>
      <c r="J75" s="2">
        <v>45382</v>
      </c>
      <c r="K75">
        <v>7858.07</v>
      </c>
    </row>
    <row r="76" spans="1:11" x14ac:dyDescent="0.25">
      <c r="A76" t="str">
        <f>"Z3E282FC14"</f>
        <v>Z3E282FC14</v>
      </c>
      <c r="B76" t="str">
        <f t="shared" si="2"/>
        <v>06363391001</v>
      </c>
      <c r="C76" t="s">
        <v>16</v>
      </c>
      <c r="D76" t="s">
        <v>197</v>
      </c>
      <c r="E76" t="s">
        <v>18</v>
      </c>
      <c r="F76" s="1" t="s">
        <v>19</v>
      </c>
      <c r="G76" t="s">
        <v>20</v>
      </c>
      <c r="H76">
        <v>10676</v>
      </c>
      <c r="I76" s="2">
        <v>43584</v>
      </c>
      <c r="J76" s="2">
        <v>45410</v>
      </c>
      <c r="K76">
        <v>1067.5999999999999</v>
      </c>
    </row>
    <row r="77" spans="1:11" x14ac:dyDescent="0.25">
      <c r="A77" t="str">
        <f>"79508164EC"</f>
        <v>79508164EC</v>
      </c>
      <c r="B77" t="str">
        <f t="shared" si="2"/>
        <v>06363391001</v>
      </c>
      <c r="C77" t="s">
        <v>16</v>
      </c>
      <c r="D77" t="s">
        <v>198</v>
      </c>
      <c r="E77" t="s">
        <v>18</v>
      </c>
      <c r="F77" s="1" t="s">
        <v>149</v>
      </c>
      <c r="G77" t="s">
        <v>82</v>
      </c>
      <c r="H77">
        <v>89761.81</v>
      </c>
      <c r="I77" s="2">
        <v>43644</v>
      </c>
      <c r="J77" s="2">
        <v>43675</v>
      </c>
      <c r="K77">
        <v>0</v>
      </c>
    </row>
    <row r="78" spans="1:11" x14ac:dyDescent="0.25">
      <c r="A78" t="str">
        <f>"7746564AD5"</f>
        <v>7746564AD5</v>
      </c>
      <c r="B78" t="str">
        <f t="shared" si="2"/>
        <v>06363391001</v>
      </c>
      <c r="C78" t="s">
        <v>16</v>
      </c>
      <c r="D78" t="s">
        <v>199</v>
      </c>
      <c r="E78" t="s">
        <v>37</v>
      </c>
      <c r="F78" s="1" t="s">
        <v>200</v>
      </c>
      <c r="G78" t="s">
        <v>201</v>
      </c>
      <c r="H78">
        <v>195804.57</v>
      </c>
      <c r="I78" s="2">
        <v>43628</v>
      </c>
      <c r="J78" s="2">
        <v>44359</v>
      </c>
      <c r="K78">
        <v>41123.08</v>
      </c>
    </row>
    <row r="79" spans="1:11" x14ac:dyDescent="0.25">
      <c r="A79" t="str">
        <f>"7872999C4B"</f>
        <v>7872999C4B</v>
      </c>
      <c r="B79" t="str">
        <f t="shared" si="2"/>
        <v>06363391001</v>
      </c>
      <c r="C79" t="s">
        <v>16</v>
      </c>
      <c r="D79" t="s">
        <v>202</v>
      </c>
      <c r="E79" t="s">
        <v>18</v>
      </c>
      <c r="F79" s="1" t="s">
        <v>81</v>
      </c>
      <c r="G79" t="s">
        <v>82</v>
      </c>
      <c r="H79">
        <v>38035.839999999997</v>
      </c>
      <c r="I79" s="2">
        <v>43280</v>
      </c>
      <c r="J79" s="2">
        <v>44011</v>
      </c>
      <c r="K79">
        <v>37795.79</v>
      </c>
    </row>
    <row r="80" spans="1:11" x14ac:dyDescent="0.25">
      <c r="A80" t="str">
        <f>"8046723DDF"</f>
        <v>8046723DDF</v>
      </c>
      <c r="B80" t="str">
        <f t="shared" si="2"/>
        <v>06363391001</v>
      </c>
      <c r="C80" t="s">
        <v>16</v>
      </c>
      <c r="D80" t="s">
        <v>203</v>
      </c>
      <c r="E80" t="s">
        <v>18</v>
      </c>
      <c r="F80" s="1" t="s">
        <v>81</v>
      </c>
      <c r="G80" t="s">
        <v>82</v>
      </c>
      <c r="H80">
        <v>15125.1</v>
      </c>
      <c r="I80" s="2">
        <v>43280</v>
      </c>
      <c r="J80" s="2">
        <v>44011</v>
      </c>
      <c r="K80">
        <v>15049.47</v>
      </c>
    </row>
    <row r="81" spans="1:11" x14ac:dyDescent="0.25">
      <c r="A81" t="str">
        <f>"7987099A98"</f>
        <v>7987099A98</v>
      </c>
      <c r="B81" t="str">
        <f t="shared" si="2"/>
        <v>06363391001</v>
      </c>
      <c r="C81" t="s">
        <v>16</v>
      </c>
      <c r="D81" t="s">
        <v>204</v>
      </c>
      <c r="E81" t="s">
        <v>41</v>
      </c>
      <c r="F81" s="1" t="s">
        <v>205</v>
      </c>
      <c r="G81" t="s">
        <v>206</v>
      </c>
      <c r="H81">
        <v>52540.639999999999</v>
      </c>
      <c r="I81" s="2">
        <v>43763</v>
      </c>
      <c r="J81" s="2">
        <v>43823</v>
      </c>
      <c r="K81">
        <v>52540.13</v>
      </c>
    </row>
    <row r="82" spans="1:11" x14ac:dyDescent="0.25">
      <c r="A82" t="str">
        <f>"ZE92A3FDC4"</f>
        <v>ZE92A3FDC4</v>
      </c>
      <c r="B82" t="str">
        <f t="shared" si="2"/>
        <v>06363391001</v>
      </c>
      <c r="C82" t="s">
        <v>16</v>
      </c>
      <c r="D82" t="s">
        <v>207</v>
      </c>
      <c r="E82" t="s">
        <v>18</v>
      </c>
      <c r="F82" s="1" t="s">
        <v>137</v>
      </c>
      <c r="G82" t="s">
        <v>138</v>
      </c>
      <c r="H82">
        <v>1500</v>
      </c>
      <c r="I82" s="2">
        <v>43756</v>
      </c>
      <c r="J82" s="2">
        <v>43766</v>
      </c>
      <c r="K82">
        <v>1348.78</v>
      </c>
    </row>
    <row r="83" spans="1:11" x14ac:dyDescent="0.25">
      <c r="A83" t="str">
        <f>"ZB92A5BEA1"</f>
        <v>ZB92A5BEA1</v>
      </c>
      <c r="B83" t="str">
        <f t="shared" si="2"/>
        <v>06363391001</v>
      </c>
      <c r="C83" t="s">
        <v>16</v>
      </c>
      <c r="D83" t="s">
        <v>208</v>
      </c>
      <c r="E83" t="s">
        <v>41</v>
      </c>
      <c r="F83" s="1" t="s">
        <v>108</v>
      </c>
      <c r="G83" t="s">
        <v>109</v>
      </c>
      <c r="H83">
        <v>2635</v>
      </c>
      <c r="I83" s="2">
        <v>43763</v>
      </c>
      <c r="J83" s="2">
        <v>43784</v>
      </c>
      <c r="K83">
        <v>2635</v>
      </c>
    </row>
    <row r="84" spans="1:11" x14ac:dyDescent="0.25">
      <c r="A84" t="str">
        <f>"81602589EC"</f>
        <v>81602589EC</v>
      </c>
      <c r="B84" t="str">
        <f t="shared" si="2"/>
        <v>06363391001</v>
      </c>
      <c r="C84" t="s">
        <v>16</v>
      </c>
      <c r="D84" t="s">
        <v>209</v>
      </c>
      <c r="E84" t="s">
        <v>18</v>
      </c>
      <c r="F84" s="1" t="s">
        <v>55</v>
      </c>
      <c r="G84" t="s">
        <v>56</v>
      </c>
      <c r="H84">
        <v>1358040</v>
      </c>
      <c r="I84" s="2">
        <v>43891</v>
      </c>
      <c r="J84" s="2">
        <v>44500</v>
      </c>
      <c r="K84">
        <v>0</v>
      </c>
    </row>
    <row r="85" spans="1:11" x14ac:dyDescent="0.25">
      <c r="A85" t="str">
        <f>"80602096E1"</f>
        <v>80602096E1</v>
      </c>
      <c r="B85" t="str">
        <f t="shared" si="2"/>
        <v>06363391001</v>
      </c>
      <c r="C85" t="s">
        <v>16</v>
      </c>
      <c r="D85" t="s">
        <v>210</v>
      </c>
      <c r="E85" t="s">
        <v>37</v>
      </c>
      <c r="F85" s="1" t="s">
        <v>211</v>
      </c>
      <c r="H85">
        <v>0</v>
      </c>
      <c r="K85">
        <v>0</v>
      </c>
    </row>
    <row r="86" spans="1:11" x14ac:dyDescent="0.25">
      <c r="A86" t="str">
        <f>"8060206468"</f>
        <v>8060206468</v>
      </c>
      <c r="B86" t="str">
        <f t="shared" si="2"/>
        <v>06363391001</v>
      </c>
      <c r="C86" t="s">
        <v>16</v>
      </c>
      <c r="D86" t="s">
        <v>212</v>
      </c>
      <c r="E86" t="s">
        <v>37</v>
      </c>
      <c r="F86" s="1" t="s">
        <v>213</v>
      </c>
      <c r="H86">
        <v>0</v>
      </c>
      <c r="K86">
        <v>0</v>
      </c>
    </row>
    <row r="87" spans="1:11" x14ac:dyDescent="0.25">
      <c r="A87" t="str">
        <f>"8060214B00"</f>
        <v>8060214B00</v>
      </c>
      <c r="B87" t="str">
        <f t="shared" si="2"/>
        <v>06363391001</v>
      </c>
      <c r="C87" t="s">
        <v>16</v>
      </c>
      <c r="D87" t="s">
        <v>214</v>
      </c>
      <c r="E87" t="s">
        <v>37</v>
      </c>
      <c r="F87" s="1" t="s">
        <v>215</v>
      </c>
      <c r="H87">
        <v>0</v>
      </c>
      <c r="K87">
        <v>0</v>
      </c>
    </row>
    <row r="88" spans="1:11" x14ac:dyDescent="0.25">
      <c r="A88" t="str">
        <f>"8060218E4C"</f>
        <v>8060218E4C</v>
      </c>
      <c r="B88" t="str">
        <f t="shared" si="2"/>
        <v>06363391001</v>
      </c>
      <c r="C88" t="s">
        <v>16</v>
      </c>
      <c r="D88" t="s">
        <v>216</v>
      </c>
      <c r="E88" t="s">
        <v>37</v>
      </c>
      <c r="F88" s="1" t="s">
        <v>217</v>
      </c>
      <c r="H88">
        <v>0</v>
      </c>
      <c r="K88">
        <v>0</v>
      </c>
    </row>
    <row r="89" spans="1:11" x14ac:dyDescent="0.25">
      <c r="A89" t="str">
        <f>"Z2F2A99038"</f>
        <v>Z2F2A99038</v>
      </c>
      <c r="B89" t="str">
        <f t="shared" si="2"/>
        <v>06363391001</v>
      </c>
      <c r="C89" t="s">
        <v>16</v>
      </c>
      <c r="D89" t="s">
        <v>218</v>
      </c>
      <c r="E89" t="s">
        <v>37</v>
      </c>
      <c r="F89" s="1" t="s">
        <v>219</v>
      </c>
      <c r="H89">
        <v>0</v>
      </c>
      <c r="K89">
        <v>0</v>
      </c>
    </row>
    <row r="90" spans="1:11" x14ac:dyDescent="0.25">
      <c r="A90" t="str">
        <f>"7960970046"</f>
        <v>7960970046</v>
      </c>
      <c r="B90" t="str">
        <f t="shared" si="2"/>
        <v>06363391001</v>
      </c>
      <c r="C90" t="s">
        <v>16</v>
      </c>
      <c r="D90" t="s">
        <v>220</v>
      </c>
      <c r="E90" t="s">
        <v>18</v>
      </c>
      <c r="F90" s="1" t="s">
        <v>22</v>
      </c>
      <c r="G90" t="s">
        <v>23</v>
      </c>
      <c r="H90">
        <v>36963</v>
      </c>
      <c r="I90" s="2">
        <v>43644</v>
      </c>
      <c r="J90" s="2">
        <v>45471</v>
      </c>
      <c r="K90">
        <v>1232.1099999999999</v>
      </c>
    </row>
    <row r="91" spans="1:11" x14ac:dyDescent="0.25">
      <c r="A91" t="str">
        <f>"742732567B"</f>
        <v>742732567B</v>
      </c>
      <c r="B91" t="str">
        <f t="shared" si="2"/>
        <v>06363391001</v>
      </c>
      <c r="C91" t="s">
        <v>16</v>
      </c>
      <c r="D91" t="s">
        <v>221</v>
      </c>
      <c r="E91" t="s">
        <v>18</v>
      </c>
      <c r="F91" s="1" t="s">
        <v>151</v>
      </c>
      <c r="G91" t="s">
        <v>152</v>
      </c>
      <c r="H91">
        <v>0</v>
      </c>
      <c r="I91" s="2">
        <v>43182</v>
      </c>
      <c r="J91" s="2">
        <v>43547</v>
      </c>
      <c r="K91">
        <v>263931.38</v>
      </c>
    </row>
    <row r="92" spans="1:11" x14ac:dyDescent="0.25">
      <c r="A92" t="str">
        <f>"73379614FA"</f>
        <v>73379614FA</v>
      </c>
      <c r="B92" t="str">
        <f t="shared" si="2"/>
        <v>06363391001</v>
      </c>
      <c r="C92" t="s">
        <v>16</v>
      </c>
      <c r="D92" t="s">
        <v>222</v>
      </c>
      <c r="E92" t="s">
        <v>18</v>
      </c>
      <c r="F92" s="1" t="s">
        <v>55</v>
      </c>
      <c r="G92" t="s">
        <v>56</v>
      </c>
      <c r="H92">
        <v>0</v>
      </c>
      <c r="I92" s="2">
        <v>43160</v>
      </c>
      <c r="J92" s="2">
        <v>43524</v>
      </c>
      <c r="K92">
        <v>1166092.77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2020-01-31T13:44:40Z</dcterms:created>
  <dcterms:modified xsi:type="dcterms:W3CDTF">2020-01-31T13:44:40Z</dcterms:modified>
</cp:coreProperties>
</file>