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molis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</calcChain>
</file>

<file path=xl/sharedStrings.xml><?xml version="1.0" encoding="utf-8"?>
<sst xmlns="http://schemas.openxmlformats.org/spreadsheetml/2006/main" count="293" uniqueCount="162">
  <si>
    <t>Agenzia delle Entrate</t>
  </si>
  <si>
    <t>CF 06363391001</t>
  </si>
  <si>
    <t>Contratti di forniture, beni e servizi</t>
  </si>
  <si>
    <t>Anno 2019</t>
  </si>
  <si>
    <t>Dati aggiornati al 31-01-2020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</si>
  <si>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</si>
  <si>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</si>
  <si>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</si>
  <si>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</si>
  <si>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</si>
  <si>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</si>
  <si>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</si>
  <si>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</si>
  <si>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</si>
  <si>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</si>
  <si>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</si>
  <si>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Molise</t>
  </si>
  <si>
    <t>Consip 23 - Noleggio fotocopiatrice UPT Campobasso</t>
  </si>
  <si>
    <t>26-AFFIDAMENTO DIRETTO IN ADESIONE AD ACCORDO QUADRO/CONVENZIONE</t>
  </si>
  <si>
    <t xml:space="preserve">KYOCERA DOCUMENT SOLUTION ITALIA SPA (CF: 01788080156)
</t>
  </si>
  <si>
    <t>KYOCERA DOCUMENT SOLUTION ITALIA SPA (CF: 01788080156)</t>
  </si>
  <si>
    <t xml:space="preserve">Noleggio fotocopiatrici DP-CB/UPT Campobasso ordine n. 3133415 </t>
  </si>
  <si>
    <t xml:space="preserve">OLIVETTI SPA (CF: 02298700010)
</t>
  </si>
  <si>
    <t>OLIVETTI SPA (CF: 02298700010)</t>
  </si>
  <si>
    <t>Affidamento servizi di riscossione tributi con modalitÃ  elettroniche</t>
  </si>
  <si>
    <t xml:space="preserve">BANCA NAZIONALE DEL LAVORO SPA (CF: 09339391006)
</t>
  </si>
  <si>
    <t>BANCA NAZIONALE DEL LAVORO SPA (CF: 09339391006)</t>
  </si>
  <si>
    <t>Carburante per autotrazione</t>
  </si>
  <si>
    <t xml:space="preserve">KUWAIT PETROLEUM ITALIA SPA (CF: 00435970587)
</t>
  </si>
  <si>
    <t>KUWAIT PETROLEUM ITALIA SPA (CF: 00435970587)</t>
  </si>
  <si>
    <t>Carta di credito aziendale</t>
  </si>
  <si>
    <t xml:space="preserve">NEXI PAYMENTS S.P.A. (giÃ  CARTASI SPA) (CF: 04107060966)
</t>
  </si>
  <si>
    <t>NEXI PAYMENTS S.P.A. (giÃ  CARTASI SPA) (CF: 04107060966)</t>
  </si>
  <si>
    <t>Consip 26 - Noleggio fotocopiatrici UPT Isernia</t>
  </si>
  <si>
    <t xml:space="preserve">Fornitura di gas per le sedi degli uffici della regione Molise </t>
  </si>
  <si>
    <t xml:space="preserve">ESTRA ENERGIE SRL (CF: 01219980529)
</t>
  </si>
  <si>
    <t>ESTRA ENERGIE SRL (CF: 01219980529)</t>
  </si>
  <si>
    <t>Convenzione Energia elettrica 15</t>
  </si>
  <si>
    <t xml:space="preserve">A2A ENERGIA (CF: 12883420155)
</t>
  </si>
  <si>
    <t>A2A ENERGIA (CF: 12883420155)</t>
  </si>
  <si>
    <t>Consip 27 Noleggio fotocopiatore sede Direzione Regionale</t>
  </si>
  <si>
    <t xml:space="preserve">SHARP ELECTRONICS ITALIA S.P.A. (CF: 09275090158)
</t>
  </si>
  <si>
    <t>SHARP ELECTRONICS ITALIA S.P.A. (CF: 09275090158)</t>
  </si>
  <si>
    <t>FORNITURA BUONI PASTO ELETTRONICI</t>
  </si>
  <si>
    <t xml:space="preserve">Qui! Group Spa (CF: 03105300101)
</t>
  </si>
  <si>
    <t>Qui! Group Spa (CF: 03105300101)</t>
  </si>
  <si>
    <t>SORVEGLIANZA SANITARIA</t>
  </si>
  <si>
    <t xml:space="preserve">COM Metodi spa  (CF: 07120730150)
</t>
  </si>
  <si>
    <t>COM Metodi spa  (CF: 07120730150)</t>
  </si>
  <si>
    <t xml:space="preserve">Fornitura e montaggio di arredi a norma con consegne agli uffici dellâ€™Agenzia delle Entrate presenti sul territorio del Molise.	</t>
  </si>
  <si>
    <t>23-AFFIDAMENTO IN ECONOMIA - AFFIDAMENTO DIRETTO</t>
  </si>
  <si>
    <t xml:space="preserve">ARREDAMENTI GOTI -SRL (CF: 01944600475)
LORETI ARREDAMENTI SNC (CF: 03140210547)
</t>
  </si>
  <si>
    <t>ARREDAMENTI GOTI -SRL (CF: 01944600475)</t>
  </si>
  <si>
    <t xml:space="preserve">FORNITURA BUONI PASTO ELETTRONICI </t>
  </si>
  <si>
    <t xml:space="preserve">REPAS LUNCH COUPON (CF: 08122660585)
</t>
  </si>
  <si>
    <t>REPAS LUNCH COUPON (CF: 08122660585)</t>
  </si>
  <si>
    <t>Affidamento del servizio di manutenzione degli impianti elettrici e speciali presso gli uffici dipendenti dalla Direzione regionale del Molise dellâ€™Agenzia delle Entrate</t>
  </si>
  <si>
    <t xml:space="preserve">SICE IMPIANTI TECNOLOGICI DI DE VIVO LIVIO E C. S.A.S. (CF: 01709060709)
SIMET SRL (CF: 00879290948)
</t>
  </si>
  <si>
    <t>SIMET SRL (CF: 00879290948)</t>
  </si>
  <si>
    <t>Approvvigionamento del servizio di manutenzione degli impianti elevatori presso le sedi degli Uffici di competenza della Direzione Regionale del Molise</t>
  </si>
  <si>
    <t xml:space="preserve">KONE SPA (CF: 12899760156)
SCHINDLER SPA (CF: 00842990152)
</t>
  </si>
  <si>
    <t>KONE SPA (CF: 12899760156)</t>
  </si>
  <si>
    <t>AFFIDAMENTO SERVIZIO DI MANUTENZIONE IMPIANTI ANTINCENDIO REGIONE MOLISE</t>
  </si>
  <si>
    <t xml:space="preserve">ANTINCENDIO MOLISE (CF: 01559100704)
VIP ESTINTORI DI VENTRESCA MARIO (CF: VNTMRA76C05L113N)
</t>
  </si>
  <si>
    <t>ANTINCENDIO MOLISE (CF: 01559100704)</t>
  </si>
  <si>
    <t>Approvvigionamento del servizio di manutenzione degli impianti di riscaldamento, climatizzazione, idrici ed idrico-sanitari presso le sedi degli Uffici di competenza della Direzione Regionale del Molise</t>
  </si>
  <si>
    <t xml:space="preserve">CLIMATECH SANNITA (CF: 01575480627)
TECHNO IMPIANTI SRL (CF: 00871960704)
</t>
  </si>
  <si>
    <t>TECHNO IMPIANTI SRL (CF: 00871960704)</t>
  </si>
  <si>
    <t>Manutenzione impianti elettrici</t>
  </si>
  <si>
    <t>22-PROCEDURA NEGOZIATA DERIVANTE DA AVVISI CON CUI SI INDICE LA GARA</t>
  </si>
  <si>
    <t xml:space="preserve">CALABRESE s.r.l. (CF: 00380380949)
CALIFEL SRL (CF: 00789280708)
CENTRO ALLARME MOLISE di Antonino Di Iorio (CF: DRINNN56L03G606Z)
NR GENIO CIVILE SRL (CF: 00384950945)
Servizi innovativi srl (CF: 01714210703)
</t>
  </si>
  <si>
    <t>NR GENIO CIVILE SRL (CF: 00384950945)</t>
  </si>
  <si>
    <t>Manutenzione impianti termoidraulici, condizionamento e idrici-sanitari</t>
  </si>
  <si>
    <t xml:space="preserve">CALIFEL SRL (CF: 00789280708)
LA TERMOIDRAULICA DI DI BIASE GIUSEPPE (CF: DBSGPP61S25B519T)
MIGNOGNA DONATO (CF: MGNDNT67R31H273P)
NR GENIO CIVILE SRL (CF: 00384950945)
Servizi innovativi srl (CF: 01714210703)
</t>
  </si>
  <si>
    <t>Manutenzione impianti elevatori</t>
  </si>
  <si>
    <t xml:space="preserve">ASCENSORI DI GREGORIO (CF: 01430430700)
NEULIFT SERVICE MOLISE SRL (CF: 00940750706)
</t>
  </si>
  <si>
    <t>ASCENSORI DI GREGORIO (CF: 01430430700)</t>
  </si>
  <si>
    <t>Manutenzione impianti antincendio</t>
  </si>
  <si>
    <t xml:space="preserve">CALIFEL SRL (CF: 00789280708)
LUCIANO ANGELO - IMPIANTI TECNOLOGICI (CF: 01467130702)
MARSA SICUREZZA DI RAGOSTA E BOVE S.N.C. (CF: 01308751211)
NR GENIO CIVILE SRL (CF: 00384950945)
VIP ESTINTORI DI VENTRESCA MARIO (CF: VNTMRA76C05L113N)
</t>
  </si>
  <si>
    <t>Fornitura di toner originali e ricostruiti per gli uffici della regione Molise</t>
  </si>
  <si>
    <t xml:space="preserve">R.C.M. ITALIA s.r.l. (CF: 06736060630)
</t>
  </si>
  <si>
    <t>R.C.M. ITALIA s.r.l. (CF: 06736060630)</t>
  </si>
  <si>
    <t>Fornitura di defribrillatori semiautomatici per gli uffici della regione Molise</t>
  </si>
  <si>
    <t xml:space="preserve">3B S.R.L. (CF: 03763310012)
AGIF EMERGRNCY EQUIPMENT (CF: FRRGPP66S02I549Q)
FUTURA HOSPITAL S.A.S. DI CARANDENTE CIRO (CF: 05206041211)
IREDEEM S.P.A. (CF: 10574970017)
S.I.D.EM. SPA  (CF: 00833160963)
</t>
  </si>
  <si>
    <t>IREDEEM S.P.A. (CF: 10574970017)</t>
  </si>
  <si>
    <t>Intervento urgente di riparazione degli armadi compattati dellâ€™Ufficio Provinciale-Territorio di Campobasso</t>
  </si>
  <si>
    <t xml:space="preserve">Omega Servizi srl (CF: 01441260708)
</t>
  </si>
  <si>
    <t>Omega Servizi srl (CF: 01441260708)</t>
  </si>
  <si>
    <t>Servizi di trasloco, facchinaggio e smaltimento per il trasferimento dellâ€™Ufficio Provinciale-Territorio di Isernia</t>
  </si>
  <si>
    <t xml:space="preserve">ENVIROSERVICE (CF: 00850940941)
MINITRANS di Salvatore Francesco (CF: slvfnc49c29c486k)
Servizi innovativi srl (CF: 01714210703)
</t>
  </si>
  <si>
    <t>Servizi innovativi srl (CF: 01714210703)</t>
  </si>
  <si>
    <t>ACQUISTO TESTI GIURIDICI</t>
  </si>
  <si>
    <t xml:space="preserve">GiuffrÃ¨ Francis Lefebvre S.p.A (CF: 00829840156)
</t>
  </si>
  <si>
    <t>GiuffrÃ¨ Francis Lefebvre S.p.A (CF: 00829840156)</t>
  </si>
  <si>
    <t>Riparazione impianto rilevazione fumi ed antincendio</t>
  </si>
  <si>
    <t xml:space="preserve">ANTINCENDIO MOLISE (CF: 01559100704)
</t>
  </si>
  <si>
    <t>Servizio di riparazione e sostituzione dei maniglioni, maniglie e serrature delle porte tagliafuoco e dellâ€™uscita di emergenza ubicate nellâ€™immobile sede della Direzione Regionale del Molise</t>
  </si>
  <si>
    <t xml:space="preserve">HERA COMM (CF: 02221101203)
</t>
  </si>
  <si>
    <t>HERA COMM (CF: 02221101203)</t>
  </si>
  <si>
    <t>Fornitura di n. 30 climatizzatori portatili per la Direzione Provinciale di Campobasso, Piazzale Palatucci n. 10</t>
  </si>
  <si>
    <t xml:space="preserve">LAITECH SRLS (CF: 14329411004)
</t>
  </si>
  <si>
    <t>LAITECH SRLS (CF: 14329411004)</t>
  </si>
  <si>
    <t>Fornitura e sostituzione di 29 vetri per finestra con foro per installazione di climatizzatori portatili presso la Direzione Provinciale di Campobasso Piazzale Palatucci n. 10.</t>
  </si>
  <si>
    <t xml:space="preserve">LABORVETRO DI MARANO ANTONELLO  (CF: MRNNNL60H30B519P)
</t>
  </si>
  <si>
    <t>LABORVETRO DI MARANO ANTONELLO  (CF: MRNNNL60H30B519P)</t>
  </si>
  <si>
    <t>PULIZIA AIUOLE E TERRAZZO DI COPERTURA D.P.CAMPOBASSO</t>
  </si>
  <si>
    <t xml:space="preserve">PULISERVICE di scerra Claudio (CF: 01471360709)
</t>
  </si>
  <si>
    <t>PULISERVICE di scerra Claudio (CF: 01471360709)</t>
  </si>
  <si>
    <t>Fornitura di carburante per autotrazione mediante Fuel Card</t>
  </si>
  <si>
    <t xml:space="preserve">KUWAIT PETROLEUM ITALIA S.P.A. (CF: 00891951006)
</t>
  </si>
  <si>
    <t>KUWAIT PETROLEUM ITALIA S.P.A. (CF: 00891951006)</t>
  </si>
  <si>
    <t>Affidamento diretto del servizio per le verifiche degli impianti elettrici di messa a terra e dei dispositivi di protezione contro le scariche atmosferiche.</t>
  </si>
  <si>
    <t xml:space="preserve">Azzurra Certificazioni S.r.l. (CF: 01243540620)
ITALIANA ISPEZIONI S.R.L. (CF: 01472290624)
SIDELMED S.P.A. (CF: 03486670650)
</t>
  </si>
  <si>
    <t>Azzurra Certificazioni S.r.l. (CF: 01243540620)</t>
  </si>
  <si>
    <t>Affidamento del servizio di facchinaggio e trasloco ex sportello di Larino</t>
  </si>
  <si>
    <t xml:space="preserve">TRASLOCHI MANCINELLI (CF: MNCMHL74L25B519W)
</t>
  </si>
  <si>
    <t>TRASLOCHI MANCINELLI (CF: MNCMHL74L25B519W)</t>
  </si>
  <si>
    <t>FORNITURA ENERGIA ELETTRICA</t>
  </si>
  <si>
    <t>Consip 27 Noleggio fotocopiatori sede DP Campobasso</t>
  </si>
  <si>
    <t>Consip 27 - Noleggio fotocopiatorE UT Termoli</t>
  </si>
  <si>
    <t xml:space="preserve">Noleggio fotocopiatrici DRM, DP-IS, UT Termoli e Sportello Larino ordine n. 3013341 </t>
  </si>
  <si>
    <t xml:space="preserve">Noleggio fotocopiatrici DD/PP-CB ed IS ordine n. 3013190 </t>
  </si>
  <si>
    <t xml:space="preserve">Noleggio fotocopiatrici Direzione Provinciale CB ordine n. 2942166 </t>
  </si>
  <si>
    <t xml:space="preserve">Noleggio fotocopiatrici Direzione Regionale ordine n. 2716089 </t>
  </si>
  <si>
    <t xml:space="preserve">KYOCERA SPA (CF: 02973040963)
</t>
  </si>
  <si>
    <t>KYOCERA SPA (CF: 02973040963)</t>
  </si>
  <si>
    <t xml:space="preserve">Consip 30 - Noleggio fotocopiatore UPT Campobasso </t>
  </si>
  <si>
    <t>DIGITALIZZAZIONE N.80 FOGLI MAPPA DEL N.C.E.U. ISERNIA</t>
  </si>
  <si>
    <t xml:space="preserve">A.M. IMAGE (CF: 02285620379)
</t>
  </si>
  <si>
    <t>A.M. IMAGE (CF: 02285620379)</t>
  </si>
  <si>
    <t>ACQUISTO TONER</t>
  </si>
  <si>
    <t xml:space="preserve">INFORDATA (CF: 00929440592)
</t>
  </si>
  <si>
    <t>INFORDATA (CF: 00929440592)</t>
  </si>
  <si>
    <t>Servizio di riparazione impianto elevatore presso D.P. di Campobasso</t>
  </si>
  <si>
    <t xml:space="preserve">KONE SPA (CF: 12899760156)
</t>
  </si>
  <si>
    <t>ACQUISTO MATERIALE DI CANCELLERIA - TONER - CARTA</t>
  </si>
  <si>
    <t xml:space="preserve">INGROSCART SRL (CF: 01469840662)
</t>
  </si>
  <si>
    <t>INGROSCART SRL (CF: 01469840662)</t>
  </si>
  <si>
    <t>VERIFICA STRAORDINARIA ASCENSORE D.P.CBASSO</t>
  </si>
  <si>
    <t xml:space="preserve">INC  (CF: 03529410619)
</t>
  </si>
  <si>
    <t>INC  (CF: 03529410619)</t>
  </si>
  <si>
    <t>RILEGATURA ATTI CONSERVATORIA PUBBLICITA IMMOBILIARE</t>
  </si>
  <si>
    <t xml:space="preserve">Sud Stampa di G. Morisco &amp; C. snc (CF: 05000430727)
</t>
  </si>
  <si>
    <t>Sud Stampa di G. Morisco &amp; C. snc (CF: 05000430727)</t>
  </si>
  <si>
    <t>FORNITURA E MONTAGGIO ARREDI</t>
  </si>
  <si>
    <t xml:space="preserve">Comitalia srl (CF: 01525700546)
</t>
  </si>
  <si>
    <t>Comitalia srl (CF: 01525700546)</t>
  </si>
  <si>
    <t>ACQUISTO N.6 TIMBRI "IL MILLESIMO"</t>
  </si>
  <si>
    <t xml:space="preserve">Istituto Poligrafico e Zecca dello Stato  (CF: 00399810589)
</t>
  </si>
  <si>
    <t>Istituto Poligrafico e Zecca dello Stato  (CF: 00399810589)</t>
  </si>
  <si>
    <t>FORNITURA E POSA IN OPERA DI N.2 APPARATI APRIPORTA ESTERNI</t>
  </si>
  <si>
    <t xml:space="preserve">SOLARI DI UDINE S.P.A. (CF: 01847860309)
</t>
  </si>
  <si>
    <t>SOLARI DI UDINE S.P.A. (CF: 01847860309)</t>
  </si>
  <si>
    <t>Fornitura di carta ecologica vergine e riciclata e di materiale di cancelleria per gli Uffici dell'Agenzia delle Entrate del Molise</t>
  </si>
  <si>
    <t xml:space="preserve">ALL COMPUTER (CF: 00823260948)
CERBONE STAMPA SRL (CF: 01712120706)
F.LLI PAVONE (CF: 00604930701)
FERRIDEA COLOR S.R.L. (CF: 01753360708)
Tipolito Matese (CF: 01589120706)
</t>
  </si>
  <si>
    <t>Fornitura di toner originali e ricostruiti per stampanti destinati agli Uffici dell'Agenzia delle Entrate del Molise</t>
  </si>
  <si>
    <t xml:space="preserve">ALPHA SERVICE SAS (CF: 01017080621)
ELLEDI SERVICE (CF: 03270220712)
GRAFICA  NAPPA SRL (CF: 00100450618)
IAMPI ASSISTENZA DI IAMPIETRO DONATO (CF: 01378380628)
INFOSER DI D'AVERSA GENEROSO (CF: 00993350701)
</t>
  </si>
  <si>
    <t>Fornitura in opera di porte tagliafuoco presso archivio Direzione Provinciale Campobasso, Agenzia delle Entrate</t>
  </si>
  <si>
    <t xml:space="preserve">GLOBAL FIRE SERVICE (CF: 13797161000)
SANNIOFIRE (CF: 02356340600)
</t>
  </si>
  <si>
    <t>CORSI BLSD</t>
  </si>
  <si>
    <t xml:space="preserve">AZIENDA SANITARIA REGIONALE DEL MOLISE (CF: 01546900703)
</t>
  </si>
  <si>
    <t>AZIENDA SANITARIA REGIONALE DEL MOLISE (CF: 01546900703)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</si>
</sst>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"59847736E9"</f>
        <v>59847736E9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2096.16</v>
      </c>
      <c r="I3" s="2">
        <v>41941</v>
      </c>
      <c r="J3" s="2">
        <v>43535</v>
      </c>
      <c r="K3">
        <v>2542.48</v>
      </c>
    </row>
    <row r="4" spans="1:11" x14ac:dyDescent="0.25">
      <c r="A4" t="str">
        <f>"67959589F2"</f>
        <v>67959589F2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2772.8</v>
      </c>
      <c r="I4" s="2">
        <v>42644</v>
      </c>
      <c r="J4" s="2">
        <v>44135</v>
      </c>
      <c r="K4">
        <v>1528.36</v>
      </c>
    </row>
    <row r="5" spans="1:11" x14ac:dyDescent="0.25">
      <c r="A5" t="str">
        <f>"669199267E"</f>
        <v>669199267E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171862.47</v>
      </c>
      <c r="I5" s="2">
        <v>42522</v>
      </c>
      <c r="J5" s="2">
        <v>43863</v>
      </c>
      <c r="K5">
        <v>90895.5</v>
      </c>
    </row>
    <row r="6" spans="1:11" x14ac:dyDescent="0.25">
      <c r="A6" t="str">
        <f>"6763683FC4"</f>
        <v>6763683FC4</v>
      </c>
      <c r="B6" t="str">
        <f t="shared" si="0"/>
        <v>06363391001</v>
      </c>
      <c r="C6" t="s">
        <v>16</v>
      </c>
      <c r="D6" t="s">
        <v>27</v>
      </c>
      <c r="E6" t="s">
        <v>18</v>
      </c>
      <c r="F6" s="1" t="s">
        <v>28</v>
      </c>
      <c r="G6" t="s">
        <v>29</v>
      </c>
      <c r="H6">
        <v>0</v>
      </c>
      <c r="I6" s="2">
        <v>42573</v>
      </c>
      <c r="J6" s="2">
        <v>42587</v>
      </c>
      <c r="K6">
        <v>1794.22</v>
      </c>
    </row>
    <row r="7" spans="1:11" x14ac:dyDescent="0.25">
      <c r="A7" t="str">
        <f>"67954094E7"</f>
        <v>67954094E7</v>
      </c>
      <c r="B7" t="str">
        <f t="shared" si="0"/>
        <v>06363391001</v>
      </c>
      <c r="C7" t="s">
        <v>16</v>
      </c>
      <c r="D7" t="s">
        <v>30</v>
      </c>
      <c r="E7" t="s">
        <v>18</v>
      </c>
      <c r="F7" s="1" t="s">
        <v>31</v>
      </c>
      <c r="G7" t="s">
        <v>32</v>
      </c>
      <c r="H7">
        <v>0</v>
      </c>
      <c r="I7" s="2">
        <v>42625</v>
      </c>
      <c r="J7" s="2">
        <v>43738</v>
      </c>
      <c r="K7">
        <v>3888.56</v>
      </c>
    </row>
    <row r="8" spans="1:11" x14ac:dyDescent="0.25">
      <c r="A8" t="str">
        <f>"6880871261"</f>
        <v>6880871261</v>
      </c>
      <c r="B8" t="str">
        <f t="shared" si="0"/>
        <v>06363391001</v>
      </c>
      <c r="C8" t="s">
        <v>16</v>
      </c>
      <c r="D8" t="s">
        <v>33</v>
      </c>
      <c r="E8" t="s">
        <v>18</v>
      </c>
      <c r="F8" s="1" t="s">
        <v>19</v>
      </c>
      <c r="G8" t="s">
        <v>20</v>
      </c>
      <c r="H8">
        <v>3432.64</v>
      </c>
      <c r="I8" s="2">
        <v>42779</v>
      </c>
      <c r="J8" s="2">
        <v>44239</v>
      </c>
      <c r="K8">
        <v>2359.94</v>
      </c>
    </row>
    <row r="9" spans="1:11" x14ac:dyDescent="0.25">
      <c r="A9" t="str">
        <f>"7499641389"</f>
        <v>7499641389</v>
      </c>
      <c r="B9" t="str">
        <f t="shared" si="0"/>
        <v>06363391001</v>
      </c>
      <c r="C9" t="s">
        <v>16</v>
      </c>
      <c r="D9" t="s">
        <v>34</v>
      </c>
      <c r="E9" t="s">
        <v>18</v>
      </c>
      <c r="F9" s="1" t="s">
        <v>35</v>
      </c>
      <c r="G9" t="s">
        <v>36</v>
      </c>
      <c r="H9">
        <v>0</v>
      </c>
      <c r="I9" s="2">
        <v>43282</v>
      </c>
      <c r="J9" s="2">
        <v>43646</v>
      </c>
      <c r="K9">
        <v>14292.25</v>
      </c>
    </row>
    <row r="10" spans="1:11" x14ac:dyDescent="0.25">
      <c r="A10" t="str">
        <f>"7572149F04"</f>
        <v>7572149F04</v>
      </c>
      <c r="B10" t="str">
        <f t="shared" si="0"/>
        <v>06363391001</v>
      </c>
      <c r="C10" t="s">
        <v>16</v>
      </c>
      <c r="D10" t="s">
        <v>37</v>
      </c>
      <c r="E10" t="s">
        <v>18</v>
      </c>
      <c r="F10" s="1" t="s">
        <v>38</v>
      </c>
      <c r="G10" t="s">
        <v>39</v>
      </c>
      <c r="H10">
        <v>0</v>
      </c>
      <c r="I10" s="2">
        <v>43374</v>
      </c>
      <c r="J10" s="2">
        <v>43738</v>
      </c>
      <c r="K10">
        <v>12115.5</v>
      </c>
    </row>
    <row r="11" spans="1:11" x14ac:dyDescent="0.25">
      <c r="A11" t="str">
        <f>"7625174CA2"</f>
        <v>7625174CA2</v>
      </c>
      <c r="B11" t="str">
        <f t="shared" si="0"/>
        <v>06363391001</v>
      </c>
      <c r="C11" t="s">
        <v>16</v>
      </c>
      <c r="D11" t="s">
        <v>40</v>
      </c>
      <c r="E11" t="s">
        <v>18</v>
      </c>
      <c r="F11" s="1" t="s">
        <v>41</v>
      </c>
      <c r="G11" t="s">
        <v>42</v>
      </c>
      <c r="H11">
        <v>2101.12</v>
      </c>
      <c r="I11" s="2">
        <v>43360</v>
      </c>
      <c r="J11" s="2">
        <v>44926</v>
      </c>
      <c r="K11">
        <v>0</v>
      </c>
    </row>
    <row r="12" spans="1:11" x14ac:dyDescent="0.25">
      <c r="A12" t="str">
        <f>"736239046D"</f>
        <v>736239046D</v>
      </c>
      <c r="B12" t="str">
        <f t="shared" si="0"/>
        <v>06363391001</v>
      </c>
      <c r="C12" t="s">
        <v>16</v>
      </c>
      <c r="D12" t="s">
        <v>43</v>
      </c>
      <c r="E12" t="s">
        <v>18</v>
      </c>
      <c r="F12" s="1" t="s">
        <v>44</v>
      </c>
      <c r="G12" t="s">
        <v>45</v>
      </c>
      <c r="H12">
        <v>650195.28</v>
      </c>
      <c r="I12" s="2">
        <v>43124</v>
      </c>
      <c r="J12" s="2">
        <v>43137</v>
      </c>
      <c r="K12">
        <v>55659.43</v>
      </c>
    </row>
    <row r="13" spans="1:11" x14ac:dyDescent="0.25">
      <c r="A13" t="str">
        <f>"7035264383"</f>
        <v>7035264383</v>
      </c>
      <c r="B13" t="str">
        <f t="shared" si="0"/>
        <v>06363391001</v>
      </c>
      <c r="C13" t="s">
        <v>16</v>
      </c>
      <c r="D13" t="s">
        <v>46</v>
      </c>
      <c r="E13" t="s">
        <v>18</v>
      </c>
      <c r="F13" s="1" t="s">
        <v>47</v>
      </c>
      <c r="G13" t="s">
        <v>48</v>
      </c>
      <c r="H13">
        <v>76906.5</v>
      </c>
      <c r="I13" s="2">
        <v>42826</v>
      </c>
      <c r="J13" s="2">
        <v>43921</v>
      </c>
      <c r="K13">
        <v>24384.92</v>
      </c>
    </row>
    <row r="14" spans="1:11" x14ac:dyDescent="0.25">
      <c r="A14" t="str">
        <f>"ZBB25E3FC7"</f>
        <v>ZBB25E3FC7</v>
      </c>
      <c r="B14" t="str">
        <f t="shared" si="0"/>
        <v>06363391001</v>
      </c>
      <c r="C14" t="s">
        <v>16</v>
      </c>
      <c r="D14" t="s">
        <v>49</v>
      </c>
      <c r="E14" t="s">
        <v>50</v>
      </c>
      <c r="F14" s="1" t="s">
        <v>51</v>
      </c>
      <c r="G14" t="s">
        <v>52</v>
      </c>
      <c r="H14">
        <v>33742.79</v>
      </c>
      <c r="I14" s="2">
        <v>43453</v>
      </c>
      <c r="J14" s="2">
        <v>43496</v>
      </c>
      <c r="K14">
        <v>33742.78</v>
      </c>
    </row>
    <row r="15" spans="1:11" x14ac:dyDescent="0.25">
      <c r="A15" t="str">
        <f>"736239046D"</f>
        <v>736239046D</v>
      </c>
      <c r="B15" t="str">
        <f t="shared" si="0"/>
        <v>06363391001</v>
      </c>
      <c r="C15" t="s">
        <v>16</v>
      </c>
      <c r="D15" t="s">
        <v>53</v>
      </c>
      <c r="E15" t="s">
        <v>18</v>
      </c>
      <c r="F15" s="1" t="s">
        <v>54</v>
      </c>
      <c r="G15" t="s">
        <v>55</v>
      </c>
      <c r="H15">
        <v>594535.82999999996</v>
      </c>
      <c r="I15" s="2">
        <v>43418</v>
      </c>
      <c r="J15" s="2">
        <v>44234</v>
      </c>
      <c r="K15">
        <v>332894.95</v>
      </c>
    </row>
    <row r="16" spans="1:11" x14ac:dyDescent="0.25">
      <c r="A16" t="str">
        <f>"Z6824F9BA0"</f>
        <v>Z6824F9BA0</v>
      </c>
      <c r="B16" t="str">
        <f t="shared" si="0"/>
        <v>06363391001</v>
      </c>
      <c r="C16" t="s">
        <v>16</v>
      </c>
      <c r="D16" t="s">
        <v>56</v>
      </c>
      <c r="E16" t="s">
        <v>50</v>
      </c>
      <c r="F16" s="1" t="s">
        <v>57</v>
      </c>
      <c r="G16" t="s">
        <v>58</v>
      </c>
      <c r="H16">
        <v>15068.02</v>
      </c>
      <c r="I16" s="2">
        <v>43466</v>
      </c>
      <c r="J16" s="2">
        <v>43832</v>
      </c>
      <c r="K16">
        <v>0</v>
      </c>
    </row>
    <row r="17" spans="1:11" x14ac:dyDescent="0.25">
      <c r="A17" t="str">
        <f>"Z8624F9CD9"</f>
        <v>Z8624F9CD9</v>
      </c>
      <c r="B17" t="str">
        <f t="shared" si="0"/>
        <v>06363391001</v>
      </c>
      <c r="C17" t="s">
        <v>16</v>
      </c>
      <c r="D17" t="s">
        <v>59</v>
      </c>
      <c r="E17" t="s">
        <v>50</v>
      </c>
      <c r="F17" s="1" t="s">
        <v>60</v>
      </c>
      <c r="G17" t="s">
        <v>61</v>
      </c>
      <c r="H17">
        <v>8186.09</v>
      </c>
      <c r="I17" s="2">
        <v>43467</v>
      </c>
      <c r="J17" s="2">
        <v>43831</v>
      </c>
      <c r="K17">
        <v>4107.41</v>
      </c>
    </row>
    <row r="18" spans="1:11" x14ac:dyDescent="0.25">
      <c r="A18" t="str">
        <f>"Z6724F9A60"</f>
        <v>Z6724F9A60</v>
      </c>
      <c r="B18" t="str">
        <f t="shared" si="0"/>
        <v>06363391001</v>
      </c>
      <c r="C18" t="s">
        <v>16</v>
      </c>
      <c r="D18" t="s">
        <v>62</v>
      </c>
      <c r="E18" t="s">
        <v>50</v>
      </c>
      <c r="F18" s="1" t="s">
        <v>63</v>
      </c>
      <c r="G18" t="s">
        <v>64</v>
      </c>
      <c r="H18">
        <v>5475.84</v>
      </c>
      <c r="I18" s="2">
        <v>43467</v>
      </c>
      <c r="J18" s="2">
        <v>43831</v>
      </c>
      <c r="K18">
        <v>1319.21</v>
      </c>
    </row>
    <row r="19" spans="1:11" x14ac:dyDescent="0.25">
      <c r="A19" t="str">
        <f>"ZDA258060C"</f>
        <v>ZDA258060C</v>
      </c>
      <c r="B19" t="str">
        <f t="shared" si="0"/>
        <v>06363391001</v>
      </c>
      <c r="C19" t="s">
        <v>16</v>
      </c>
      <c r="D19" t="s">
        <v>65</v>
      </c>
      <c r="E19" t="s">
        <v>50</v>
      </c>
      <c r="F19" s="1" t="s">
        <v>66</v>
      </c>
      <c r="G19" t="s">
        <v>67</v>
      </c>
      <c r="H19">
        <v>24688.58</v>
      </c>
      <c r="I19" s="2">
        <v>43467</v>
      </c>
      <c r="J19" s="2">
        <v>43831</v>
      </c>
      <c r="K19">
        <v>0</v>
      </c>
    </row>
    <row r="20" spans="1:11" x14ac:dyDescent="0.25">
      <c r="A20" t="str">
        <f>"Z0C1E9319B"</f>
        <v>Z0C1E9319B</v>
      </c>
      <c r="B20" t="str">
        <f t="shared" si="0"/>
        <v>06363391001</v>
      </c>
      <c r="C20" t="s">
        <v>16</v>
      </c>
      <c r="D20" t="s">
        <v>68</v>
      </c>
      <c r="E20" t="s">
        <v>69</v>
      </c>
      <c r="F20" s="1" t="s">
        <v>70</v>
      </c>
      <c r="G20" t="s">
        <v>71</v>
      </c>
      <c r="H20">
        <v>17413.439999999999</v>
      </c>
      <c r="I20" s="2">
        <v>43006</v>
      </c>
      <c r="J20" s="2">
        <v>43466</v>
      </c>
      <c r="K20">
        <v>13561.24</v>
      </c>
    </row>
    <row r="21" spans="1:11" x14ac:dyDescent="0.25">
      <c r="A21" t="str">
        <f>"ZC31E930ED"</f>
        <v>ZC31E930ED</v>
      </c>
      <c r="B21" t="str">
        <f t="shared" si="0"/>
        <v>06363391001</v>
      </c>
      <c r="C21" t="s">
        <v>16</v>
      </c>
      <c r="D21" t="s">
        <v>72</v>
      </c>
      <c r="E21" t="s">
        <v>69</v>
      </c>
      <c r="F21" s="1" t="s">
        <v>73</v>
      </c>
      <c r="G21" t="s">
        <v>71</v>
      </c>
      <c r="H21">
        <v>32653.75</v>
      </c>
      <c r="I21" s="2">
        <v>43006</v>
      </c>
      <c r="J21" s="2">
        <v>43466</v>
      </c>
      <c r="K21">
        <v>24581.71</v>
      </c>
    </row>
    <row r="22" spans="1:11" x14ac:dyDescent="0.25">
      <c r="A22" t="str">
        <f>"ZDD1F3AF8E"</f>
        <v>ZDD1F3AF8E</v>
      </c>
      <c r="B22" t="str">
        <f t="shared" si="0"/>
        <v>06363391001</v>
      </c>
      <c r="C22" t="s">
        <v>16</v>
      </c>
      <c r="D22" t="s">
        <v>74</v>
      </c>
      <c r="E22" t="s">
        <v>50</v>
      </c>
      <c r="F22" s="1" t="s">
        <v>75</v>
      </c>
      <c r="G22" t="s">
        <v>76</v>
      </c>
      <c r="H22">
        <v>10257.719999999999</v>
      </c>
      <c r="I22" s="2">
        <v>43006</v>
      </c>
      <c r="J22" s="2">
        <v>43466</v>
      </c>
      <c r="K22">
        <v>9250.52</v>
      </c>
    </row>
    <row r="23" spans="1:11" x14ac:dyDescent="0.25">
      <c r="A23" t="str">
        <f>"Z1C1F3A4B7"</f>
        <v>Z1C1F3A4B7</v>
      </c>
      <c r="B23" t="str">
        <f t="shared" si="0"/>
        <v>06363391001</v>
      </c>
      <c r="C23" t="s">
        <v>16</v>
      </c>
      <c r="D23" t="s">
        <v>77</v>
      </c>
      <c r="E23" t="s">
        <v>50</v>
      </c>
      <c r="F23" s="1" t="s">
        <v>78</v>
      </c>
      <c r="G23" t="s">
        <v>71</v>
      </c>
      <c r="H23">
        <v>6044.74</v>
      </c>
      <c r="I23" s="2">
        <v>43006</v>
      </c>
      <c r="J23" s="2">
        <v>43466</v>
      </c>
      <c r="K23">
        <v>4625.51</v>
      </c>
    </row>
    <row r="24" spans="1:11" x14ac:dyDescent="0.25">
      <c r="A24" t="str">
        <f>"6884603A1D"</f>
        <v>6884603A1D</v>
      </c>
      <c r="B24" t="str">
        <f t="shared" si="0"/>
        <v>06363391001</v>
      </c>
      <c r="C24" t="s">
        <v>16</v>
      </c>
      <c r="D24" t="s">
        <v>79</v>
      </c>
      <c r="E24" t="s">
        <v>18</v>
      </c>
      <c r="F24" s="1" t="s">
        <v>80</v>
      </c>
      <c r="G24" t="s">
        <v>81</v>
      </c>
      <c r="H24">
        <v>25000</v>
      </c>
      <c r="I24" s="2">
        <v>42710</v>
      </c>
      <c r="J24" s="2">
        <v>43100</v>
      </c>
      <c r="K24">
        <v>24852.07</v>
      </c>
    </row>
    <row r="25" spans="1:11" x14ac:dyDescent="0.25">
      <c r="A25" t="str">
        <f>"ZE72097546"</f>
        <v>ZE72097546</v>
      </c>
      <c r="B25" t="str">
        <f t="shared" si="0"/>
        <v>06363391001</v>
      </c>
      <c r="C25" t="s">
        <v>16</v>
      </c>
      <c r="D25" t="s">
        <v>82</v>
      </c>
      <c r="E25" t="s">
        <v>69</v>
      </c>
      <c r="F25" s="1" t="s">
        <v>83</v>
      </c>
      <c r="G25" t="s">
        <v>84</v>
      </c>
      <c r="H25">
        <v>5075</v>
      </c>
      <c r="I25" s="2">
        <v>43073</v>
      </c>
      <c r="J25" s="2">
        <v>43098</v>
      </c>
      <c r="K25">
        <v>5075</v>
      </c>
    </row>
    <row r="26" spans="1:11" x14ac:dyDescent="0.25">
      <c r="A26" t="str">
        <f>"ZA526B2ADA"</f>
        <v>ZA526B2ADA</v>
      </c>
      <c r="B26" t="str">
        <f t="shared" si="0"/>
        <v>06363391001</v>
      </c>
      <c r="C26" t="s">
        <v>16</v>
      </c>
      <c r="D26" t="s">
        <v>85</v>
      </c>
      <c r="E26" t="s">
        <v>50</v>
      </c>
      <c r="F26" s="1" t="s">
        <v>86</v>
      </c>
      <c r="G26" t="s">
        <v>87</v>
      </c>
      <c r="H26">
        <v>950</v>
      </c>
      <c r="I26" s="2">
        <v>43479</v>
      </c>
      <c r="J26" s="2">
        <v>43487</v>
      </c>
      <c r="K26">
        <v>950</v>
      </c>
    </row>
    <row r="27" spans="1:11" x14ac:dyDescent="0.25">
      <c r="A27" t="str">
        <f>"Z97265D04E"</f>
        <v>Z97265D04E</v>
      </c>
      <c r="B27" t="str">
        <f t="shared" si="0"/>
        <v>06363391001</v>
      </c>
      <c r="C27" t="s">
        <v>16</v>
      </c>
      <c r="D27" t="s">
        <v>88</v>
      </c>
      <c r="E27" t="s">
        <v>50</v>
      </c>
      <c r="F27" s="1" t="s">
        <v>89</v>
      </c>
      <c r="G27" t="s">
        <v>90</v>
      </c>
      <c r="H27">
        <v>18300</v>
      </c>
      <c r="I27" s="2">
        <v>43479</v>
      </c>
      <c r="J27" s="2">
        <v>43519</v>
      </c>
      <c r="K27">
        <v>18300</v>
      </c>
    </row>
    <row r="28" spans="1:11" x14ac:dyDescent="0.25">
      <c r="A28" t="str">
        <f>"ZC027ED017"</f>
        <v>ZC027ED017</v>
      </c>
      <c r="B28" t="str">
        <f t="shared" si="0"/>
        <v>06363391001</v>
      </c>
      <c r="C28" t="s">
        <v>16</v>
      </c>
      <c r="D28" t="s">
        <v>91</v>
      </c>
      <c r="E28" t="s">
        <v>50</v>
      </c>
      <c r="F28" s="1" t="s">
        <v>92</v>
      </c>
      <c r="G28" t="s">
        <v>93</v>
      </c>
      <c r="H28">
        <v>2102.5</v>
      </c>
      <c r="I28" s="2">
        <v>43558</v>
      </c>
      <c r="J28" s="2">
        <v>43565</v>
      </c>
      <c r="K28">
        <v>2102.5</v>
      </c>
    </row>
    <row r="29" spans="1:11" x14ac:dyDescent="0.25">
      <c r="A29" t="str">
        <f>"ZF0289E8B3"</f>
        <v>ZF0289E8B3</v>
      </c>
      <c r="B29" t="str">
        <f t="shared" si="0"/>
        <v>06363391001</v>
      </c>
      <c r="C29" t="s">
        <v>16</v>
      </c>
      <c r="D29" t="s">
        <v>94</v>
      </c>
      <c r="E29" t="s">
        <v>50</v>
      </c>
      <c r="F29" s="1" t="s">
        <v>95</v>
      </c>
      <c r="G29" t="s">
        <v>64</v>
      </c>
      <c r="H29">
        <v>4400</v>
      </c>
      <c r="I29" s="2">
        <v>43635</v>
      </c>
      <c r="J29" s="2">
        <v>43645</v>
      </c>
      <c r="K29">
        <v>4400</v>
      </c>
    </row>
    <row r="30" spans="1:11" x14ac:dyDescent="0.25">
      <c r="A30" t="str">
        <f>"Z56278DC4E"</f>
        <v>Z56278DC4E</v>
      </c>
      <c r="B30" t="str">
        <f t="shared" si="0"/>
        <v>06363391001</v>
      </c>
      <c r="C30" t="s">
        <v>16</v>
      </c>
      <c r="D30" t="s">
        <v>96</v>
      </c>
      <c r="E30" t="s">
        <v>50</v>
      </c>
      <c r="F30" s="1" t="s">
        <v>86</v>
      </c>
      <c r="G30" t="s">
        <v>87</v>
      </c>
      <c r="H30">
        <v>3490</v>
      </c>
      <c r="I30" s="2">
        <v>43591</v>
      </c>
      <c r="J30" s="2">
        <v>43614</v>
      </c>
      <c r="K30">
        <v>3490</v>
      </c>
    </row>
    <row r="31" spans="1:11" x14ac:dyDescent="0.25">
      <c r="A31" t="str">
        <f>"7908114E1B"</f>
        <v>7908114E1B</v>
      </c>
      <c r="B31" t="str">
        <f t="shared" si="0"/>
        <v>06363391001</v>
      </c>
      <c r="C31" t="s">
        <v>16</v>
      </c>
      <c r="D31" t="s">
        <v>34</v>
      </c>
      <c r="E31" t="s">
        <v>18</v>
      </c>
      <c r="F31" s="1" t="s">
        <v>97</v>
      </c>
      <c r="G31" t="s">
        <v>98</v>
      </c>
      <c r="H31">
        <v>0</v>
      </c>
      <c r="I31" s="2">
        <v>43678</v>
      </c>
      <c r="J31" s="2">
        <v>44043</v>
      </c>
      <c r="K31">
        <v>11175.59</v>
      </c>
    </row>
    <row r="32" spans="1:11" x14ac:dyDescent="0.25">
      <c r="A32" t="str">
        <f>"Z1928D3F91"</f>
        <v>Z1928D3F91</v>
      </c>
      <c r="B32" t="str">
        <f t="shared" si="0"/>
        <v>06363391001</v>
      </c>
      <c r="C32" t="s">
        <v>16</v>
      </c>
      <c r="D32" t="s">
        <v>99</v>
      </c>
      <c r="E32" t="s">
        <v>50</v>
      </c>
      <c r="F32" s="1" t="s">
        <v>100</v>
      </c>
      <c r="G32" t="s">
        <v>101</v>
      </c>
      <c r="H32">
        <v>7650</v>
      </c>
      <c r="I32" s="2">
        <v>43636</v>
      </c>
      <c r="J32" s="2">
        <v>43642</v>
      </c>
      <c r="K32">
        <v>7650</v>
      </c>
    </row>
    <row r="33" spans="1:11" x14ac:dyDescent="0.25">
      <c r="A33" t="str">
        <f>"Z8D28EAA3B"</f>
        <v>Z8D28EAA3B</v>
      </c>
      <c r="B33" t="str">
        <f t="shared" si="0"/>
        <v>06363391001</v>
      </c>
      <c r="C33" t="s">
        <v>16</v>
      </c>
      <c r="D33" t="s">
        <v>102</v>
      </c>
      <c r="E33" t="s">
        <v>50</v>
      </c>
      <c r="F33" s="1" t="s">
        <v>103</v>
      </c>
      <c r="G33" t="s">
        <v>104</v>
      </c>
      <c r="H33">
        <v>2200</v>
      </c>
      <c r="I33" s="2">
        <v>43641</v>
      </c>
      <c r="J33" s="2">
        <v>43644</v>
      </c>
      <c r="K33">
        <v>2200</v>
      </c>
    </row>
    <row r="34" spans="1:11" x14ac:dyDescent="0.25">
      <c r="A34" t="str">
        <f>"Z2728C92DB"</f>
        <v>Z2728C92DB</v>
      </c>
      <c r="B34" t="str">
        <f t="shared" si="0"/>
        <v>06363391001</v>
      </c>
      <c r="C34" t="s">
        <v>16</v>
      </c>
      <c r="D34" t="s">
        <v>105</v>
      </c>
      <c r="E34" t="s">
        <v>50</v>
      </c>
      <c r="F34" s="1" t="s">
        <v>106</v>
      </c>
      <c r="G34" t="s">
        <v>107</v>
      </c>
      <c r="H34">
        <v>2250</v>
      </c>
      <c r="I34" s="2">
        <v>43643</v>
      </c>
      <c r="J34" s="2">
        <v>44498</v>
      </c>
      <c r="K34">
        <v>0</v>
      </c>
    </row>
    <row r="35" spans="1:11" x14ac:dyDescent="0.25">
      <c r="A35" t="str">
        <f>"7886732123"</f>
        <v>7886732123</v>
      </c>
      <c r="B35" t="str">
        <f t="shared" ref="B35:B58" si="1">"06363391001"</f>
        <v>06363391001</v>
      </c>
      <c r="C35" t="s">
        <v>16</v>
      </c>
      <c r="D35" t="s">
        <v>108</v>
      </c>
      <c r="E35" t="s">
        <v>18</v>
      </c>
      <c r="F35" s="1" t="s">
        <v>109</v>
      </c>
      <c r="G35" t="s">
        <v>110</v>
      </c>
      <c r="H35">
        <v>0</v>
      </c>
      <c r="I35" s="2">
        <v>43602</v>
      </c>
      <c r="J35" s="2">
        <v>44585</v>
      </c>
      <c r="K35">
        <v>0</v>
      </c>
    </row>
    <row r="36" spans="1:11" x14ac:dyDescent="0.25">
      <c r="A36" t="str">
        <f>"Z4C28C6DC4"</f>
        <v>Z4C28C6DC4</v>
      </c>
      <c r="B36" t="str">
        <f t="shared" si="1"/>
        <v>06363391001</v>
      </c>
      <c r="C36" t="s">
        <v>16</v>
      </c>
      <c r="D36" t="s">
        <v>111</v>
      </c>
      <c r="E36" t="s">
        <v>50</v>
      </c>
      <c r="F36" s="1" t="s">
        <v>112</v>
      </c>
      <c r="G36" t="s">
        <v>113</v>
      </c>
      <c r="H36">
        <v>880</v>
      </c>
      <c r="I36" s="2">
        <v>43647</v>
      </c>
      <c r="J36" s="2">
        <v>43665</v>
      </c>
      <c r="K36">
        <v>880</v>
      </c>
    </row>
    <row r="37" spans="1:11" x14ac:dyDescent="0.25">
      <c r="A37" t="str">
        <f>"Z952971E52"</f>
        <v>Z952971E52</v>
      </c>
      <c r="B37" t="str">
        <f t="shared" si="1"/>
        <v>06363391001</v>
      </c>
      <c r="C37" t="s">
        <v>16</v>
      </c>
      <c r="D37" t="s">
        <v>114</v>
      </c>
      <c r="E37" t="s">
        <v>50</v>
      </c>
      <c r="F37" s="1" t="s">
        <v>115</v>
      </c>
      <c r="G37" t="s">
        <v>116</v>
      </c>
      <c r="H37">
        <v>900</v>
      </c>
      <c r="I37" s="2">
        <v>43687</v>
      </c>
      <c r="J37" s="2">
        <v>43691</v>
      </c>
      <c r="K37">
        <v>900</v>
      </c>
    </row>
    <row r="38" spans="1:11" x14ac:dyDescent="0.25">
      <c r="A38" t="str">
        <f>"7992922FE1"</f>
        <v>7992922FE1</v>
      </c>
      <c r="B38" t="str">
        <f t="shared" si="1"/>
        <v>06363391001</v>
      </c>
      <c r="C38" t="s">
        <v>16</v>
      </c>
      <c r="D38" t="s">
        <v>117</v>
      </c>
      <c r="E38" t="s">
        <v>18</v>
      </c>
      <c r="F38" s="1" t="s">
        <v>97</v>
      </c>
      <c r="G38" t="s">
        <v>98</v>
      </c>
      <c r="H38">
        <v>0</v>
      </c>
      <c r="I38" s="2">
        <v>43739</v>
      </c>
      <c r="J38" s="2">
        <v>44104</v>
      </c>
      <c r="K38">
        <v>9760.39</v>
      </c>
    </row>
    <row r="39" spans="1:11" x14ac:dyDescent="0.25">
      <c r="A39" t="str">
        <f>"7334024410"</f>
        <v>7334024410</v>
      </c>
      <c r="B39" t="str">
        <f t="shared" si="1"/>
        <v>06363391001</v>
      </c>
      <c r="C39" t="s">
        <v>16</v>
      </c>
      <c r="D39" t="s">
        <v>118</v>
      </c>
      <c r="E39" t="s">
        <v>18</v>
      </c>
      <c r="F39" s="1" t="s">
        <v>41</v>
      </c>
      <c r="G39" t="s">
        <v>42</v>
      </c>
      <c r="H39">
        <v>4202.24</v>
      </c>
      <c r="I39" s="2">
        <v>43097</v>
      </c>
      <c r="J39" s="2">
        <v>44561</v>
      </c>
      <c r="K39">
        <v>1838.48</v>
      </c>
    </row>
    <row r="40" spans="1:11" x14ac:dyDescent="0.25">
      <c r="A40" t="str">
        <f>"7200652601"</f>
        <v>7200652601</v>
      </c>
      <c r="B40" t="str">
        <f t="shared" si="1"/>
        <v>06363391001</v>
      </c>
      <c r="C40" t="s">
        <v>16</v>
      </c>
      <c r="D40" t="s">
        <v>119</v>
      </c>
      <c r="E40" t="s">
        <v>18</v>
      </c>
      <c r="F40" s="1" t="s">
        <v>41</v>
      </c>
      <c r="G40" t="s">
        <v>42</v>
      </c>
      <c r="H40">
        <v>2101.12</v>
      </c>
      <c r="I40" s="2">
        <v>42989</v>
      </c>
      <c r="J40" s="2">
        <v>44474</v>
      </c>
      <c r="K40">
        <v>525.28</v>
      </c>
    </row>
    <row r="41" spans="1:11" x14ac:dyDescent="0.25">
      <c r="A41" t="str">
        <f>"67275337DA"</f>
        <v>67275337DA</v>
      </c>
      <c r="B41" t="str">
        <f t="shared" si="1"/>
        <v>06363391001</v>
      </c>
      <c r="C41" t="s">
        <v>16</v>
      </c>
      <c r="D41" t="s">
        <v>120</v>
      </c>
      <c r="E41" t="s">
        <v>18</v>
      </c>
      <c r="F41" s="1" t="s">
        <v>22</v>
      </c>
      <c r="G41" t="s">
        <v>23</v>
      </c>
      <c r="H41">
        <v>15800</v>
      </c>
      <c r="I41" s="2">
        <v>42538</v>
      </c>
      <c r="J41" s="2">
        <v>44045</v>
      </c>
      <c r="K41">
        <v>13395.54</v>
      </c>
    </row>
    <row r="42" spans="1:11" x14ac:dyDescent="0.25">
      <c r="A42" t="str">
        <f>"672758311F"</f>
        <v>672758311F</v>
      </c>
      <c r="B42" t="str">
        <f t="shared" si="1"/>
        <v>06363391001</v>
      </c>
      <c r="C42" t="s">
        <v>16</v>
      </c>
      <c r="D42" t="s">
        <v>121</v>
      </c>
      <c r="E42" t="s">
        <v>18</v>
      </c>
      <c r="F42" s="1" t="s">
        <v>22</v>
      </c>
      <c r="G42" t="s">
        <v>23</v>
      </c>
      <c r="H42">
        <v>11091.2</v>
      </c>
      <c r="I42" s="2">
        <v>42538</v>
      </c>
      <c r="J42" s="2">
        <v>44045</v>
      </c>
      <c r="K42">
        <v>6749.35</v>
      </c>
    </row>
    <row r="43" spans="1:11" x14ac:dyDescent="0.25">
      <c r="A43" t="str">
        <f>"6691921BE5"</f>
        <v>6691921BE5</v>
      </c>
      <c r="B43" t="str">
        <f t="shared" si="1"/>
        <v>06363391001</v>
      </c>
      <c r="C43" t="s">
        <v>16</v>
      </c>
      <c r="D43" t="s">
        <v>122</v>
      </c>
      <c r="E43" t="s">
        <v>18</v>
      </c>
      <c r="F43" s="1" t="s">
        <v>22</v>
      </c>
      <c r="G43" t="s">
        <v>23</v>
      </c>
      <c r="H43">
        <v>6000</v>
      </c>
      <c r="I43" s="2">
        <v>42527</v>
      </c>
      <c r="J43" s="2">
        <v>43998</v>
      </c>
      <c r="K43">
        <v>3796.36</v>
      </c>
    </row>
    <row r="44" spans="1:11" x14ac:dyDescent="0.25">
      <c r="A44" t="str">
        <f>"6572642BC0"</f>
        <v>6572642BC0</v>
      </c>
      <c r="B44" t="str">
        <f t="shared" si="1"/>
        <v>06363391001</v>
      </c>
      <c r="C44" t="s">
        <v>16</v>
      </c>
      <c r="D44" t="s">
        <v>123</v>
      </c>
      <c r="E44" t="s">
        <v>18</v>
      </c>
      <c r="F44" s="1" t="s">
        <v>124</v>
      </c>
      <c r="G44" t="s">
        <v>125</v>
      </c>
      <c r="H44">
        <v>3091.2</v>
      </c>
      <c r="I44" s="2">
        <v>42398</v>
      </c>
      <c r="J44" s="2">
        <v>43949</v>
      </c>
      <c r="K44">
        <v>1545.44</v>
      </c>
    </row>
    <row r="45" spans="1:11" x14ac:dyDescent="0.25">
      <c r="A45" t="str">
        <f>"7860049D9D"</f>
        <v>7860049D9D</v>
      </c>
      <c r="B45" t="str">
        <f t="shared" si="1"/>
        <v>06363391001</v>
      </c>
      <c r="C45" t="s">
        <v>16</v>
      </c>
      <c r="D45" t="s">
        <v>126</v>
      </c>
      <c r="E45" t="s">
        <v>18</v>
      </c>
      <c r="F45" s="1" t="s">
        <v>19</v>
      </c>
      <c r="G45" t="s">
        <v>20</v>
      </c>
      <c r="H45">
        <v>1910.27</v>
      </c>
      <c r="I45" s="2">
        <v>43558</v>
      </c>
      <c r="J45" s="2">
        <v>45020</v>
      </c>
      <c r="K45">
        <v>238.84</v>
      </c>
    </row>
    <row r="46" spans="1:11" x14ac:dyDescent="0.25">
      <c r="A46" t="str">
        <f>"Z6529D2854"</f>
        <v>Z6529D2854</v>
      </c>
      <c r="B46" t="str">
        <f t="shared" si="1"/>
        <v>06363391001</v>
      </c>
      <c r="C46" t="s">
        <v>16</v>
      </c>
      <c r="D46" t="s">
        <v>127</v>
      </c>
      <c r="E46" t="s">
        <v>50</v>
      </c>
      <c r="F46" s="1" t="s">
        <v>128</v>
      </c>
      <c r="G46" t="s">
        <v>129</v>
      </c>
      <c r="H46">
        <v>1200</v>
      </c>
      <c r="I46" s="2">
        <v>43731</v>
      </c>
      <c r="J46" s="2">
        <v>43738</v>
      </c>
      <c r="K46">
        <v>1200</v>
      </c>
    </row>
    <row r="47" spans="1:11" x14ac:dyDescent="0.25">
      <c r="A47" t="str">
        <f>"8023148F2A"</f>
        <v>8023148F2A</v>
      </c>
      <c r="B47" t="str">
        <f t="shared" si="1"/>
        <v>06363391001</v>
      </c>
      <c r="C47" t="s">
        <v>16</v>
      </c>
      <c r="D47" t="s">
        <v>130</v>
      </c>
      <c r="E47" t="s">
        <v>18</v>
      </c>
      <c r="F47" s="1" t="s">
        <v>131</v>
      </c>
      <c r="G47" t="s">
        <v>132</v>
      </c>
      <c r="H47">
        <v>2430</v>
      </c>
      <c r="I47" s="2">
        <v>43718</v>
      </c>
      <c r="J47" s="2">
        <v>43780</v>
      </c>
      <c r="K47">
        <v>2430</v>
      </c>
    </row>
    <row r="48" spans="1:11" x14ac:dyDescent="0.25">
      <c r="A48" t="str">
        <f>"Z2D29B70B1"</f>
        <v>Z2D29B70B1</v>
      </c>
      <c r="B48" t="str">
        <f t="shared" si="1"/>
        <v>06363391001</v>
      </c>
      <c r="C48" t="s">
        <v>16</v>
      </c>
      <c r="D48" t="s">
        <v>133</v>
      </c>
      <c r="E48" t="s">
        <v>50</v>
      </c>
      <c r="F48" s="1" t="s">
        <v>134</v>
      </c>
      <c r="G48" t="s">
        <v>61</v>
      </c>
      <c r="H48">
        <v>7000</v>
      </c>
      <c r="I48" s="2">
        <v>43752</v>
      </c>
      <c r="J48" s="2">
        <v>43756</v>
      </c>
      <c r="K48">
        <v>7000</v>
      </c>
    </row>
    <row r="49" spans="1:11" x14ac:dyDescent="0.25">
      <c r="A49" t="str">
        <f>"Z7E2A7A6B0"</f>
        <v>Z7E2A7A6B0</v>
      </c>
      <c r="B49" t="str">
        <f t="shared" si="1"/>
        <v>06363391001</v>
      </c>
      <c r="C49" t="s">
        <v>16</v>
      </c>
      <c r="D49" t="s">
        <v>135</v>
      </c>
      <c r="E49" t="s">
        <v>50</v>
      </c>
      <c r="F49" s="1" t="s">
        <v>136</v>
      </c>
      <c r="G49" t="s">
        <v>137</v>
      </c>
      <c r="H49">
        <v>16786</v>
      </c>
      <c r="I49" s="2">
        <v>43790</v>
      </c>
      <c r="J49" s="2">
        <v>43830</v>
      </c>
      <c r="K49">
        <v>0</v>
      </c>
    </row>
    <row r="50" spans="1:11" x14ac:dyDescent="0.25">
      <c r="A50" t="str">
        <f>"ZF52AD9236"</f>
        <v>ZF52AD9236</v>
      </c>
      <c r="B50" t="str">
        <f t="shared" si="1"/>
        <v>06363391001</v>
      </c>
      <c r="C50" t="s">
        <v>16</v>
      </c>
      <c r="D50" t="s">
        <v>138</v>
      </c>
      <c r="E50" t="s">
        <v>50</v>
      </c>
      <c r="F50" s="1" t="s">
        <v>139</v>
      </c>
      <c r="G50" t="s">
        <v>140</v>
      </c>
      <c r="H50">
        <v>350</v>
      </c>
      <c r="I50" s="2">
        <v>43802</v>
      </c>
      <c r="J50" s="2">
        <v>43819</v>
      </c>
      <c r="K50">
        <v>350</v>
      </c>
    </row>
    <row r="51" spans="1:11" x14ac:dyDescent="0.25">
      <c r="A51" t="str">
        <f>"810123134F"</f>
        <v>810123134F</v>
      </c>
      <c r="B51" t="str">
        <f t="shared" si="1"/>
        <v>06363391001</v>
      </c>
      <c r="C51" t="s">
        <v>16</v>
      </c>
      <c r="D51" t="s">
        <v>141</v>
      </c>
      <c r="E51" t="s">
        <v>18</v>
      </c>
      <c r="F51" s="1" t="s">
        <v>142</v>
      </c>
      <c r="G51" t="s">
        <v>143</v>
      </c>
      <c r="H51">
        <v>13673.07</v>
      </c>
      <c r="I51" s="2">
        <v>43784</v>
      </c>
      <c r="J51" s="2">
        <v>43939</v>
      </c>
      <c r="K51">
        <v>13349.63</v>
      </c>
    </row>
    <row r="52" spans="1:11" x14ac:dyDescent="0.25">
      <c r="A52" t="str">
        <f>"Z772B045CC"</f>
        <v>Z772B045CC</v>
      </c>
      <c r="B52" t="str">
        <f t="shared" si="1"/>
        <v>06363391001</v>
      </c>
      <c r="C52" t="s">
        <v>16</v>
      </c>
      <c r="D52" t="s">
        <v>144</v>
      </c>
      <c r="E52" t="s">
        <v>50</v>
      </c>
      <c r="F52" s="1" t="s">
        <v>145</v>
      </c>
      <c r="G52" t="s">
        <v>146</v>
      </c>
      <c r="H52">
        <v>19659</v>
      </c>
      <c r="I52" s="2">
        <v>43843</v>
      </c>
      <c r="J52" s="2">
        <v>43861</v>
      </c>
      <c r="K52">
        <v>0</v>
      </c>
    </row>
    <row r="53" spans="1:11" x14ac:dyDescent="0.25">
      <c r="A53" t="str">
        <f>"Z0B2AFCE7C"</f>
        <v>Z0B2AFCE7C</v>
      </c>
      <c r="B53" t="str">
        <f t="shared" si="1"/>
        <v>06363391001</v>
      </c>
      <c r="C53" t="s">
        <v>16</v>
      </c>
      <c r="D53" t="s">
        <v>147</v>
      </c>
      <c r="E53" t="s">
        <v>50</v>
      </c>
      <c r="F53" s="1" t="s">
        <v>148</v>
      </c>
      <c r="G53" t="s">
        <v>149</v>
      </c>
      <c r="H53">
        <v>189.2</v>
      </c>
      <c r="I53" s="2">
        <v>43804</v>
      </c>
      <c r="J53" s="2">
        <v>43838</v>
      </c>
      <c r="K53">
        <v>0</v>
      </c>
    </row>
    <row r="54" spans="1:11" x14ac:dyDescent="0.25">
      <c r="A54" t="str">
        <f>"Z542B3CC33"</f>
        <v>Z542B3CC33</v>
      </c>
      <c r="B54" t="str">
        <f t="shared" si="1"/>
        <v>06363391001</v>
      </c>
      <c r="C54" t="s">
        <v>16</v>
      </c>
      <c r="D54" t="s">
        <v>150</v>
      </c>
      <c r="E54" t="s">
        <v>50</v>
      </c>
      <c r="F54" s="1" t="s">
        <v>151</v>
      </c>
      <c r="G54" t="s">
        <v>152</v>
      </c>
      <c r="H54">
        <v>1560</v>
      </c>
      <c r="I54" s="2">
        <v>43891</v>
      </c>
      <c r="J54" s="2">
        <v>43921</v>
      </c>
      <c r="K54">
        <v>0</v>
      </c>
    </row>
    <row r="55" spans="1:11" x14ac:dyDescent="0.25">
      <c r="A55" t="str">
        <f>"Z3429CA18B"</f>
        <v>Z3429CA18B</v>
      </c>
      <c r="B55" t="str">
        <f t="shared" si="1"/>
        <v>06363391001</v>
      </c>
      <c r="C55" t="s">
        <v>16</v>
      </c>
      <c r="D55" t="s">
        <v>153</v>
      </c>
      <c r="E55" t="s">
        <v>69</v>
      </c>
      <c r="F55" s="1" t="s">
        <v>154</v>
      </c>
      <c r="H55">
        <v>0</v>
      </c>
      <c r="K55">
        <v>0</v>
      </c>
    </row>
    <row r="56" spans="1:11" x14ac:dyDescent="0.25">
      <c r="A56" t="str">
        <f>"ZB129CA1E6"</f>
        <v>ZB129CA1E6</v>
      </c>
      <c r="B56" t="str">
        <f t="shared" si="1"/>
        <v>06363391001</v>
      </c>
      <c r="C56" t="s">
        <v>16</v>
      </c>
      <c r="D56" t="s">
        <v>155</v>
      </c>
      <c r="E56" t="s">
        <v>69</v>
      </c>
      <c r="F56" s="1" t="s">
        <v>156</v>
      </c>
      <c r="H56">
        <v>0</v>
      </c>
      <c r="K56">
        <v>0</v>
      </c>
    </row>
    <row r="57" spans="1:11" x14ac:dyDescent="0.25">
      <c r="A57" t="str">
        <f>"Z5B2B38683"</f>
        <v>Z5B2B38683</v>
      </c>
      <c r="B57" t="str">
        <f t="shared" si="1"/>
        <v>06363391001</v>
      </c>
      <c r="C57" t="s">
        <v>16</v>
      </c>
      <c r="D57" t="s">
        <v>157</v>
      </c>
      <c r="E57" t="s">
        <v>50</v>
      </c>
      <c r="F57" s="1" t="s">
        <v>158</v>
      </c>
      <c r="H57">
        <v>0</v>
      </c>
      <c r="K57">
        <v>0</v>
      </c>
    </row>
    <row r="58" spans="1:11" x14ac:dyDescent="0.25">
      <c r="A58" t="str">
        <f>"0000000000"</f>
        <v>0000000000</v>
      </c>
      <c r="B58" t="str">
        <f t="shared" si="1"/>
        <v>06363391001</v>
      </c>
      <c r="C58" t="s">
        <v>16</v>
      </c>
      <c r="D58" t="s">
        <v>159</v>
      </c>
      <c r="E58" t="s">
        <v>50</v>
      </c>
      <c r="F58" s="1" t="s">
        <v>160</v>
      </c>
      <c r="G58" t="s">
        <v>161</v>
      </c>
      <c r="H58">
        <v>693.83</v>
      </c>
      <c r="I58" s="2">
        <v>43857</v>
      </c>
      <c r="J58" s="2">
        <v>43857</v>
      </c>
      <c r="K5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molise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2020-01-31T13:48:19Z</dcterms:created>
  <dcterms:modified xsi:type="dcterms:W3CDTF">2020-01-31T13:48:19Z</dcterms:modified>
</cp:coreProperties>
</file>