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bruzz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</calcChain>
</file>

<file path=xl/sharedStrings.xml><?xml version="1.0" encoding="utf-8"?>
<sst xmlns="http://schemas.openxmlformats.org/spreadsheetml/2006/main" count="658" uniqueCount="328">
  <si>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</si>
  <si>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</si>
  <si>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</si>
  <si>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</si>
  <si>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</si>
  <si>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</si>
  <si>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</si>
  <si>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</si>
  <si>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</si>
  <si>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</si>
  <si>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</si>
  <si>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</si>
  <si>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</si>
  <si>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</si>
  <si>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</si>
  <si>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</si>
  <si>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</si>
  <si>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ENERGIA ELETTRICA 11 LOTTO 6</t>
  </si>
  <si>
    <t>26-AFFIDAMENTO DIRETTO IN ADESIONE AD ACCORDO QUADRO/CONVENZIONE</t>
  </si>
  <si>
    <t xml:space="preserve">GALA SPA (CF: 06832931007)
</t>
  </si>
  <si>
    <t>GALA SPA (CF: 06832931007)</t>
  </si>
  <si>
    <t>UUPP TERRITORIO ABRUZZO - Noleggio n. 6 fotocopiatrici</t>
  </si>
  <si>
    <t xml:space="preserve">KYOCERA DOCUMENT SOLUTION ITALIA SPA (CF: 01788080156)
</t>
  </si>
  <si>
    <t>KYOCERA DOCUMENT SOLUTION ITALIA SPA (CF: 01788080156)</t>
  </si>
  <si>
    <t>ABRUZZO - Noleggio n. 18 fotocopiatrici</t>
  </si>
  <si>
    <t>DP CHIETI - sostituzione valvola bagni piano seminterrato</t>
  </si>
  <si>
    <t>23-AFFIDAMENTO DIRETTO</t>
  </si>
  <si>
    <t xml:space="preserve">EL.CI IMPIANTI SRL (CF: 01341130639)
</t>
  </si>
  <si>
    <t>EL.CI IMPIANTI SRL (CF: 01341130639)</t>
  </si>
  <si>
    <t>DR ABRUZZO Noleggio n. 28 fotocopiatrici</t>
  </si>
  <si>
    <t>Affidamento del servizio di gestione arch.-C.O.Pescara -Sulmona Reggio Calabria</t>
  </si>
  <si>
    <t xml:space="preserve">ARCHIVIANDO DI ROSA ANNA ABELA &amp; C. S.A.S (CF: 03294090786)
</t>
  </si>
  <si>
    <t>ARCHIVIANDO DI ROSA ANNA ABELA &amp; C. S.A.S (CF: 03294090786)</t>
  </si>
  <si>
    <t>UPT CHIETI - intervento per rimozione neve e riparazione cupole locali front office</t>
  </si>
  <si>
    <t xml:space="preserve">DIERRE COSTRUZIONI SRL (CF: 02104420696)
</t>
  </si>
  <si>
    <t>DIERRE COSTRUZIONI SRL (CF: 02104420696)</t>
  </si>
  <si>
    <t>Attivazione della fornitura di energia elettrica per alcuni uffici</t>
  </si>
  <si>
    <t xml:space="preserve">HERA COMM (CF: 02221101203)
</t>
  </si>
  <si>
    <t>HERA COMM (CF: 02221101203)</t>
  </si>
  <si>
    <t>Contratto esecutivo -Affidamento servizio ritiro e riscossione valori</t>
  </si>
  <si>
    <t xml:space="preserve">BANCA NAZIONALE DEL LAVORO SPA (CF: 09339391006)
</t>
  </si>
  <si>
    <t>BANCA NAZIONALE DEL LAVORO SPA (CF: 09339391006)</t>
  </si>
  <si>
    <t>DR Abruzzo Servizio di portierato</t>
  </si>
  <si>
    <t>04-PROCEDURA NEGOZIATA SENZA PREVIA PUBBLICAZIONE</t>
  </si>
  <si>
    <t xml:space="preserve">AQUILA S.R.L. (CF: 02058080694)
CONSORZIO PROGETTO MULTISERVIZI (CF: 02226920599)
COOPSATICCIETÃ  COOPERATIVA SOCIALE A R.L. (CF: 01698860663)
EUROPOL ISTITUTO DI VIGILANZA SRL (CF: 01790150666)
FEDERALPOL SRL (CF: 01626530693)
I.V.R.I.- ISTITUTO DI VIGILANZA (CF: 03169660150)
ITALPOL S.R.L. (CF: 01734860685)
LA VENETA SERVIZI SPA (CF: 05185201000)
LUX SRL (CF: 00323050690)
SICURAQUILA SRL (CF: 01819680669)
TELECENTRAL S.P.A. (CF: 01389830660)
VIGILANTES GROUP S.R.L. (CF: 01674300676)
</t>
  </si>
  <si>
    <t>CONSORZIO PROGETTO MULTISERVIZI (CF: 02226920599)</t>
  </si>
  <si>
    <t>ABRUZZO - Energia elettrica 17 Lotto 12</t>
  </si>
  <si>
    <t xml:space="preserve">A2A ENERGIA (CF: 12883420155)
</t>
  </si>
  <si>
    <t>A2A ENERGIA (CF: 12883420155)</t>
  </si>
  <si>
    <t>Abruzzo Fornitura buoni pasto elettronici</t>
  </si>
  <si>
    <t xml:space="preserve">SODEXO MOTIVATION SOLUTION ITALIA SRL (CF: 05892970152)
</t>
  </si>
  <si>
    <t>SODEXO MOTIVATION SOLUTION ITALIA SRL (CF: 05892970152)</t>
  </si>
  <si>
    <t>Fornitura gas naturale 9 - Lotto 5 Abruzzo</t>
  </si>
  <si>
    <t xml:space="preserve">ESTRA ENERGIE SRL (CF: 01219980529)
</t>
  </si>
  <si>
    <t>ESTRA ENERGIE SRL (CF: 01219980529)</t>
  </si>
  <si>
    <t>Attrezzature per ufficio</t>
  </si>
  <si>
    <t xml:space="preserve">SIGMA S.P.A. (CF: 01590580443)
</t>
  </si>
  <si>
    <t>SIGMA S.P.A. (CF: 01590580443)</t>
  </si>
  <si>
    <t>Uffici Regione Abruzzo - manut. impianti idrico-sanitario</t>
  </si>
  <si>
    <t xml:space="preserve">AMOROSI IMPIANTI SRL (CF: 01712450665)
ARDENTE IMPIANTI SRL (CF: 01963980683)
CALOR HOUSE SAS (CF: 00619590664)
D.F.D. TERMOIDRAULICA DI DI FILIPPO DOMENICO (CF: 01762080669)
DUE C IMPIANTI TECNOLOGICI SRL (CF: 02049410695)
</t>
  </si>
  <si>
    <t>CALOR HOUSE SAS (CF: 00619590664)</t>
  </si>
  <si>
    <t>Uffici Regione Abruzzo - manutenzione impianti elevatori</t>
  </si>
  <si>
    <t xml:space="preserve">ACCORD ASCENSORI SRL (CF: 02337000695)
ASCENSORI IACHIZI SRL (CF: 01855310668)
DELTA PIU' SRL (CF: 02094100688)
DG GROUP SRL (CF: 02115350692)
MASTER SNC DI PIERMATTEI &amp; LEONE (CF: 01821260682)
</t>
  </si>
  <si>
    <t>MASTER SNC DI PIERMATTEI &amp; LEONE (CF: 01821260682)</t>
  </si>
  <si>
    <t>Uffici Regione Abruzzo - manut. impianti elettrici</t>
  </si>
  <si>
    <t xml:space="preserve">CICCHINI IMPIANTI SRL (CF: 02343400699)
CLEA SRL (CF: 01722820667)
DEL SIGNORE SRL (CF: 01679140663)
ELECTRA SYSTEM DI DE DONNO ROBERTO (CF: DDNRRT65H22C632N)
GEICO LENDER SPA (CF: 11205571000)
</t>
  </si>
  <si>
    <t>GEICO LENDER SPA (CF: 11205571000)</t>
  </si>
  <si>
    <t>GAS NATURALE 10 - LOTTO 5</t>
  </si>
  <si>
    <t>Servizio di Sorveglianza Sanitaria (subentro GI ONE spa)</t>
  </si>
  <si>
    <t xml:space="preserve">EXITONE S.P.A. (CF: 07874490019)
</t>
  </si>
  <si>
    <t>EXITONE S.P.A. (CF: 07874490019)</t>
  </si>
  <si>
    <t>Abruzzo - Noleggio fotocopiatrici in Convenzione Consip 28 Lotto 2</t>
  </si>
  <si>
    <t>Servizio di vigilanza per gli Uffici prov. di Pescara</t>
  </si>
  <si>
    <t xml:space="preserve">VIGILANTES GROUP S.R.L. (CF: 01674300676)
</t>
  </si>
  <si>
    <t>VIGILANTES GROUP S.R.L. (CF: 01674300676)</t>
  </si>
  <si>
    <t>UT Giulianova - disostruzione rete fognante</t>
  </si>
  <si>
    <t xml:space="preserve">ECOSPURGO 2001 DI CROCETTI ANGELO (CF: CRCNGL53E04I348I)
</t>
  </si>
  <si>
    <t>ECOSPURGO 2001 DI CROCETTI ANGELO (CF: CRCNGL53E04I348I)</t>
  </si>
  <si>
    <t>Attivazione Fornitura gas nell'Immobile di Teramo via Madonna delle Grazie</t>
  </si>
  <si>
    <t xml:space="preserve">ENEL ENERGIA SPA (CF: 06655971007)
</t>
  </si>
  <si>
    <t>ENEL ENERGIA SPA (CF: 06655971007)</t>
  </si>
  <si>
    <t>Carta carburante autovettura di servizio</t>
  </si>
  <si>
    <t xml:space="preserve">ITALIANA PETROLI SPA (GIÃ  TOTALERG S.P.A.) (CF: 00051570893)
</t>
  </si>
  <si>
    <t>ITALIANA PETROLI SPA (GIÃ  TOTALERG S.P.A.) (CF: 00051570893)</t>
  </si>
  <si>
    <t>Uffici prov.Teramo e L'Aquila - Servizio di vigilanza</t>
  </si>
  <si>
    <t>DP TERAMO - fornitura e posa in opera struttura antivibrante per tubi gas</t>
  </si>
  <si>
    <t xml:space="preserve">MANDUZIO LUIGI (CF: MNDLGU93L30H926F)
</t>
  </si>
  <si>
    <t>MANDUZIO LUIGI (CF: MNDLGU93L30H926F)</t>
  </si>
  <si>
    <t>Abruzzo - Energia Elettrica 16 - Lotto 12</t>
  </si>
  <si>
    <t>Articoli di cancelleria</t>
  </si>
  <si>
    <t xml:space="preserve">A. DI PAOLO SRL (CF: 01805450689)
ABA FORNITURE SERVICE DI GAIBA FABIO (CF: GBAFBA70M30C351X)
CAF DI SODANO GIOVANNI (CF: SDNGNN63E08A089U)
CAPRIOLI SOLUTIONS S.R.L. (CF: 10892451005)
CLICK UFFICIO SRL (CF: 06067681004)
EUROFFICE S.R.L. (CF: 05318641213)
FRATELLI CLERICI SPA (CF: 00191570134)
LYRECO ITALIA SRL (CF: 11582010150)
MISSIONE UFFICIO SRL (CF: 01006250573)
MODULSTUDIO 6 S.R.L. (CF: 01135040416)
OFFICE DEPOT ITALIA SRL (CF: 03675290286)
</t>
  </si>
  <si>
    <t>CLICK UFFICIO SRL (CF: 06067681004)</t>
  </si>
  <si>
    <t>COP - Servizio facchinaggio gestione documentale</t>
  </si>
  <si>
    <t xml:space="preserve">ABRUZZO TRASLOCHI SNC (CF: 01445970674)
DEA SRLS (CF: 01960550661)
MULTI SERVIZI SRLS UNIPERSONALE (CF: 02093850689)
PULI SERVICE S.R.L. (CF: 01469360661)
ULTIMA SRL (CF: 01971770670)
</t>
  </si>
  <si>
    <t>DEA SRLS (CF: 01960550661)</t>
  </si>
  <si>
    <t>DP L'AQUILA - Man. ordinaria non programmata ascensori</t>
  </si>
  <si>
    <t xml:space="preserve">ASCENSORI IACHIZI SRL (CF: 01855310668)
</t>
  </si>
  <si>
    <t>ASCENSORI IACHIZI SRL (CF: 01855310668)</t>
  </si>
  <si>
    <t>DP L'Aquila Condominio - Manutenzione impianto antincendio</t>
  </si>
  <si>
    <t xml:space="preserve">C.N.E. ESTINTORI DI NARDECCHIA E PALMA SNC (CF: 01540660667)
</t>
  </si>
  <si>
    <t>C.N.E. ESTINTORI DI NARDECCHIA E PALMA SNC (CF: 01540660667)</t>
  </si>
  <si>
    <t>UFFICI REGIONE ABRUZZO - manut. impianti idrico-sanitario</t>
  </si>
  <si>
    <t xml:space="preserve">CALOR HOUSE SAS (CF: 00619590664)
</t>
  </si>
  <si>
    <t>Uffici PE via Rio Sparto -Lotto 1- Manutenzione aree verdi e accessi - contratto biennale</t>
  </si>
  <si>
    <t xml:space="preserve">COMPAGNIA GENERALE SERVIZI INTEGRATI SRL (CF: 10848981006)
CSS SERVIZI S.R.L. (CF: 08546921001)
D.A.C. DI VOLPI ROSELLA (CF: VLPRLL60C57G482W)
DEA SRLS (CF: 01960550661)
E.M.A. GARDEN DI MARINUCCI NICOLA (CF: MNRNCL75M06L113C)
PULI SERVICE S.R.L. (CF: 01469360661)
</t>
  </si>
  <si>
    <t>Servizio di Sorveglianza Sanitaria (subentro GI ONE Spa)</t>
  </si>
  <si>
    <t>Uffici Regione Abruzzo - manut. imp. antincendio</t>
  </si>
  <si>
    <t xml:space="preserve">CBRE GWS TECHNICAL DIVISION SPA (CF: 04585590153)
</t>
  </si>
  <si>
    <t>CBRE GWS TECHNICAL DIVISION SPA (CF: 04585590153)</t>
  </si>
  <si>
    <t>PESCARA P.zza Italia 15 - fornitura e posa in opera di n. 4 deumidificatori</t>
  </si>
  <si>
    <t xml:space="preserve">CLEA SRL (CF: 01722820667)
</t>
  </si>
  <si>
    <t>CLEA SRL (CF: 01722820667)</t>
  </si>
  <si>
    <t>Fornitura di Toner per stampanti - Uffici vari</t>
  </si>
  <si>
    <t xml:space="preserve">OFFICE DEPOT ITALIA SRL (CF: 03675290286)
</t>
  </si>
  <si>
    <t>OFFICE DEPOT ITALIA SRL (CF: 03675290286)</t>
  </si>
  <si>
    <t>Servizio di facchinaggio e gestione documentale COP PE</t>
  </si>
  <si>
    <t xml:space="preserve">DEA SRLS (CF: 01960550661)
</t>
  </si>
  <si>
    <t>Fornitura di toner TK3170 per Kyocera P3050DN</t>
  </si>
  <si>
    <t>UT GIULIANOVA - intervento per disostruzione rete fognante</t>
  </si>
  <si>
    <t xml:space="preserve">F.LLI DE LEONIBUS SRL (CF: 01944100682)
</t>
  </si>
  <si>
    <t>F.LLI DE LEONIBUS SRL (CF: 01944100682)</t>
  </si>
  <si>
    <t>DR L'AQUILA e UPT L'AQUILA - verifica periodica ascensori</t>
  </si>
  <si>
    <t xml:space="preserve">CERTIIFICAZIONI SRL (CF: 02605461207)
</t>
  </si>
  <si>
    <t>CERTIIFICAZIONI SRL (CF: 02605461207)</t>
  </si>
  <si>
    <t>Uffici Abruzzo - Fornitura toner in convenzione HP PW PRO477DW</t>
  </si>
  <si>
    <t xml:space="preserve">ITALWARE  SRL (CF: 08619670584)
</t>
  </si>
  <si>
    <t>ITALWARE  SRL (CF: 08619670584)</t>
  </si>
  <si>
    <t>PESCARA Via Rio Sparto 21 - fornitura materiali per imp. videosorveglianza</t>
  </si>
  <si>
    <t xml:space="preserve">KORA SISTEMI INFORMATICI SRL (CF: 02048930206)
QUASARTEK SRL (CF: 06467211006)
STEMA SRL (CF: 04160880243)
VIRTUAL LOGIC SRL (CF: 03878640238)
</t>
  </si>
  <si>
    <t>STEMA SRL (CF: 04160880243)</t>
  </si>
  <si>
    <t>Fornitura di arredi per gli uffici Agenzia delle Entrate Abruzzo</t>
  </si>
  <si>
    <t xml:space="preserve">4 MURA ARREDAMENTI SAS DI COLANTUONI FELICE &amp; C. (CF: 00828110676)
ARIENTI MOBILI DI ADRIANO ARIENTI (CF: RNTDRN48B26G482R)
MARINO MOBILI S.N.C. DI DE SIMONE (CF: 00304720667)
RUBEI ARREDI DI ARMANDO RUBEI (CF: RBURND57D17A345E)
SOFFARREDO (CF: 01155250663)
</t>
  </si>
  <si>
    <t>SOFFARREDO (CF: 01155250663)</t>
  </si>
  <si>
    <t>Abruzzo - Fornitura toner in convenzione</t>
  </si>
  <si>
    <t xml:space="preserve">INFORDATA (CF: 00929440592)
</t>
  </si>
  <si>
    <t>INFORDATA (CF: 00929440592)</t>
  </si>
  <si>
    <t>ABRUZZO - GAS Naturale Consip 11 Lotto 7</t>
  </si>
  <si>
    <t>Contratto esecutivo servizio di pulizia</t>
  </si>
  <si>
    <t xml:space="preserve">MIORELLI SERVICE S.P.A. (CF: 00505590224)
</t>
  </si>
  <si>
    <t>MIORELLI SERVICE S.P.A. (CF: 00505590224)</t>
  </si>
  <si>
    <t>UT GIULIANOVA - sostituzione pedana d'ingresso per portatori handicap</t>
  </si>
  <si>
    <t xml:space="preserve">METAL 2000 DI EGIDIO DISISTO (CF: DSSGDE66H04I954O)
</t>
  </si>
  <si>
    <t>METAL 2000 DI EGIDIO DISISTO (CF: DSSGDE66H04I954O)</t>
  </si>
  <si>
    <t>DP Teramo - verifica biennale impianti elevatori</t>
  </si>
  <si>
    <t xml:space="preserve">BUREAU VERITAS ITALIA SPA (CF: 11498640157)
</t>
  </si>
  <si>
    <t>BUREAU VERITAS ITALIA SPA (CF: 11498640157)</t>
  </si>
  <si>
    <t>Sorveglianza sanitaria e corsi di formazione per il personale</t>
  </si>
  <si>
    <t xml:space="preserve">GIONE SPA (CF: 11940290015)
</t>
  </si>
  <si>
    <t>GIONE SPA (CF: 11940290015)</t>
  </si>
  <si>
    <t>DP AQ - FPO porta scorrevole motorizzata Front-Office</t>
  </si>
  <si>
    <t xml:space="preserve">ICRA ITALIA SRL (CF: 01390910667)
</t>
  </si>
  <si>
    <t>ICRA ITALIA SRL (CF: 01390910667)</t>
  </si>
  <si>
    <t>Uffici Regione Abruzzo - manut. impianti termici e condizionamento</t>
  </si>
  <si>
    <t xml:space="preserve">CLEA SRL (CF: 01722820667)
ELECTRA SYSTEM DI DE DONNO ROBERTO (CF: DDNRRT65H22C632N)
GEICO LENDER SPA (CF: 11205571000)
IMPIANTI SRL (CF: 01724820699)
SECURITY SNC DI DE BENEDICTIS GABRIELE (CF: 01311910663)
</t>
  </si>
  <si>
    <t>COP-CAM-DP-UT-UPT PESCARA e Sportello di POPOLI - verifica periodica impianti di messa a terra</t>
  </si>
  <si>
    <t>Uffici Regione Abruzzo - manutenzione impianti termici e condizionamento</t>
  </si>
  <si>
    <t>Corsi formazione e aggiornamento RSPP</t>
  </si>
  <si>
    <t xml:space="preserve">ARCHE' SOCIETA' COOPERATIVA (CF: 10437871006)
</t>
  </si>
  <si>
    <t>ARCHE' SOCIETA' COOPERATIVA (CF: 10437871006)</t>
  </si>
  <si>
    <t>Servizi di facchinaggio</t>
  </si>
  <si>
    <t>UPT CHIETI - Lavori edili vari</t>
  </si>
  <si>
    <t xml:space="preserve">COGEMA SRL (CF: 01958330696)
DUE C IMPIANTI TECNOLOGICI SRL (CF: 02049410695)
EDIL TRACCHIA SNC (CF: 02000970695)
I.CO.R.I. (CF: 01897270698)
P.M. IMPIANTI ELETTRICI SRL (CF: 02047620691)
S2 SOCIETA' DI SERVIZI PER L'EDILIZIA SRL (CF: 01894190691)
</t>
  </si>
  <si>
    <t>DUE C IMPIANTI TECNOLOGICI SRL (CF: 02049410695)</t>
  </si>
  <si>
    <t>Abruzzo - Fornitura gel disinfettante mani e supporti per flaconi</t>
  </si>
  <si>
    <t xml:space="preserve">CSL COMMERCIALE SANITARIA LOMBARDIA S.R.L. A SOCIO UNICO (CF: 01864740129)
</t>
  </si>
  <si>
    <t>CSL COMMERCIALE SANITARIA LOMBARDIA S.R.L. A SOCIO UNICO (CF: 01864740129)</t>
  </si>
  <si>
    <t>Fornitura mascherine di protezione</t>
  </si>
  <si>
    <t xml:space="preserve">ALCANTARA SRL (CF: 03359340837)
GM SRL (CF: 05483250824)
ICR - SOCIETA' PER AZIONI (CF: 05466391009)
KLINICOM SRL (CF: 02281990404)
ORMA SRL (CF: 11222970151)
RL3 SRL (CF: 09653091000)
TAU MEDICA (CF: 01282550555)
WELL FACTORY SRL (CF: 03511330049)
</t>
  </si>
  <si>
    <t>WELL FACTORY SRL (CF: 03511330049)</t>
  </si>
  <si>
    <t>UT Sulmona - manutenzione straordinaria impianto antintrusione</t>
  </si>
  <si>
    <t xml:space="preserve">SECURITAS DI PESCE ALFONSO (CF: 01635850660)
</t>
  </si>
  <si>
    <t>SECURITAS DI PESCE ALFONSO (CF: 01635850660)</t>
  </si>
  <si>
    <t>Abruzzo - Fornitura mascherine FFP2</t>
  </si>
  <si>
    <t xml:space="preserve">FARMACIA SCHIAPPA SNC (CF: 02354650695)
</t>
  </si>
  <si>
    <t>FARMACIA SCHIAPPA SNC (CF: 02354650695)</t>
  </si>
  <si>
    <t>ABRUZZO - Fornitura mascherine FFP2</t>
  </si>
  <si>
    <t xml:space="preserve">EUROPENCE (CF: 03759300167)
</t>
  </si>
  <si>
    <t>EUROPENCE (CF: 03759300167)</t>
  </si>
  <si>
    <t>DP L'AQUILA - rifacimento segnaletica stradale esterna</t>
  </si>
  <si>
    <t xml:space="preserve">SEGNALETICA CENTRO ITALIA SRL (CF: 01156340570)
SIGN ABRUZZO (CF: 01892240662)
TEGNAL DI BALDELLI &amp; C. SAS (CF: 01700870544)
</t>
  </si>
  <si>
    <t>SEGNALETICA CENTRO ITALIA SRL (CF: 01156340570)</t>
  </si>
  <si>
    <t>UPT Pescara - fornitura e posa in opera n. 5 finestre a vasistas</t>
  </si>
  <si>
    <t xml:space="preserve">DIELLEA DI DI LUCIDO ANTONIO (CF: DLCNTN62E28G438R)
</t>
  </si>
  <si>
    <t>DIELLEA DI DI LUCIDO ANTONIO (CF: DLCNTN62E28G438R)</t>
  </si>
  <si>
    <t>DP Pescara - Fornitura mascherine FFP2</t>
  </si>
  <si>
    <t xml:space="preserve">ORMA SRL (CF: 11222970151)
</t>
  </si>
  <si>
    <t>ORMA SRL (CF: 11222970151)</t>
  </si>
  <si>
    <t>DR Abruzzo L'Aquila - rifacimento segnaletica orizzontale interna ed esterna</t>
  </si>
  <si>
    <t xml:space="preserve">SEGNALETICA CENTRO ITALIA SRL (CF: 01156340570)
</t>
  </si>
  <si>
    <t>Abruzzo - Fornitura schermi in policarbonato per Front-Office</t>
  </si>
  <si>
    <t xml:space="preserve">PLEXIART SNC (CF: 02122300409)
</t>
  </si>
  <si>
    <t>PLEXIART SNC (CF: 02122300409)</t>
  </si>
  <si>
    <t>Schermi facciali</t>
  </si>
  <si>
    <t xml:space="preserve">SOLUZIONE UFFICIO S.R.L. (CF: 02778750246)
</t>
  </si>
  <si>
    <t>SOLUZIONE UFFICIO S.R.L. (CF: 02778750246)</t>
  </si>
  <si>
    <t>DP Pescara - Fornitura 1100 mascherine FFP2</t>
  </si>
  <si>
    <t xml:space="preserve">FARMACIA RUSSO (CF: 02610270692)
</t>
  </si>
  <si>
    <t>FARMACIA RUSSO (CF: 02610270692)</t>
  </si>
  <si>
    <t>DP Teramo - Fornitura Mascherine FPP2</t>
  </si>
  <si>
    <t>Guanti monouso in nitrile</t>
  </si>
  <si>
    <t xml:space="preserve">IDROTEC DI IANNI EMILIO (CF: NNIMLE76M13A345P)
</t>
  </si>
  <si>
    <t>IDROTEC DI IANNI EMILIO (CF: NNIMLE76M13A345P)</t>
  </si>
  <si>
    <t>Abbonamento e volumi edizioni SEAC anno 2020</t>
  </si>
  <si>
    <t xml:space="preserve">SEAC S.P.A. (CF: 00665310221)
</t>
  </si>
  <si>
    <t>SEAC S.P.A. (CF: 00665310221)</t>
  </si>
  <si>
    <t>UPT CHIETI - riparazione porta d'ingresso</t>
  </si>
  <si>
    <t xml:space="preserve">GEXMA SRL (CF: 01822260665)
</t>
  </si>
  <si>
    <t>GEXMA SRL (CF: 01822260665)</t>
  </si>
  <si>
    <t>Immobile Pescara Via Rio Sparto 21 - servizio di sfalcio erba e pulizia spazi esterni</t>
  </si>
  <si>
    <t>ABRUZZO - Fornitura termometri a infrarossi</t>
  </si>
  <si>
    <t xml:space="preserve">TECNIMED (CF: 00767900129)
</t>
  </si>
  <si>
    <t>TECNIMED (CF: 00767900129)</t>
  </si>
  <si>
    <t>Fornitura carta A4 e A3</t>
  </si>
  <si>
    <t xml:space="preserve">ICR - SOCIETA' PER AZIONI (CF: 05466391009)
</t>
  </si>
  <si>
    <t>ICR - SOCIETA' PER AZIONI (CF: 05466391009)</t>
  </si>
  <si>
    <t>Volumi collana Memento ed altri</t>
  </si>
  <si>
    <t xml:space="preserve">GIUFFRÃ¨ FRANCIS LEFEBVRE S.P.A (CF: 00829840156)
</t>
  </si>
  <si>
    <t>GIUFFRÃ¨ FRANCIS LEFEBVRE S.P.A (CF: 00829840156)</t>
  </si>
  <si>
    <t>Uffici Regione Abruzzo - sanificazione impianti termici e condizionamento</t>
  </si>
  <si>
    <t>Direzione Regionale Abruzzo L'Aquila - sistemazione porta garage</t>
  </si>
  <si>
    <t>Uffici prov. di Chieti - Servizio di vigilanza</t>
  </si>
  <si>
    <t xml:space="preserve">AQUILA S.R.L. (CF: 02058080694)
</t>
  </si>
  <si>
    <t>AQUILA S.R.L. (CF: 02058080694)</t>
  </si>
  <si>
    <t>UPT e UT Pescara P.zza Italia - lavori urgenti cabina elettrica</t>
  </si>
  <si>
    <t>ORINE TONER  IN CONVENZIONE STAMPANTI 15 LOTTO 2</t>
  </si>
  <si>
    <t>Abruzzo - Fornitura schermi in policarbonato per front-office</t>
  </si>
  <si>
    <t>Fornitura di materiali da consmo per pc e stampanti (extra contratto)</t>
  </si>
  <si>
    <t xml:space="preserve">ALFANA DI ALBERTO MATONE (CF: MTNRLT45D15L103S)
CENTROGRAF SRL (CF: 01561690684)
CIFONI DOMENICO SRL (CF: 01608600670)
CSA PROMO SRL (CF: 01853340683)
D'ANGELO SRL (CF: 01488070697)
ECOREFILL S.R.L. (CF: 02279000489)
ECORIGENERA DI CARTA SALVATORE (CF: CRTSVT64A05B056I)
MYO S.R.L. (CF: 03222970406)
TECNOLINEA SNC DI DE BENEDICTIS G. E C. (CF: 00659730675)
</t>
  </si>
  <si>
    <t>ECOREFILL S.R.L. (CF: 02279000489)</t>
  </si>
  <si>
    <t>ABRUZZO - Fornitura gel disinfettante + dispenser</t>
  </si>
  <si>
    <t xml:space="preserve">EUROKEM ITALIA SRL (CF: 01808670671)
</t>
  </si>
  <si>
    <t>EUROKEM ITALIA SRL (CF: 01808670671)</t>
  </si>
  <si>
    <t>UFFICI L'AQUILA - Manutenzione aree a verde</t>
  </si>
  <si>
    <t xml:space="preserve">PULI SERVICE S.R.L. (CF: 01469360661)
</t>
  </si>
  <si>
    <t>PULI SERVICE S.R.L. (CF: 01469360661)</t>
  </si>
  <si>
    <t>Uffici Agenzia delle Entrate regione Abruzzo - manut. impianti elettrici</t>
  </si>
  <si>
    <t>Uffici Regione Abruzzo - manutenzione impianti di sollevamento</t>
  </si>
  <si>
    <t xml:space="preserve">MASTER SNC DI PIERMATTEI &amp; LEONE (CF: 01821260682)
</t>
  </si>
  <si>
    <t>Abruzzo - Fornitura termoscanner</t>
  </si>
  <si>
    <t xml:space="preserve">PRO.TEC. SRL (CF: 07605650725)
WE COM (CF: 01446590554)
</t>
  </si>
  <si>
    <t>PRO.TEC. SRL (CF: 07605650725)</t>
  </si>
  <si>
    <t>DP L'AQUILA -Servizio di vigilanza - costo condominiale</t>
  </si>
  <si>
    <t>ABRUZZO - Fornitura carta uso ufficio formato A4</t>
  </si>
  <si>
    <t xml:space="preserve">CARTOLIBRERIA ITALNOVA DI LUCIA PELUSI (CF: 00623180676)
COMAB DI CORRADO DI MAURO (CF: 02158410684)
COMFORMATICA SRL (CF: 01456100674)
COSTA VERDE SNC (CF: 00248050676)
DNINIFORMATICA DI DE SANCTIS NANDO (CF: 01820620662)
GAMMA UFFICIO (CF: 01489580660)
GRAFICHE AQUILANE SRL (CF: 01844930667)
INGROSCART SRL (CF: 01469840662)
TECNOLINEA SNC DI DE BENEDICTIS G. E C. (CF: 00659730675)
VALSECCHI CANCELLERIA SRL (CF: 09521810961)
</t>
  </si>
  <si>
    <t>COSTA VERDE SNC (CF: 00248050676)</t>
  </si>
  <si>
    <t>UT ATRI - lavori di tinteggiatura</t>
  </si>
  <si>
    <t xml:space="preserve">MC COSTRUZIONI SRL (CF: 01673230668)
</t>
  </si>
  <si>
    <t>MC COSTRUZIONI SRL (CF: 01673230668)</t>
  </si>
  <si>
    <t>Uffici Regione Abruzzo - manutenzione impianti termici</t>
  </si>
  <si>
    <t>ORDINE CONSUMABILI PER STAMPANTI E PC</t>
  </si>
  <si>
    <t>ABRUZZO Fotocopiatrici 31 Lotto 2</t>
  </si>
  <si>
    <t>FORNITURA DI 55.000 MASCHERINE CHIRURGICHE CE</t>
  </si>
  <si>
    <t xml:space="preserve">POLONORD ADESTE (CF: 02052230394)
</t>
  </si>
  <si>
    <t>POLONORD ADESTE (CF: 02052230394)</t>
  </si>
  <si>
    <t>Agenzia delle Entrate Pescara - P.zza Italia 15 - Fpo climatizzatori</t>
  </si>
  <si>
    <t xml:space="preserve">DI SILVESTRO SRL (CF: 01756530679)
</t>
  </si>
  <si>
    <t>DI SILVESTRO SRL (CF: 01756530679)</t>
  </si>
  <si>
    <t>Uffici Regione Abruzzo -manutenzione ordinaria impianti termici e condizionamento</t>
  </si>
  <si>
    <t xml:space="preserve">CBRE GWS TECHNICAL DIVISION SPA (CF: 04585590153)
I.C.R. DAL 1968 S.R.L. (CF: 05409991006)
INTEC SERVICE SRL (CF: 02820290647)
S.P.I.L.T. SRL (CF: 00100120427)
</t>
  </si>
  <si>
    <t>INTEC SERVICE SRL (CF: 02820290647)</t>
  </si>
  <si>
    <t>UT SULMONA - verifica periodica ascensori</t>
  </si>
  <si>
    <t>FORNITURA DI GEL SANIFICANTE SEPTAMAN</t>
  </si>
  <si>
    <t xml:space="preserve">MEDIKRON SRL (CF: 04707001006)
</t>
  </si>
  <si>
    <t>MEDIKRON SRL (CF: 04707001006)</t>
  </si>
  <si>
    <t>DP L'AQUILA - REVISIONE TRIENNALE E SMALTIMENTO POLVERE ESAUSTA ESTINTORI</t>
  </si>
  <si>
    <t>PESCARA VIA RIO SPARTO 21 - MANUTENZIONE SPAZI ESTERNI E AREE VERDI</t>
  </si>
  <si>
    <t xml:space="preserve">CM SERVIZI DI CASCIATO MIRELLA (CF: CSCMLL70H41C096Q)
</t>
  </si>
  <si>
    <t>CM SERVIZI DI CASCIATO MIRELLA (CF: CSCMLL70H41C096Q)</t>
  </si>
  <si>
    <t>PESCARA P.ZZA ITALIA 15 - FORNITURA E POSA IN OPERA RETE ANTIVOLATILI</t>
  </si>
  <si>
    <t xml:space="preserve">DISINFEST CONTROL SRL (CF: 01500750680)
</t>
  </si>
  <si>
    <t>DISINFEST CONTROL SRL (CF: 01500750680)</t>
  </si>
  <si>
    <t xml:space="preserve">Uffici Abruzzo - Fornitura </t>
  </si>
  <si>
    <t xml:space="preserve">MAVI TRADING DI ALAIMO MAURO (CF: 02550220061)
</t>
  </si>
  <si>
    <t>MAVI TRADING DI ALAIMO MAURO (CF: 02550220061)</t>
  </si>
  <si>
    <t>Abruzzo - Fornitura schermi parafiato in plexiglass per F.O.</t>
  </si>
  <si>
    <t xml:space="preserve">GIEMME (CF: 00706340411)
</t>
  </si>
  <si>
    <t>GIEMME (CF: 00706340411)</t>
  </si>
  <si>
    <t>Abruzzo - Contratto esecutivo servizio di vigilanza uffici</t>
  </si>
  <si>
    <t xml:space="preserve">INTERNATIONAL SECURITY SERVICE VIGILANZA SPA (CF: 10169951000)
</t>
  </si>
  <si>
    <t>INTERNATIONAL SECURITY SERVICE VIGILANZA SPA (CF: 10169951000)</t>
  </si>
  <si>
    <t>UT PESCARA - Fornitura sistema eliminacode ORFEO</t>
  </si>
  <si>
    <t>Abruzzo - Fornitura schermi facciali</t>
  </si>
  <si>
    <t xml:space="preserve">MEDICAL FAST SRL (CF: 11301290968)
</t>
  </si>
  <si>
    <t>MEDICAL FAST SRL (CF: 11301290968)</t>
  </si>
  <si>
    <t>UT PESCARA - Attrezzature per stazione di accoglienza</t>
  </si>
  <si>
    <t>Abruzzo - fornitura toner per stampanti Kyocera Ecosys P7040</t>
  </si>
  <si>
    <t>Abruzzo - Fornitura toner per stampanti LEXMARK MS610 DN</t>
  </si>
  <si>
    <t>UT VASTO - Riparazione impianto antintrusione</t>
  </si>
  <si>
    <t xml:space="preserve">SECURITY SNC DI DE BENEDICTIS GABRIELE (CF: 01311910663)
</t>
  </si>
  <si>
    <t>SECURITY SNC DI DE BENEDICTIS GABRIELE (CF: 01311910663)</t>
  </si>
  <si>
    <t xml:space="preserve">DATAMATIC SPA (CF: 01863990154)
</t>
  </si>
  <si>
    <t>DATAMATIC SPA (CF: 01863990154)</t>
  </si>
  <si>
    <t>Forniture - UT Vasto e UPT Chieti - Fornitura carrello portafascicoli e carrello saliscala</t>
  </si>
  <si>
    <t xml:space="preserve">CARRELLI.IT S.R.L. (CF: 02654570981)
</t>
  </si>
  <si>
    <t>CARRELLI.IT S.R.L. (CF: 02654570981)</t>
  </si>
  <si>
    <t>UT VASTO - Fornitura e posa in opera bancone reception e paretine</t>
  </si>
  <si>
    <t xml:space="preserve">MOSCHELLA SEDUTE SRL (CF: 01991400670)
</t>
  </si>
  <si>
    <t>MOSCHELLA SEDUTE SRL (CF: 01991400670)</t>
  </si>
  <si>
    <t>PESCARA P.ZZA ITALIA 15 - Installazione sistema centralizzato controlli accessi</t>
  </si>
  <si>
    <t xml:space="preserve">ELECTRA SYSTEM DI DE DONNO ROBERTO (CF: DDNRRT65H22C632N)
</t>
  </si>
  <si>
    <t>ELECTRA SYSTEM DI DE DONNO ROBERTO (CF: DDNRRT65H22C632N)</t>
  </si>
  <si>
    <t>COP PESCARA - Servizio di facchinaggio</t>
  </si>
  <si>
    <t>ABRUZZO - Buoni pasto elettronici 8 - Lotto 8</t>
  </si>
  <si>
    <t xml:space="preserve">REPAS LUNCH COUPON SRL (CF: 08122660585)
</t>
  </si>
  <si>
    <t>REPAS LUNCH COUPON SRL (CF: 08122660585)</t>
  </si>
  <si>
    <t>ABRUZZO -  GAS NATURALE 12 - LOTTO 7</t>
  </si>
  <si>
    <t>Fornitura DP PESCARA - Toner compatibili per Kyocera FS-4300DN</t>
  </si>
  <si>
    <t xml:space="preserve">PROMO RIGENERA SRL (CF: 01431180551)
</t>
  </si>
  <si>
    <t>PROMO RIGENERA SRL (CF: 01431180551)</t>
  </si>
  <si>
    <t>FORNITURA CONSUMABILI PER PC E STAMPANTI REGIONE ABRUZZO</t>
  </si>
  <si>
    <t xml:space="preserve">CANON SOLUTIONS ITALIA NORD SRL (CF: 00694440223)
DUBINI S.R.L. (CF: 06262520155)
GBR ROSSETTO SPA (CF: 00304720287)
GE.GRAF SRL (CF: 00694170408)
GEM DI GROSSI GALEAZZO &amp; C. SNC (CF: 00267310209)
INK POINT SAS (CF: 04277791218)
LYRECO ITALIA SRL (CF: 11582010150)
MISSIONE UFFICIO SRL (CF: 01006250573)
OFFICE DEPOT ITALIA SRL (CF: 03675290286)
PROMO RIGENERA SRL (CF: 01431180551)
VENTURINI STORE S.R.L. (CF: 04864720281)
</t>
  </si>
  <si>
    <t>INK POINT SAS (CF: 04277791218)</t>
  </si>
  <si>
    <t>PESCARA VIA RIO SPARTO 21 - MANUTENZIONE SPAZI ESTERNI E AREE VERDI - impianti irrigazione</t>
  </si>
  <si>
    <t>Pescara P.zza Italia 15 - manutenzione finestre</t>
  </si>
  <si>
    <t xml:space="preserve">SI.RO. SNC DI SILVESTRI E ROMITO (CF: 01764180665)
</t>
  </si>
  <si>
    <t>SI.RO. SNC DI SILVESTRI E ROMITO (CF: 01764180665)</t>
  </si>
  <si>
    <t>UPT Chieti - manutenzione vie di accesso - carrabili e pedonali</t>
  </si>
  <si>
    <t>UT Vasto - Lavori di miglioramento funzionale di locali Front-Office</t>
  </si>
  <si>
    <t xml:space="preserve">S2 SOCIETA' DI SERVIZI PER L'EDILIZIA SRL (CF: 01894190691)
</t>
  </si>
  <si>
    <t>S2 SOCIETA' DI SERVIZI PER L'EDILIZIA SRL (CF: 01894190691)</t>
  </si>
  <si>
    <t>UT VASTO - Servizio di facchinaggio per smontaggio-trasloco arredi Front-Office</t>
  </si>
  <si>
    <t xml:space="preserve">DI LORENZO ROBERTO (CF: DLRRRT65S18D763Z)
</t>
  </si>
  <si>
    <t>DI LORENZO ROBERTO (CF: DLRRRT65S18D763Z)</t>
  </si>
  <si>
    <t>PESCARA VIA RIO SPARTO 21 - Fornitura e posa in opera controsoffittatura</t>
  </si>
  <si>
    <t>33-PROCEDURA NEGOZIATA PER AFFIDAMENTI SOTTO SOGLIA</t>
  </si>
  <si>
    <t>PESCARA P.ZZA ITALIA 15 - Riparazione tratto impianto fognario</t>
  </si>
  <si>
    <t>Uffici Regione Abruzzo - manutenzione impianti elettrici</t>
  </si>
  <si>
    <t>FORNITURA DI CARRELLO ELETTRICO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</si>
</sst>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"5638393518"</f>
        <v>5638393518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41791</v>
      </c>
      <c r="J3" s="2">
        <v>42155</v>
      </c>
      <c r="K3">
        <v>433066.54</v>
      </c>
    </row>
    <row r="4" spans="1:11" x14ac:dyDescent="0.25">
      <c r="A4" t="str">
        <f>"63380769C4"</f>
        <v>63380769C4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12578.4</v>
      </c>
      <c r="I4" s="2">
        <v>42265</v>
      </c>
      <c r="J4" s="2">
        <v>44092</v>
      </c>
      <c r="K4">
        <v>12577</v>
      </c>
    </row>
    <row r="5" spans="1:11" x14ac:dyDescent="0.25">
      <c r="A5" t="str">
        <f>"657695207D"</f>
        <v>657695207D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37735.199999999997</v>
      </c>
      <c r="I5" s="2">
        <v>42489</v>
      </c>
      <c r="J5" s="2">
        <v>44316</v>
      </c>
      <c r="K5">
        <v>33958.44</v>
      </c>
    </row>
    <row r="6" spans="1:11" x14ac:dyDescent="0.25">
      <c r="A6" t="str">
        <f>"Z9D1996567"</f>
        <v>Z9D1996567</v>
      </c>
      <c r="B6" t="str">
        <f t="shared" si="0"/>
        <v>06363391001</v>
      </c>
      <c r="C6" t="s">
        <v>16</v>
      </c>
      <c r="D6" t="s">
        <v>25</v>
      </c>
      <c r="E6" t="s">
        <v>26</v>
      </c>
      <c r="F6" s="1" t="s">
        <v>27</v>
      </c>
      <c r="G6" t="s">
        <v>28</v>
      </c>
      <c r="H6">
        <v>250</v>
      </c>
      <c r="I6" s="2">
        <v>42486</v>
      </c>
      <c r="J6" s="2">
        <v>42500</v>
      </c>
      <c r="K6">
        <v>0</v>
      </c>
    </row>
    <row r="7" spans="1:11" x14ac:dyDescent="0.25">
      <c r="A7" t="str">
        <f>"6803000D2F"</f>
        <v>6803000D2F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22</v>
      </c>
      <c r="G7" t="s">
        <v>23</v>
      </c>
      <c r="H7">
        <v>62921.599999999999</v>
      </c>
      <c r="I7" s="2">
        <v>42664</v>
      </c>
      <c r="J7" s="2">
        <v>44489</v>
      </c>
      <c r="K7">
        <v>51537.120000000003</v>
      </c>
    </row>
    <row r="8" spans="1:11" x14ac:dyDescent="0.25">
      <c r="A8" t="str">
        <f>"6885988110"</f>
        <v>6885988110</v>
      </c>
      <c r="B8" t="str">
        <f t="shared" si="0"/>
        <v>06363391001</v>
      </c>
      <c r="C8" t="s">
        <v>16</v>
      </c>
      <c r="D8" t="s">
        <v>30</v>
      </c>
      <c r="E8" t="s">
        <v>18</v>
      </c>
      <c r="F8" s="1" t="s">
        <v>31</v>
      </c>
      <c r="G8" t="s">
        <v>32</v>
      </c>
      <c r="H8">
        <v>1800000</v>
      </c>
      <c r="I8" s="2">
        <v>42705</v>
      </c>
      <c r="J8" s="2">
        <v>44340</v>
      </c>
      <c r="K8">
        <v>1187145.8799999999</v>
      </c>
    </row>
    <row r="9" spans="1:11" x14ac:dyDescent="0.25">
      <c r="A9" t="str">
        <f>"ZD21D5BB49"</f>
        <v>ZD21D5BB49</v>
      </c>
      <c r="B9" t="str">
        <f t="shared" si="0"/>
        <v>06363391001</v>
      </c>
      <c r="C9" t="s">
        <v>16</v>
      </c>
      <c r="D9" t="s">
        <v>33</v>
      </c>
      <c r="E9" t="s">
        <v>26</v>
      </c>
      <c r="F9" s="1" t="s">
        <v>34</v>
      </c>
      <c r="G9" t="s">
        <v>35</v>
      </c>
      <c r="H9">
        <v>200</v>
      </c>
      <c r="I9" s="2">
        <v>42752</v>
      </c>
      <c r="J9" s="2">
        <v>42752</v>
      </c>
      <c r="K9">
        <v>0</v>
      </c>
    </row>
    <row r="10" spans="1:11" x14ac:dyDescent="0.25">
      <c r="A10" t="str">
        <f>"705907769E"</f>
        <v>705907769E</v>
      </c>
      <c r="B10" t="str">
        <f t="shared" si="0"/>
        <v>06363391001</v>
      </c>
      <c r="C10" t="s">
        <v>16</v>
      </c>
      <c r="D10" t="s">
        <v>36</v>
      </c>
      <c r="E10" t="s">
        <v>26</v>
      </c>
      <c r="F10" s="1" t="s">
        <v>37</v>
      </c>
      <c r="G10" t="s">
        <v>38</v>
      </c>
      <c r="H10">
        <v>0</v>
      </c>
      <c r="I10" s="2">
        <v>42852</v>
      </c>
      <c r="J10" s="2">
        <v>43100</v>
      </c>
      <c r="K10">
        <v>201201.86</v>
      </c>
    </row>
    <row r="11" spans="1:11" x14ac:dyDescent="0.25">
      <c r="A11" t="str">
        <f>"669182088D"</f>
        <v>669182088D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40</v>
      </c>
      <c r="G11" t="s">
        <v>41</v>
      </c>
      <c r="H11">
        <v>502524.51</v>
      </c>
      <c r="I11" s="2">
        <v>42522</v>
      </c>
      <c r="J11" s="2">
        <v>43863</v>
      </c>
      <c r="K11">
        <v>228104.43</v>
      </c>
    </row>
    <row r="12" spans="1:11" ht="409.5" x14ac:dyDescent="0.25">
      <c r="A12" t="str">
        <f>"7133496B1D"</f>
        <v>7133496B1D</v>
      </c>
      <c r="B12" t="str">
        <f t="shared" si="0"/>
        <v>06363391001</v>
      </c>
      <c r="C12" t="s">
        <v>16</v>
      </c>
      <c r="D12" t="s">
        <v>42</v>
      </c>
      <c r="E12" t="s">
        <v>43</v>
      </c>
      <c r="F12" s="1" t="s">
        <v>44</v>
      </c>
      <c r="G12" t="s">
        <v>45</v>
      </c>
      <c r="H12">
        <v>96300</v>
      </c>
      <c r="I12" s="2">
        <v>42979</v>
      </c>
      <c r="J12" s="2">
        <v>43708</v>
      </c>
      <c r="K12">
        <v>85711.94</v>
      </c>
    </row>
    <row r="13" spans="1:11" x14ac:dyDescent="0.25">
      <c r="A13" t="str">
        <f>"8365664C50"</f>
        <v>8365664C50</v>
      </c>
      <c r="B13" t="str">
        <f t="shared" si="0"/>
        <v>06363391001</v>
      </c>
      <c r="C13" t="s">
        <v>16</v>
      </c>
      <c r="D13" t="s">
        <v>46</v>
      </c>
      <c r="E13" t="s">
        <v>18</v>
      </c>
      <c r="F13" s="1" t="s">
        <v>47</v>
      </c>
      <c r="G13" t="s">
        <v>48</v>
      </c>
      <c r="H13">
        <v>0</v>
      </c>
      <c r="I13" s="2">
        <v>44105</v>
      </c>
      <c r="J13" s="2">
        <v>44469</v>
      </c>
      <c r="K13">
        <v>82947.89</v>
      </c>
    </row>
    <row r="14" spans="1:11" x14ac:dyDescent="0.25">
      <c r="A14" t="str">
        <f>"7385293893"</f>
        <v>7385293893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3051204.12</v>
      </c>
      <c r="I14" s="2">
        <v>43144</v>
      </c>
      <c r="J14" s="2">
        <v>44239</v>
      </c>
      <c r="K14">
        <v>2234166.08</v>
      </c>
    </row>
    <row r="15" spans="1:11" x14ac:dyDescent="0.25">
      <c r="A15" t="str">
        <f>"7364708D4A"</f>
        <v>7364708D4A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53</v>
      </c>
      <c r="G15" t="s">
        <v>54</v>
      </c>
      <c r="H15">
        <v>0</v>
      </c>
      <c r="I15" s="2">
        <v>43191</v>
      </c>
      <c r="J15" s="2">
        <v>43555</v>
      </c>
      <c r="K15">
        <v>204874.37</v>
      </c>
    </row>
    <row r="16" spans="1:11" x14ac:dyDescent="0.25">
      <c r="A16" t="str">
        <f>"Z7E2424F7C"</f>
        <v>Z7E2424F7C</v>
      </c>
      <c r="B16" t="str">
        <f t="shared" si="0"/>
        <v>06363391001</v>
      </c>
      <c r="C16" t="s">
        <v>16</v>
      </c>
      <c r="D16" t="s">
        <v>55</v>
      </c>
      <c r="E16" t="s">
        <v>26</v>
      </c>
      <c r="F16" s="1" t="s">
        <v>56</v>
      </c>
      <c r="G16" t="s">
        <v>57</v>
      </c>
      <c r="H16">
        <v>2690</v>
      </c>
      <c r="I16" s="2">
        <v>43285</v>
      </c>
      <c r="J16" s="2">
        <v>43481</v>
      </c>
      <c r="K16">
        <v>2690</v>
      </c>
    </row>
    <row r="17" spans="1:11" x14ac:dyDescent="0.25">
      <c r="A17" t="str">
        <f>"Z27247C0D0"</f>
        <v>Z27247C0D0</v>
      </c>
      <c r="B17" t="str">
        <f t="shared" si="0"/>
        <v>06363391001</v>
      </c>
      <c r="C17" t="s">
        <v>16</v>
      </c>
      <c r="D17" t="s">
        <v>58</v>
      </c>
      <c r="E17" t="s">
        <v>43</v>
      </c>
      <c r="F17" s="1" t="s">
        <v>59</v>
      </c>
      <c r="G17" t="s">
        <v>60</v>
      </c>
      <c r="H17">
        <v>28291.99</v>
      </c>
      <c r="I17" s="2">
        <v>43374</v>
      </c>
      <c r="J17" s="2">
        <v>43738</v>
      </c>
      <c r="K17">
        <v>26826.85</v>
      </c>
    </row>
    <row r="18" spans="1:11" x14ac:dyDescent="0.25">
      <c r="A18" t="str">
        <f>"758202227D"</f>
        <v>758202227D</v>
      </c>
      <c r="B18" t="str">
        <f t="shared" si="0"/>
        <v>06363391001</v>
      </c>
      <c r="C18" t="s">
        <v>16</v>
      </c>
      <c r="D18" t="s">
        <v>61</v>
      </c>
      <c r="E18" t="s">
        <v>43</v>
      </c>
      <c r="F18" s="1" t="s">
        <v>62</v>
      </c>
      <c r="G18" t="s">
        <v>63</v>
      </c>
      <c r="H18">
        <v>66219.7</v>
      </c>
      <c r="I18" s="2">
        <v>43374</v>
      </c>
      <c r="J18" s="2">
        <v>43738</v>
      </c>
      <c r="K18">
        <v>66136.12</v>
      </c>
    </row>
    <row r="19" spans="1:11" x14ac:dyDescent="0.25">
      <c r="A19" t="str">
        <f>"761235493D"</f>
        <v>761235493D</v>
      </c>
      <c r="B19" t="str">
        <f t="shared" si="0"/>
        <v>06363391001</v>
      </c>
      <c r="C19" t="s">
        <v>16</v>
      </c>
      <c r="D19" t="s">
        <v>64</v>
      </c>
      <c r="E19" t="s">
        <v>43</v>
      </c>
      <c r="F19" s="1" t="s">
        <v>65</v>
      </c>
      <c r="G19" t="s">
        <v>66</v>
      </c>
      <c r="H19">
        <v>155219.98000000001</v>
      </c>
      <c r="I19" s="2">
        <v>43383</v>
      </c>
      <c r="J19" s="2">
        <v>43747</v>
      </c>
      <c r="K19">
        <v>155209.99</v>
      </c>
    </row>
    <row r="20" spans="1:11" x14ac:dyDescent="0.25">
      <c r="A20" t="str">
        <f>"77229804B5"</f>
        <v>77229804B5</v>
      </c>
      <c r="B20" t="str">
        <f t="shared" si="0"/>
        <v>06363391001</v>
      </c>
      <c r="C20" t="s">
        <v>16</v>
      </c>
      <c r="D20" t="s">
        <v>67</v>
      </c>
      <c r="E20" t="s">
        <v>18</v>
      </c>
      <c r="F20" s="1" t="s">
        <v>53</v>
      </c>
      <c r="G20" t="s">
        <v>54</v>
      </c>
      <c r="H20">
        <v>0</v>
      </c>
      <c r="I20" s="2">
        <v>43525</v>
      </c>
      <c r="J20" s="2">
        <v>43889</v>
      </c>
      <c r="K20">
        <v>98113.9</v>
      </c>
    </row>
    <row r="21" spans="1:11" x14ac:dyDescent="0.25">
      <c r="A21" t="str">
        <f>"69502274C2"</f>
        <v>69502274C2</v>
      </c>
      <c r="B21" t="str">
        <f t="shared" si="0"/>
        <v>06363391001</v>
      </c>
      <c r="C21" t="s">
        <v>16</v>
      </c>
      <c r="D21" t="s">
        <v>68</v>
      </c>
      <c r="E21" t="s">
        <v>18</v>
      </c>
      <c r="F21" s="1" t="s">
        <v>69</v>
      </c>
      <c r="G21" t="s">
        <v>70</v>
      </c>
      <c r="H21">
        <v>100546.64</v>
      </c>
      <c r="I21" s="2">
        <v>42767</v>
      </c>
      <c r="J21" s="2">
        <v>43861</v>
      </c>
      <c r="K21">
        <v>98541.84</v>
      </c>
    </row>
    <row r="22" spans="1:11" x14ac:dyDescent="0.25">
      <c r="A22" t="str">
        <f>"74460502D8"</f>
        <v>74460502D8</v>
      </c>
      <c r="B22" t="str">
        <f t="shared" si="0"/>
        <v>06363391001</v>
      </c>
      <c r="C22" t="s">
        <v>16</v>
      </c>
      <c r="D22" t="s">
        <v>71</v>
      </c>
      <c r="E22" t="s">
        <v>18</v>
      </c>
      <c r="F22" s="1" t="s">
        <v>22</v>
      </c>
      <c r="G22" t="s">
        <v>23</v>
      </c>
      <c r="H22">
        <v>93117.2</v>
      </c>
      <c r="I22" s="2">
        <v>43245</v>
      </c>
      <c r="J22" s="2">
        <v>45070</v>
      </c>
      <c r="K22">
        <v>46558.63</v>
      </c>
    </row>
    <row r="23" spans="1:11" x14ac:dyDescent="0.25">
      <c r="A23" t="str">
        <f>"Z0B281EB7D"</f>
        <v>Z0B281EB7D</v>
      </c>
      <c r="B23" t="str">
        <f t="shared" si="0"/>
        <v>06363391001</v>
      </c>
      <c r="C23" t="s">
        <v>16</v>
      </c>
      <c r="D23" t="s">
        <v>72</v>
      </c>
      <c r="E23" t="s">
        <v>26</v>
      </c>
      <c r="F23" s="1" t="s">
        <v>73</v>
      </c>
      <c r="G23" t="s">
        <v>74</v>
      </c>
      <c r="H23">
        <v>39996.160000000003</v>
      </c>
      <c r="I23" s="2">
        <v>43586</v>
      </c>
      <c r="J23" s="2">
        <v>44134</v>
      </c>
      <c r="K23">
        <v>38738.43</v>
      </c>
    </row>
    <row r="24" spans="1:11" ht="165" x14ac:dyDescent="0.25">
      <c r="A24" t="str">
        <f>"Z3E287348E"</f>
        <v>Z3E287348E</v>
      </c>
      <c r="B24" t="str">
        <f t="shared" si="0"/>
        <v>06363391001</v>
      </c>
      <c r="C24" t="s">
        <v>16</v>
      </c>
      <c r="D24" t="s">
        <v>75</v>
      </c>
      <c r="E24" t="s">
        <v>26</v>
      </c>
      <c r="F24" s="1" t="s">
        <v>76</v>
      </c>
      <c r="G24" t="s">
        <v>77</v>
      </c>
      <c r="H24">
        <v>250</v>
      </c>
      <c r="I24" s="2">
        <v>43585</v>
      </c>
      <c r="J24" s="2">
        <v>43585</v>
      </c>
      <c r="K24">
        <v>250</v>
      </c>
    </row>
    <row r="25" spans="1:11" ht="90" x14ac:dyDescent="0.25">
      <c r="A25" t="str">
        <f>"ZF22876EE0"</f>
        <v>ZF22876EE0</v>
      </c>
      <c r="B25" t="str">
        <f t="shared" si="0"/>
        <v>06363391001</v>
      </c>
      <c r="C25" t="s">
        <v>16</v>
      </c>
      <c r="D25" t="s">
        <v>78</v>
      </c>
      <c r="E25" t="s">
        <v>26</v>
      </c>
      <c r="F25" s="1" t="s">
        <v>79</v>
      </c>
      <c r="G25" t="s">
        <v>80</v>
      </c>
      <c r="H25">
        <v>0</v>
      </c>
      <c r="I25" s="2">
        <v>43525</v>
      </c>
      <c r="K25">
        <v>53417.02</v>
      </c>
    </row>
    <row r="26" spans="1:11" ht="150" x14ac:dyDescent="0.25">
      <c r="A26" t="str">
        <f>"Z99282350F"</f>
        <v>Z99282350F</v>
      </c>
      <c r="B26" t="str">
        <f t="shared" si="0"/>
        <v>06363391001</v>
      </c>
      <c r="C26" t="s">
        <v>16</v>
      </c>
      <c r="D26" t="s">
        <v>81</v>
      </c>
      <c r="E26" t="s">
        <v>18</v>
      </c>
      <c r="F26" s="1" t="s">
        <v>82</v>
      </c>
      <c r="G26" t="s">
        <v>83</v>
      </c>
      <c r="H26">
        <v>0</v>
      </c>
      <c r="I26" s="2">
        <v>43591</v>
      </c>
      <c r="J26" s="2">
        <v>44686</v>
      </c>
      <c r="K26">
        <v>317.17</v>
      </c>
    </row>
    <row r="27" spans="1:11" ht="120" x14ac:dyDescent="0.25">
      <c r="A27" t="str">
        <f>"Z6A292BBDC"</f>
        <v>Z6A292BBDC</v>
      </c>
      <c r="B27" t="str">
        <f t="shared" si="0"/>
        <v>06363391001</v>
      </c>
      <c r="C27" t="s">
        <v>16</v>
      </c>
      <c r="D27" t="s">
        <v>84</v>
      </c>
      <c r="E27" t="s">
        <v>26</v>
      </c>
      <c r="F27" s="1" t="s">
        <v>73</v>
      </c>
      <c r="G27" t="s">
        <v>74</v>
      </c>
      <c r="H27">
        <v>38750</v>
      </c>
      <c r="I27" s="2">
        <v>43678</v>
      </c>
      <c r="J27" s="2">
        <v>44135</v>
      </c>
      <c r="K27">
        <v>37992.1</v>
      </c>
    </row>
    <row r="28" spans="1:11" ht="105" x14ac:dyDescent="0.25">
      <c r="A28" t="str">
        <f>"ZC028E793A"</f>
        <v>ZC028E793A</v>
      </c>
      <c r="B28" t="str">
        <f t="shared" si="0"/>
        <v>06363391001</v>
      </c>
      <c r="C28" t="s">
        <v>16</v>
      </c>
      <c r="D28" t="s">
        <v>85</v>
      </c>
      <c r="E28" t="s">
        <v>26</v>
      </c>
      <c r="F28" s="1" t="s">
        <v>86</v>
      </c>
      <c r="G28" t="s">
        <v>87</v>
      </c>
      <c r="H28">
        <v>450</v>
      </c>
      <c r="I28" s="2">
        <v>43731</v>
      </c>
      <c r="J28" s="2">
        <v>43731</v>
      </c>
      <c r="K28">
        <v>450</v>
      </c>
    </row>
    <row r="29" spans="1:11" ht="90" x14ac:dyDescent="0.25">
      <c r="A29" t="str">
        <f>"7833068433"</f>
        <v>7833068433</v>
      </c>
      <c r="B29" t="str">
        <f t="shared" si="0"/>
        <v>06363391001</v>
      </c>
      <c r="C29" t="s">
        <v>16</v>
      </c>
      <c r="D29" t="s">
        <v>88</v>
      </c>
      <c r="E29" t="s">
        <v>18</v>
      </c>
      <c r="F29" s="1" t="s">
        <v>37</v>
      </c>
      <c r="G29" t="s">
        <v>38</v>
      </c>
      <c r="H29">
        <v>0</v>
      </c>
      <c r="I29" s="2">
        <v>43545</v>
      </c>
      <c r="J29" s="2">
        <v>43910</v>
      </c>
      <c r="K29">
        <v>585497.13</v>
      </c>
    </row>
    <row r="30" spans="1:11" ht="409.5" x14ac:dyDescent="0.25">
      <c r="A30" t="str">
        <f>"Z2B28295E4"</f>
        <v>Z2B28295E4</v>
      </c>
      <c r="B30" t="str">
        <f t="shared" si="0"/>
        <v>06363391001</v>
      </c>
      <c r="C30" t="s">
        <v>16</v>
      </c>
      <c r="D30" t="s">
        <v>89</v>
      </c>
      <c r="E30" t="s">
        <v>43</v>
      </c>
      <c r="F30" s="1" t="s">
        <v>90</v>
      </c>
      <c r="G30" t="s">
        <v>91</v>
      </c>
      <c r="H30">
        <v>31233.25</v>
      </c>
      <c r="I30" s="2">
        <v>43671</v>
      </c>
      <c r="J30" s="2">
        <v>44401</v>
      </c>
      <c r="K30">
        <v>11534.06</v>
      </c>
    </row>
    <row r="31" spans="1:11" ht="409.5" x14ac:dyDescent="0.25">
      <c r="A31" t="str">
        <f>"7587516846"</f>
        <v>7587516846</v>
      </c>
      <c r="B31" t="str">
        <f t="shared" si="0"/>
        <v>06363391001</v>
      </c>
      <c r="C31" t="s">
        <v>16</v>
      </c>
      <c r="D31" t="s">
        <v>92</v>
      </c>
      <c r="E31" t="s">
        <v>43</v>
      </c>
      <c r="F31" s="1" t="s">
        <v>93</v>
      </c>
      <c r="G31" t="s">
        <v>94</v>
      </c>
      <c r="H31">
        <v>88552.8</v>
      </c>
      <c r="I31" s="2">
        <v>43383</v>
      </c>
      <c r="J31" s="2">
        <v>43830</v>
      </c>
      <c r="K31">
        <v>88297.99</v>
      </c>
    </row>
    <row r="32" spans="1:11" ht="105" x14ac:dyDescent="0.25">
      <c r="A32" t="str">
        <f>"ZF829F5E76"</f>
        <v>ZF829F5E76</v>
      </c>
      <c r="B32" t="str">
        <f t="shared" si="0"/>
        <v>06363391001</v>
      </c>
      <c r="C32" t="s">
        <v>16</v>
      </c>
      <c r="D32" t="s">
        <v>95</v>
      </c>
      <c r="E32" t="s">
        <v>26</v>
      </c>
      <c r="F32" s="1" t="s">
        <v>96</v>
      </c>
      <c r="G32" t="s">
        <v>97</v>
      </c>
      <c r="H32">
        <v>2900</v>
      </c>
      <c r="I32" s="2">
        <v>43742</v>
      </c>
      <c r="J32" s="2">
        <v>43742</v>
      </c>
      <c r="K32">
        <v>2900</v>
      </c>
    </row>
    <row r="33" spans="1:11" ht="150" x14ac:dyDescent="0.25">
      <c r="A33" t="str">
        <f>"Z52290CB28"</f>
        <v>Z52290CB28</v>
      </c>
      <c r="B33" t="str">
        <f t="shared" si="0"/>
        <v>06363391001</v>
      </c>
      <c r="C33" t="s">
        <v>16</v>
      </c>
      <c r="D33" t="s">
        <v>98</v>
      </c>
      <c r="E33" t="s">
        <v>26</v>
      </c>
      <c r="F33" s="1" t="s">
        <v>99</v>
      </c>
      <c r="G33" t="s">
        <v>100</v>
      </c>
      <c r="H33">
        <v>18320</v>
      </c>
      <c r="I33" s="2">
        <v>43709</v>
      </c>
      <c r="J33" s="2">
        <v>44742</v>
      </c>
      <c r="K33">
        <v>8882.7199999999993</v>
      </c>
    </row>
    <row r="34" spans="1:11" ht="90" x14ac:dyDescent="0.25">
      <c r="A34" t="str">
        <f>"Z3F2A62DE0"</f>
        <v>Z3F2A62DE0</v>
      </c>
      <c r="B34" t="str">
        <f t="shared" si="0"/>
        <v>06363391001</v>
      </c>
      <c r="C34" t="s">
        <v>16</v>
      </c>
      <c r="D34" t="s">
        <v>101</v>
      </c>
      <c r="E34" t="s">
        <v>26</v>
      </c>
      <c r="F34" s="1" t="s">
        <v>102</v>
      </c>
      <c r="G34" t="s">
        <v>60</v>
      </c>
      <c r="H34">
        <v>38320.06</v>
      </c>
      <c r="I34" s="2">
        <v>43770</v>
      </c>
      <c r="J34" s="2">
        <v>44196</v>
      </c>
      <c r="K34">
        <v>23365.43</v>
      </c>
    </row>
    <row r="35" spans="1:11" ht="409.5" x14ac:dyDescent="0.25">
      <c r="A35" t="str">
        <f>"7088790E8D"</f>
        <v>7088790E8D</v>
      </c>
      <c r="B35" t="str">
        <f t="shared" ref="B35:B66" si="1">"06363391001"</f>
        <v>06363391001</v>
      </c>
      <c r="C35" t="s">
        <v>16</v>
      </c>
      <c r="D35" t="s">
        <v>103</v>
      </c>
      <c r="E35" t="s">
        <v>43</v>
      </c>
      <c r="F35" s="1" t="s">
        <v>104</v>
      </c>
      <c r="G35" t="s">
        <v>94</v>
      </c>
      <c r="H35">
        <v>22812</v>
      </c>
      <c r="I35" s="2">
        <v>42957</v>
      </c>
      <c r="J35" s="2">
        <v>43830</v>
      </c>
      <c r="K35">
        <v>22811.99</v>
      </c>
    </row>
    <row r="36" spans="1:11" ht="90" x14ac:dyDescent="0.25">
      <c r="A36" t="str">
        <f>"ZF521B9A96"</f>
        <v>ZF521B9A96</v>
      </c>
      <c r="B36" t="str">
        <f t="shared" si="1"/>
        <v>06363391001</v>
      </c>
      <c r="C36" t="s">
        <v>16</v>
      </c>
      <c r="D36" t="s">
        <v>105</v>
      </c>
      <c r="E36" t="s">
        <v>18</v>
      </c>
      <c r="F36" s="1" t="s">
        <v>69</v>
      </c>
      <c r="G36" t="s">
        <v>70</v>
      </c>
      <c r="H36">
        <v>33171.9</v>
      </c>
      <c r="I36" s="2">
        <v>43132</v>
      </c>
      <c r="J36" s="2">
        <v>43465</v>
      </c>
      <c r="K36">
        <v>10970.83</v>
      </c>
    </row>
    <row r="37" spans="1:11" ht="135" x14ac:dyDescent="0.25">
      <c r="A37" t="str">
        <f>"ZC52AD4C68"</f>
        <v>ZC52AD4C68</v>
      </c>
      <c r="B37" t="str">
        <f t="shared" si="1"/>
        <v>06363391001</v>
      </c>
      <c r="C37" t="s">
        <v>16</v>
      </c>
      <c r="D37" t="s">
        <v>106</v>
      </c>
      <c r="E37" t="s">
        <v>26</v>
      </c>
      <c r="F37" s="1" t="s">
        <v>107</v>
      </c>
      <c r="G37" t="s">
        <v>108</v>
      </c>
      <c r="H37">
        <v>39867.18</v>
      </c>
      <c r="I37" s="2">
        <v>43800</v>
      </c>
      <c r="J37" s="2">
        <v>44196</v>
      </c>
      <c r="K37">
        <v>19235.25</v>
      </c>
    </row>
    <row r="38" spans="1:11" ht="75" x14ac:dyDescent="0.25">
      <c r="A38" t="str">
        <f>"Z352ADB6B4"</f>
        <v>Z352ADB6B4</v>
      </c>
      <c r="B38" t="str">
        <f t="shared" si="1"/>
        <v>06363391001</v>
      </c>
      <c r="C38" t="s">
        <v>16</v>
      </c>
      <c r="D38" t="s">
        <v>109</v>
      </c>
      <c r="E38" t="s">
        <v>26</v>
      </c>
      <c r="F38" s="1" t="s">
        <v>110</v>
      </c>
      <c r="G38" t="s">
        <v>111</v>
      </c>
      <c r="H38">
        <v>3200</v>
      </c>
      <c r="I38" s="2">
        <v>43819</v>
      </c>
      <c r="J38" s="2">
        <v>43822</v>
      </c>
      <c r="K38">
        <v>3200</v>
      </c>
    </row>
    <row r="39" spans="1:11" ht="105" x14ac:dyDescent="0.25">
      <c r="A39" t="str">
        <f>"ZCB2AD27C9"</f>
        <v>ZCB2AD27C9</v>
      </c>
      <c r="B39" t="str">
        <f t="shared" si="1"/>
        <v>06363391001</v>
      </c>
      <c r="C39" t="s">
        <v>16</v>
      </c>
      <c r="D39" t="s">
        <v>112</v>
      </c>
      <c r="E39" t="s">
        <v>26</v>
      </c>
      <c r="F39" s="1" t="s">
        <v>113</v>
      </c>
      <c r="G39" t="s">
        <v>114</v>
      </c>
      <c r="H39">
        <v>10880.51</v>
      </c>
      <c r="I39" s="2">
        <v>43795</v>
      </c>
      <c r="J39" s="2">
        <v>43833</v>
      </c>
      <c r="K39">
        <v>10880.5</v>
      </c>
    </row>
    <row r="40" spans="1:11" ht="75" x14ac:dyDescent="0.25">
      <c r="A40" t="str">
        <f>"ZCF2B30EC9"</f>
        <v>ZCF2B30EC9</v>
      </c>
      <c r="B40" t="str">
        <f t="shared" si="1"/>
        <v>06363391001</v>
      </c>
      <c r="C40" t="s">
        <v>16</v>
      </c>
      <c r="D40" t="s">
        <v>115</v>
      </c>
      <c r="E40" t="s">
        <v>26</v>
      </c>
      <c r="F40" s="1" t="s">
        <v>116</v>
      </c>
      <c r="G40" t="s">
        <v>94</v>
      </c>
      <c r="H40">
        <v>39302</v>
      </c>
      <c r="I40" s="2">
        <v>43831</v>
      </c>
      <c r="J40" s="2">
        <v>44074</v>
      </c>
      <c r="K40">
        <v>38922.720000000001</v>
      </c>
    </row>
    <row r="41" spans="1:11" ht="135" x14ac:dyDescent="0.25">
      <c r="A41" t="str">
        <f>"8061213369"</f>
        <v>8061213369</v>
      </c>
      <c r="B41" t="str">
        <f t="shared" si="1"/>
        <v>06363391001</v>
      </c>
      <c r="C41" t="s">
        <v>16</v>
      </c>
      <c r="D41" t="s">
        <v>117</v>
      </c>
      <c r="E41" t="s">
        <v>18</v>
      </c>
      <c r="F41" s="1" t="s">
        <v>22</v>
      </c>
      <c r="G41" t="s">
        <v>23</v>
      </c>
      <c r="H41">
        <v>52000</v>
      </c>
      <c r="I41" s="2">
        <v>43769</v>
      </c>
      <c r="J41" s="2">
        <v>44561</v>
      </c>
      <c r="K41">
        <v>8872.2199999999993</v>
      </c>
    </row>
    <row r="42" spans="1:11" ht="105" x14ac:dyDescent="0.25">
      <c r="A42" t="str">
        <f>"Z0B2B8D37D"</f>
        <v>Z0B2B8D37D</v>
      </c>
      <c r="B42" t="str">
        <f t="shared" si="1"/>
        <v>06363391001</v>
      </c>
      <c r="C42" t="s">
        <v>16</v>
      </c>
      <c r="D42" t="s">
        <v>118</v>
      </c>
      <c r="E42" t="s">
        <v>26</v>
      </c>
      <c r="F42" s="1" t="s">
        <v>119</v>
      </c>
      <c r="G42" t="s">
        <v>120</v>
      </c>
      <c r="H42">
        <v>300</v>
      </c>
      <c r="I42" s="2">
        <v>43845</v>
      </c>
      <c r="J42" s="2">
        <v>43845</v>
      </c>
      <c r="K42">
        <v>300</v>
      </c>
    </row>
    <row r="43" spans="1:11" ht="90" x14ac:dyDescent="0.25">
      <c r="A43" t="str">
        <f>"Z8A2B87B29"</f>
        <v>Z8A2B87B29</v>
      </c>
      <c r="B43" t="str">
        <f t="shared" si="1"/>
        <v>06363391001</v>
      </c>
      <c r="C43" t="s">
        <v>16</v>
      </c>
      <c r="D43" t="s">
        <v>121</v>
      </c>
      <c r="E43" t="s">
        <v>26</v>
      </c>
      <c r="F43" s="1" t="s">
        <v>122</v>
      </c>
      <c r="G43" t="s">
        <v>123</v>
      </c>
      <c r="H43">
        <v>240</v>
      </c>
      <c r="I43" s="2">
        <v>43846</v>
      </c>
      <c r="K43">
        <v>0</v>
      </c>
    </row>
    <row r="44" spans="1:11" ht="90" x14ac:dyDescent="0.25">
      <c r="A44" t="str">
        <f>"Z362A9D6BD"</f>
        <v>Z362A9D6BD</v>
      </c>
      <c r="B44" t="str">
        <f t="shared" si="1"/>
        <v>06363391001</v>
      </c>
      <c r="C44" t="s">
        <v>16</v>
      </c>
      <c r="D44" t="s">
        <v>124</v>
      </c>
      <c r="E44" t="s">
        <v>18</v>
      </c>
      <c r="F44" s="1" t="s">
        <v>125</v>
      </c>
      <c r="G44" t="s">
        <v>126</v>
      </c>
      <c r="H44">
        <v>2325.94</v>
      </c>
      <c r="I44" s="2">
        <v>43782</v>
      </c>
      <c r="J44" s="2">
        <v>43829</v>
      </c>
      <c r="K44">
        <v>2325.94</v>
      </c>
    </row>
    <row r="45" spans="1:11" ht="330" x14ac:dyDescent="0.25">
      <c r="A45" t="str">
        <f>"ZE42A8EB43"</f>
        <v>ZE42A8EB43</v>
      </c>
      <c r="B45" t="str">
        <f t="shared" si="1"/>
        <v>06363391001</v>
      </c>
      <c r="C45" t="s">
        <v>16</v>
      </c>
      <c r="D45" t="s">
        <v>127</v>
      </c>
      <c r="E45" t="s">
        <v>26</v>
      </c>
      <c r="F45" s="1" t="s">
        <v>128</v>
      </c>
      <c r="G45" t="s">
        <v>129</v>
      </c>
      <c r="H45">
        <v>4091.5</v>
      </c>
      <c r="I45" s="2">
        <v>43794</v>
      </c>
      <c r="J45" s="2">
        <v>43815</v>
      </c>
      <c r="K45">
        <v>3957.92</v>
      </c>
    </row>
    <row r="46" spans="1:11" ht="409.5" x14ac:dyDescent="0.25">
      <c r="A46" t="str">
        <f>"8065249605"</f>
        <v>8065249605</v>
      </c>
      <c r="B46" t="str">
        <f t="shared" si="1"/>
        <v>06363391001</v>
      </c>
      <c r="C46" t="s">
        <v>16</v>
      </c>
      <c r="D46" t="s">
        <v>130</v>
      </c>
      <c r="E46" t="s">
        <v>43</v>
      </c>
      <c r="F46" s="1" t="s">
        <v>131</v>
      </c>
      <c r="G46" t="s">
        <v>132</v>
      </c>
      <c r="H46">
        <v>79939.199999999997</v>
      </c>
      <c r="I46" s="2">
        <v>43815</v>
      </c>
      <c r="J46" s="2">
        <v>43937</v>
      </c>
      <c r="K46">
        <v>79249</v>
      </c>
    </row>
    <row r="47" spans="1:11" ht="75" x14ac:dyDescent="0.25">
      <c r="A47" t="str">
        <f>"ZCE2A9D58C"</f>
        <v>ZCE2A9D58C</v>
      </c>
      <c r="B47" t="str">
        <f t="shared" si="1"/>
        <v>06363391001</v>
      </c>
      <c r="C47" t="s">
        <v>16</v>
      </c>
      <c r="D47" t="s">
        <v>133</v>
      </c>
      <c r="E47" t="s">
        <v>18</v>
      </c>
      <c r="F47" s="1" t="s">
        <v>134</v>
      </c>
      <c r="G47" t="s">
        <v>135</v>
      </c>
      <c r="H47">
        <v>12069</v>
      </c>
      <c r="I47" s="2">
        <v>43782</v>
      </c>
      <c r="J47" s="2">
        <v>43861</v>
      </c>
      <c r="K47">
        <v>12069</v>
      </c>
    </row>
    <row r="48" spans="1:11" ht="90" x14ac:dyDescent="0.25">
      <c r="A48" t="str">
        <f>"8120486509"</f>
        <v>8120486509</v>
      </c>
      <c r="B48" t="str">
        <f t="shared" si="1"/>
        <v>06363391001</v>
      </c>
      <c r="C48" t="s">
        <v>16</v>
      </c>
      <c r="D48" t="s">
        <v>136</v>
      </c>
      <c r="E48" t="s">
        <v>18</v>
      </c>
      <c r="F48" s="1" t="s">
        <v>37</v>
      </c>
      <c r="G48" t="s">
        <v>38</v>
      </c>
      <c r="H48">
        <v>0</v>
      </c>
      <c r="I48" s="2">
        <v>43891</v>
      </c>
      <c r="J48" s="2">
        <v>44255</v>
      </c>
      <c r="K48">
        <v>76264.37</v>
      </c>
    </row>
    <row r="49" spans="1:11" ht="105" x14ac:dyDescent="0.25">
      <c r="A49" t="str">
        <f>"6707601772"</f>
        <v>6707601772</v>
      </c>
      <c r="B49" t="str">
        <f t="shared" si="1"/>
        <v>06363391001</v>
      </c>
      <c r="C49" t="s">
        <v>16</v>
      </c>
      <c r="D49" t="s">
        <v>137</v>
      </c>
      <c r="E49" t="s">
        <v>18</v>
      </c>
      <c r="F49" s="1" t="s">
        <v>138</v>
      </c>
      <c r="G49" t="s">
        <v>139</v>
      </c>
      <c r="H49">
        <v>2280700.84</v>
      </c>
      <c r="I49" s="2">
        <v>42522</v>
      </c>
      <c r="J49" s="2">
        <v>44034</v>
      </c>
      <c r="K49">
        <v>1514993.29</v>
      </c>
    </row>
    <row r="50" spans="1:11" ht="135" x14ac:dyDescent="0.25">
      <c r="A50" t="str">
        <f>"Z672A66AA9"</f>
        <v>Z672A66AA9</v>
      </c>
      <c r="B50" t="str">
        <f t="shared" si="1"/>
        <v>06363391001</v>
      </c>
      <c r="C50" t="s">
        <v>16</v>
      </c>
      <c r="D50" t="s">
        <v>140</v>
      </c>
      <c r="E50" t="s">
        <v>26</v>
      </c>
      <c r="F50" s="1" t="s">
        <v>141</v>
      </c>
      <c r="G50" t="s">
        <v>142</v>
      </c>
      <c r="H50">
        <v>1400</v>
      </c>
      <c r="I50" s="2">
        <v>43776</v>
      </c>
      <c r="J50" s="2">
        <v>43982</v>
      </c>
      <c r="K50">
        <v>1400</v>
      </c>
    </row>
    <row r="51" spans="1:11" ht="105" x14ac:dyDescent="0.25">
      <c r="A51" t="str">
        <f>"Z892968418"</f>
        <v>Z892968418</v>
      </c>
      <c r="B51" t="str">
        <f t="shared" si="1"/>
        <v>06363391001</v>
      </c>
      <c r="C51" t="s">
        <v>16</v>
      </c>
      <c r="D51" t="s">
        <v>143</v>
      </c>
      <c r="E51" t="s">
        <v>26</v>
      </c>
      <c r="F51" s="1" t="s">
        <v>144</v>
      </c>
      <c r="G51" t="s">
        <v>145</v>
      </c>
      <c r="H51">
        <v>320</v>
      </c>
      <c r="I51" s="2">
        <v>43679</v>
      </c>
      <c r="J51" s="2">
        <v>44043</v>
      </c>
      <c r="K51">
        <v>320</v>
      </c>
    </row>
    <row r="52" spans="1:11" ht="75" x14ac:dyDescent="0.25">
      <c r="A52" t="str">
        <f>"ZD02BA3F65"</f>
        <v>ZD02BA3F65</v>
      </c>
      <c r="B52" t="str">
        <f t="shared" si="1"/>
        <v>06363391001</v>
      </c>
      <c r="C52" t="s">
        <v>16</v>
      </c>
      <c r="D52" t="s">
        <v>146</v>
      </c>
      <c r="E52" t="s">
        <v>26</v>
      </c>
      <c r="F52" s="1" t="s">
        <v>147</v>
      </c>
      <c r="G52" t="s">
        <v>148</v>
      </c>
      <c r="H52">
        <v>38766.14</v>
      </c>
      <c r="I52" s="2">
        <v>43862</v>
      </c>
      <c r="J52" s="2">
        <v>44227</v>
      </c>
      <c r="K52">
        <v>22084.48</v>
      </c>
    </row>
    <row r="53" spans="1:11" ht="90" x14ac:dyDescent="0.25">
      <c r="A53" t="str">
        <f>"ZCF2A5DA21"</f>
        <v>ZCF2A5DA21</v>
      </c>
      <c r="B53" t="str">
        <f t="shared" si="1"/>
        <v>06363391001</v>
      </c>
      <c r="C53" t="s">
        <v>16</v>
      </c>
      <c r="D53" t="s">
        <v>149</v>
      </c>
      <c r="E53" t="s">
        <v>26</v>
      </c>
      <c r="F53" s="1" t="s">
        <v>150</v>
      </c>
      <c r="G53" t="s">
        <v>151</v>
      </c>
      <c r="H53">
        <v>6694.15</v>
      </c>
      <c r="I53" s="2">
        <v>43857</v>
      </c>
      <c r="J53" s="2">
        <v>43858</v>
      </c>
      <c r="K53">
        <v>6694.15</v>
      </c>
    </row>
    <row r="54" spans="1:11" ht="409.5" x14ac:dyDescent="0.25">
      <c r="A54" t="str">
        <f>"75773166F8"</f>
        <v>75773166F8</v>
      </c>
      <c r="B54" t="str">
        <f t="shared" si="1"/>
        <v>06363391001</v>
      </c>
      <c r="C54" t="s">
        <v>16</v>
      </c>
      <c r="D54" t="s">
        <v>152</v>
      </c>
      <c r="E54" t="s">
        <v>43</v>
      </c>
      <c r="F54" s="1" t="s">
        <v>153</v>
      </c>
      <c r="G54" t="s">
        <v>66</v>
      </c>
      <c r="H54">
        <v>197022.91</v>
      </c>
      <c r="I54" s="2">
        <v>43374</v>
      </c>
      <c r="J54" s="2">
        <v>43738</v>
      </c>
      <c r="K54">
        <v>192177.85</v>
      </c>
    </row>
    <row r="55" spans="1:11" ht="105" x14ac:dyDescent="0.25">
      <c r="A55" t="str">
        <f>"Z3E2BB908B"</f>
        <v>Z3E2BB908B</v>
      </c>
      <c r="B55" t="str">
        <f t="shared" si="1"/>
        <v>06363391001</v>
      </c>
      <c r="C55" t="s">
        <v>16</v>
      </c>
      <c r="D55" t="s">
        <v>154</v>
      </c>
      <c r="E55" t="s">
        <v>26</v>
      </c>
      <c r="F55" s="1" t="s">
        <v>144</v>
      </c>
      <c r="G55" t="s">
        <v>145</v>
      </c>
      <c r="H55">
        <v>1250</v>
      </c>
      <c r="I55" s="2">
        <v>43880</v>
      </c>
      <c r="J55" s="2">
        <v>43882</v>
      </c>
      <c r="K55">
        <v>1250</v>
      </c>
    </row>
    <row r="56" spans="1:11" ht="135" x14ac:dyDescent="0.25">
      <c r="A56" t="str">
        <f>"Z532B97CE8"</f>
        <v>Z532B97CE8</v>
      </c>
      <c r="B56" t="str">
        <f t="shared" si="1"/>
        <v>06363391001</v>
      </c>
      <c r="C56" t="s">
        <v>16</v>
      </c>
      <c r="D56" t="s">
        <v>155</v>
      </c>
      <c r="E56" t="s">
        <v>26</v>
      </c>
      <c r="F56" s="1" t="s">
        <v>107</v>
      </c>
      <c r="G56" t="s">
        <v>108</v>
      </c>
      <c r="H56">
        <v>39895.919999999998</v>
      </c>
      <c r="I56" s="2">
        <v>43862</v>
      </c>
      <c r="J56" s="2">
        <v>44012</v>
      </c>
      <c r="K56">
        <v>39627.82</v>
      </c>
    </row>
    <row r="57" spans="1:11" ht="120" x14ac:dyDescent="0.25">
      <c r="A57" t="str">
        <f>"Z452BBF76B"</f>
        <v>Z452BBF76B</v>
      </c>
      <c r="B57" t="str">
        <f t="shared" si="1"/>
        <v>06363391001</v>
      </c>
      <c r="C57" t="s">
        <v>16</v>
      </c>
      <c r="D57" t="s">
        <v>156</v>
      </c>
      <c r="E57" t="s">
        <v>26</v>
      </c>
      <c r="F57" s="1" t="s">
        <v>157</v>
      </c>
      <c r="G57" t="s">
        <v>158</v>
      </c>
      <c r="H57">
        <v>9500</v>
      </c>
      <c r="I57" s="2">
        <v>43885</v>
      </c>
      <c r="J57" s="2">
        <v>43908</v>
      </c>
      <c r="K57">
        <v>5400</v>
      </c>
    </row>
    <row r="58" spans="1:11" ht="75" x14ac:dyDescent="0.25">
      <c r="A58" t="str">
        <f>"Z2627E1383"</f>
        <v>Z2627E1383</v>
      </c>
      <c r="B58" t="str">
        <f t="shared" si="1"/>
        <v>06363391001</v>
      </c>
      <c r="C58" t="s">
        <v>16</v>
      </c>
      <c r="D58" t="s">
        <v>159</v>
      </c>
      <c r="E58" t="s">
        <v>26</v>
      </c>
      <c r="F58" s="1" t="s">
        <v>116</v>
      </c>
      <c r="G58" t="s">
        <v>94</v>
      </c>
      <c r="H58">
        <v>39850.129999999997</v>
      </c>
      <c r="I58" s="2">
        <v>43565</v>
      </c>
      <c r="J58" s="2">
        <v>43982</v>
      </c>
      <c r="K58">
        <v>39850</v>
      </c>
    </row>
    <row r="59" spans="1:11" ht="409.5" x14ac:dyDescent="0.25">
      <c r="A59" t="str">
        <f>"ZC62646B56"</f>
        <v>ZC62646B56</v>
      </c>
      <c r="B59" t="str">
        <f t="shared" si="1"/>
        <v>06363391001</v>
      </c>
      <c r="C59" t="s">
        <v>16</v>
      </c>
      <c r="D59" t="s">
        <v>160</v>
      </c>
      <c r="E59" t="s">
        <v>43</v>
      </c>
      <c r="F59" s="1" t="s">
        <v>161</v>
      </c>
      <c r="G59" t="s">
        <v>162</v>
      </c>
      <c r="H59">
        <v>17556.32</v>
      </c>
      <c r="I59" s="2">
        <v>43752</v>
      </c>
      <c r="J59" s="2">
        <v>43854</v>
      </c>
      <c r="K59">
        <v>17556.32</v>
      </c>
    </row>
    <row r="60" spans="1:11" ht="210" x14ac:dyDescent="0.25">
      <c r="A60" t="str">
        <f>"ZA82C044B2"</f>
        <v>ZA82C044B2</v>
      </c>
      <c r="B60" t="str">
        <f t="shared" si="1"/>
        <v>06363391001</v>
      </c>
      <c r="C60" t="s">
        <v>16</v>
      </c>
      <c r="D60" t="s">
        <v>163</v>
      </c>
      <c r="E60" t="s">
        <v>26</v>
      </c>
      <c r="F60" s="1" t="s">
        <v>164</v>
      </c>
      <c r="G60" t="s">
        <v>165</v>
      </c>
      <c r="H60">
        <v>695.5</v>
      </c>
      <c r="I60" s="2">
        <v>43892</v>
      </c>
      <c r="J60" s="2">
        <v>43902</v>
      </c>
      <c r="K60">
        <v>695.5</v>
      </c>
    </row>
    <row r="61" spans="1:11" ht="409.5" x14ac:dyDescent="0.25">
      <c r="A61" t="str">
        <f>"Z352C92CAA"</f>
        <v>Z352C92CAA</v>
      </c>
      <c r="B61" t="str">
        <f t="shared" si="1"/>
        <v>06363391001</v>
      </c>
      <c r="C61" t="s">
        <v>16</v>
      </c>
      <c r="D61" t="s">
        <v>166</v>
      </c>
      <c r="E61" t="s">
        <v>43</v>
      </c>
      <c r="F61" s="1" t="s">
        <v>167</v>
      </c>
      <c r="G61" t="s">
        <v>168</v>
      </c>
      <c r="H61">
        <v>11100</v>
      </c>
      <c r="I61" s="2">
        <v>43935</v>
      </c>
      <c r="J61" s="2">
        <v>43964</v>
      </c>
      <c r="K61">
        <v>11100</v>
      </c>
    </row>
    <row r="62" spans="1:11" ht="120" x14ac:dyDescent="0.25">
      <c r="A62" t="str">
        <f>"Z8A2CB6F80"</f>
        <v>Z8A2CB6F80</v>
      </c>
      <c r="B62" t="str">
        <f t="shared" si="1"/>
        <v>06363391001</v>
      </c>
      <c r="C62" t="s">
        <v>16</v>
      </c>
      <c r="D62" t="s">
        <v>169</v>
      </c>
      <c r="E62" t="s">
        <v>26</v>
      </c>
      <c r="F62" s="1" t="s">
        <v>170</v>
      </c>
      <c r="G62" t="s">
        <v>171</v>
      </c>
      <c r="H62">
        <v>315.5</v>
      </c>
      <c r="I62" s="2">
        <v>43945</v>
      </c>
      <c r="J62" s="2">
        <v>43945</v>
      </c>
      <c r="K62">
        <v>315.5</v>
      </c>
    </row>
    <row r="63" spans="1:11" ht="120" x14ac:dyDescent="0.25">
      <c r="A63" t="str">
        <f>"ZB12CD0CFC"</f>
        <v>ZB12CD0CFC</v>
      </c>
      <c r="B63" t="str">
        <f t="shared" si="1"/>
        <v>06363391001</v>
      </c>
      <c r="C63" t="s">
        <v>16</v>
      </c>
      <c r="D63" t="s">
        <v>172</v>
      </c>
      <c r="E63" t="s">
        <v>26</v>
      </c>
      <c r="F63" s="1" t="s">
        <v>173</v>
      </c>
      <c r="G63" t="s">
        <v>174</v>
      </c>
      <c r="H63">
        <v>4025</v>
      </c>
      <c r="I63" s="2">
        <v>43951</v>
      </c>
      <c r="J63" s="2">
        <v>43959</v>
      </c>
      <c r="K63">
        <v>4025</v>
      </c>
    </row>
    <row r="64" spans="1:11" ht="75" x14ac:dyDescent="0.25">
      <c r="A64" t="str">
        <f>"Z6B2CCB28B"</f>
        <v>Z6B2CCB28B</v>
      </c>
      <c r="B64" t="str">
        <f t="shared" si="1"/>
        <v>06363391001</v>
      </c>
      <c r="C64" t="s">
        <v>16</v>
      </c>
      <c r="D64" t="s">
        <v>175</v>
      </c>
      <c r="E64" t="s">
        <v>26</v>
      </c>
      <c r="F64" s="1" t="s">
        <v>176</v>
      </c>
      <c r="G64" t="s">
        <v>177</v>
      </c>
      <c r="H64">
        <v>38692.5</v>
      </c>
      <c r="I64" s="2">
        <v>43956</v>
      </c>
      <c r="J64" s="2">
        <v>43980</v>
      </c>
      <c r="K64">
        <v>38692.5</v>
      </c>
    </row>
    <row r="65" spans="1:11" ht="300" x14ac:dyDescent="0.25">
      <c r="A65" t="str">
        <f>"Z712A8D903"</f>
        <v>Z712A8D903</v>
      </c>
      <c r="B65" t="str">
        <f t="shared" si="1"/>
        <v>06363391001</v>
      </c>
      <c r="C65" t="s">
        <v>16</v>
      </c>
      <c r="D65" t="s">
        <v>178</v>
      </c>
      <c r="E65" t="s">
        <v>26</v>
      </c>
      <c r="F65" s="1" t="s">
        <v>179</v>
      </c>
      <c r="G65" t="s">
        <v>180</v>
      </c>
      <c r="H65">
        <v>4500</v>
      </c>
      <c r="I65" s="2">
        <v>43955</v>
      </c>
      <c r="J65" s="2">
        <v>43955</v>
      </c>
      <c r="K65">
        <v>4500</v>
      </c>
    </row>
    <row r="66" spans="1:11" ht="135" x14ac:dyDescent="0.25">
      <c r="A66" t="str">
        <f>"ZCC2CD774A"</f>
        <v>ZCC2CD774A</v>
      </c>
      <c r="B66" t="str">
        <f t="shared" si="1"/>
        <v>06363391001</v>
      </c>
      <c r="C66" t="s">
        <v>16</v>
      </c>
      <c r="D66" t="s">
        <v>181</v>
      </c>
      <c r="E66" t="s">
        <v>26</v>
      </c>
      <c r="F66" s="1" t="s">
        <v>182</v>
      </c>
      <c r="G66" t="s">
        <v>183</v>
      </c>
      <c r="H66">
        <v>1600</v>
      </c>
      <c r="I66" s="2">
        <v>43987</v>
      </c>
      <c r="J66" s="2">
        <v>43987</v>
      </c>
      <c r="K66">
        <v>1600</v>
      </c>
    </row>
    <row r="67" spans="1:11" ht="75" x14ac:dyDescent="0.25">
      <c r="A67" t="str">
        <f>"Z542CE91AD"</f>
        <v>Z542CE91AD</v>
      </c>
      <c r="B67" t="str">
        <f t="shared" ref="B67:B98" si="2">"06363391001"</f>
        <v>06363391001</v>
      </c>
      <c r="C67" t="s">
        <v>16</v>
      </c>
      <c r="D67" t="s">
        <v>184</v>
      </c>
      <c r="E67" t="s">
        <v>26</v>
      </c>
      <c r="F67" s="1" t="s">
        <v>185</v>
      </c>
      <c r="G67" t="s">
        <v>186</v>
      </c>
      <c r="H67">
        <v>2000</v>
      </c>
      <c r="I67" s="2">
        <v>43959</v>
      </c>
      <c r="J67" s="2">
        <v>43963</v>
      </c>
      <c r="K67">
        <v>2000</v>
      </c>
    </row>
    <row r="68" spans="1:11" ht="120" x14ac:dyDescent="0.25">
      <c r="A68" t="str">
        <f>"Z502CF7025"</f>
        <v>Z502CF7025</v>
      </c>
      <c r="B68" t="str">
        <f t="shared" si="2"/>
        <v>06363391001</v>
      </c>
      <c r="C68" t="s">
        <v>16</v>
      </c>
      <c r="D68" t="s">
        <v>187</v>
      </c>
      <c r="E68" t="s">
        <v>26</v>
      </c>
      <c r="F68" s="1" t="s">
        <v>188</v>
      </c>
      <c r="G68" t="s">
        <v>180</v>
      </c>
      <c r="H68">
        <v>950</v>
      </c>
      <c r="I68" s="2">
        <v>43972</v>
      </c>
      <c r="J68" s="2">
        <v>43972</v>
      </c>
      <c r="K68">
        <v>950</v>
      </c>
    </row>
    <row r="69" spans="1:11" ht="75" x14ac:dyDescent="0.25">
      <c r="A69" t="str">
        <f>"Z282CF6462"</f>
        <v>Z282CF6462</v>
      </c>
      <c r="B69" t="str">
        <f t="shared" si="2"/>
        <v>06363391001</v>
      </c>
      <c r="C69" t="s">
        <v>16</v>
      </c>
      <c r="D69" t="s">
        <v>189</v>
      </c>
      <c r="E69" t="s">
        <v>26</v>
      </c>
      <c r="F69" s="1" t="s">
        <v>190</v>
      </c>
      <c r="G69" t="s">
        <v>191</v>
      </c>
      <c r="H69">
        <v>1035</v>
      </c>
      <c r="I69" s="2">
        <v>43963</v>
      </c>
      <c r="J69" s="2">
        <v>43987</v>
      </c>
      <c r="K69">
        <v>1035</v>
      </c>
    </row>
    <row r="70" spans="1:11" ht="120" x14ac:dyDescent="0.25">
      <c r="A70" t="str">
        <f>"Z3A2CEC28E"</f>
        <v>Z3A2CEC28E</v>
      </c>
      <c r="B70" t="str">
        <f t="shared" si="2"/>
        <v>06363391001</v>
      </c>
      <c r="C70" t="s">
        <v>16</v>
      </c>
      <c r="D70" t="s">
        <v>192</v>
      </c>
      <c r="E70" t="s">
        <v>26</v>
      </c>
      <c r="F70" s="1" t="s">
        <v>193</v>
      </c>
      <c r="G70" t="s">
        <v>194</v>
      </c>
      <c r="H70">
        <v>622</v>
      </c>
      <c r="I70" s="2">
        <v>43959</v>
      </c>
      <c r="J70" s="2">
        <v>44012</v>
      </c>
      <c r="K70">
        <v>622</v>
      </c>
    </row>
    <row r="71" spans="1:11" ht="90" x14ac:dyDescent="0.25">
      <c r="A71" t="str">
        <f>"Z2A2D036BE"</f>
        <v>Z2A2D036BE</v>
      </c>
      <c r="B71" t="str">
        <f t="shared" si="2"/>
        <v>06363391001</v>
      </c>
      <c r="C71" t="s">
        <v>16</v>
      </c>
      <c r="D71" t="s">
        <v>195</v>
      </c>
      <c r="E71" t="s">
        <v>26</v>
      </c>
      <c r="F71" s="1" t="s">
        <v>196</v>
      </c>
      <c r="G71" t="s">
        <v>197</v>
      </c>
      <c r="H71">
        <v>4510</v>
      </c>
      <c r="I71" s="2">
        <v>43969</v>
      </c>
      <c r="J71" s="2">
        <v>43978</v>
      </c>
      <c r="K71">
        <v>4510</v>
      </c>
    </row>
    <row r="72" spans="1:11" ht="120" x14ac:dyDescent="0.25">
      <c r="A72" t="str">
        <f>"Z662CF7AFA"</f>
        <v>Z662CF7AFA</v>
      </c>
      <c r="B72" t="str">
        <f t="shared" si="2"/>
        <v>06363391001</v>
      </c>
      <c r="C72" t="s">
        <v>16</v>
      </c>
      <c r="D72" t="s">
        <v>198</v>
      </c>
      <c r="E72" t="s">
        <v>26</v>
      </c>
      <c r="F72" s="1" t="s">
        <v>193</v>
      </c>
      <c r="G72" t="s">
        <v>194</v>
      </c>
      <c r="H72">
        <v>4980</v>
      </c>
      <c r="I72" s="2">
        <v>43964</v>
      </c>
      <c r="J72" s="2">
        <v>43973</v>
      </c>
      <c r="K72">
        <v>4980</v>
      </c>
    </row>
    <row r="73" spans="1:11" ht="120" x14ac:dyDescent="0.25">
      <c r="A73" t="str">
        <f>"Z672D122CF"</f>
        <v>Z672D122CF</v>
      </c>
      <c r="B73" t="str">
        <f t="shared" si="2"/>
        <v>06363391001</v>
      </c>
      <c r="C73" t="s">
        <v>16</v>
      </c>
      <c r="D73" t="s">
        <v>199</v>
      </c>
      <c r="E73" t="s">
        <v>26</v>
      </c>
      <c r="F73" s="1" t="s">
        <v>200</v>
      </c>
      <c r="G73" t="s">
        <v>201</v>
      </c>
      <c r="H73">
        <v>1880</v>
      </c>
      <c r="I73" s="2">
        <v>44069</v>
      </c>
      <c r="J73" s="2">
        <v>44069</v>
      </c>
      <c r="K73">
        <v>1880</v>
      </c>
    </row>
    <row r="74" spans="1:11" ht="90" x14ac:dyDescent="0.25">
      <c r="A74" t="str">
        <f>"Z6F2D18BEA"</f>
        <v>Z6F2D18BEA</v>
      </c>
      <c r="B74" t="str">
        <f t="shared" si="2"/>
        <v>06363391001</v>
      </c>
      <c r="C74" t="s">
        <v>16</v>
      </c>
      <c r="D74" t="s">
        <v>202</v>
      </c>
      <c r="E74" t="s">
        <v>26</v>
      </c>
      <c r="F74" s="1" t="s">
        <v>203</v>
      </c>
      <c r="G74" t="s">
        <v>204</v>
      </c>
      <c r="H74">
        <v>2320</v>
      </c>
      <c r="I74" s="2">
        <v>43976</v>
      </c>
      <c r="J74" s="2">
        <v>43991</v>
      </c>
      <c r="K74">
        <v>2320</v>
      </c>
    </row>
    <row r="75" spans="1:11" ht="75" x14ac:dyDescent="0.25">
      <c r="A75" t="str">
        <f>"Z322D229FF"</f>
        <v>Z322D229FF</v>
      </c>
      <c r="B75" t="str">
        <f t="shared" si="2"/>
        <v>06363391001</v>
      </c>
      <c r="C75" t="s">
        <v>16</v>
      </c>
      <c r="D75" t="s">
        <v>205</v>
      </c>
      <c r="E75" t="s">
        <v>26</v>
      </c>
      <c r="F75" s="1" t="s">
        <v>206</v>
      </c>
      <c r="G75" t="s">
        <v>207</v>
      </c>
      <c r="H75">
        <v>890</v>
      </c>
      <c r="I75" s="2">
        <v>43990</v>
      </c>
      <c r="J75" s="2">
        <v>44015</v>
      </c>
      <c r="K75">
        <v>890</v>
      </c>
    </row>
    <row r="76" spans="1:11" ht="75" x14ac:dyDescent="0.25">
      <c r="A76" t="str">
        <f>"Z672D2120B"</f>
        <v>Z672D2120B</v>
      </c>
      <c r="B76" t="str">
        <f t="shared" si="2"/>
        <v>06363391001</v>
      </c>
      <c r="C76" t="s">
        <v>16</v>
      </c>
      <c r="D76" t="s">
        <v>208</v>
      </c>
      <c r="E76" t="s">
        <v>26</v>
      </c>
      <c r="F76" s="1" t="s">
        <v>116</v>
      </c>
      <c r="G76" t="s">
        <v>94</v>
      </c>
      <c r="H76">
        <v>2200</v>
      </c>
      <c r="I76" s="2">
        <v>43985</v>
      </c>
      <c r="J76" s="2">
        <v>43986</v>
      </c>
      <c r="K76">
        <v>2200</v>
      </c>
    </row>
    <row r="77" spans="1:11" ht="75" x14ac:dyDescent="0.25">
      <c r="A77" t="str">
        <f>"Z652CD6650"</f>
        <v>Z652CD6650</v>
      </c>
      <c r="B77" t="str">
        <f t="shared" si="2"/>
        <v>06363391001</v>
      </c>
      <c r="C77" t="s">
        <v>16</v>
      </c>
      <c r="D77" t="s">
        <v>209</v>
      </c>
      <c r="E77" t="s">
        <v>26</v>
      </c>
      <c r="F77" s="1" t="s">
        <v>210</v>
      </c>
      <c r="G77" t="s">
        <v>211</v>
      </c>
      <c r="H77">
        <v>5728.39</v>
      </c>
      <c r="I77" s="2">
        <v>43958</v>
      </c>
      <c r="J77" s="2">
        <v>43978</v>
      </c>
      <c r="K77">
        <v>5608.25</v>
      </c>
    </row>
    <row r="78" spans="1:11" ht="120" x14ac:dyDescent="0.25">
      <c r="A78" t="str">
        <f>"8164236CAB"</f>
        <v>8164236CAB</v>
      </c>
      <c r="B78" t="str">
        <f t="shared" si="2"/>
        <v>06363391001</v>
      </c>
      <c r="C78" t="s">
        <v>16</v>
      </c>
      <c r="D78" t="s">
        <v>212</v>
      </c>
      <c r="E78" t="s">
        <v>18</v>
      </c>
      <c r="F78" s="1" t="s">
        <v>213</v>
      </c>
      <c r="G78" t="s">
        <v>214</v>
      </c>
      <c r="H78">
        <v>72402.2</v>
      </c>
      <c r="I78" s="2">
        <v>44095</v>
      </c>
      <c r="J78" s="2">
        <v>44454</v>
      </c>
      <c r="K78">
        <v>22669.75</v>
      </c>
    </row>
    <row r="79" spans="1:11" ht="135" x14ac:dyDescent="0.25">
      <c r="A79" t="str">
        <f>"Z8B2CFF8A5"</f>
        <v>Z8B2CFF8A5</v>
      </c>
      <c r="B79" t="str">
        <f t="shared" si="2"/>
        <v>06363391001</v>
      </c>
      <c r="C79" t="s">
        <v>16</v>
      </c>
      <c r="D79" t="s">
        <v>215</v>
      </c>
      <c r="E79" t="s">
        <v>26</v>
      </c>
      <c r="F79" s="1" t="s">
        <v>216</v>
      </c>
      <c r="G79" t="s">
        <v>217</v>
      </c>
      <c r="H79">
        <v>3279</v>
      </c>
      <c r="I79" s="2">
        <v>43966</v>
      </c>
      <c r="J79" s="2">
        <v>44012</v>
      </c>
      <c r="K79">
        <v>3279</v>
      </c>
    </row>
    <row r="80" spans="1:11" ht="135" x14ac:dyDescent="0.25">
      <c r="A80" t="str">
        <f>"Z782D4C4F4"</f>
        <v>Z782D4C4F4</v>
      </c>
      <c r="B80" t="str">
        <f t="shared" si="2"/>
        <v>06363391001</v>
      </c>
      <c r="C80" t="s">
        <v>16</v>
      </c>
      <c r="D80" t="s">
        <v>218</v>
      </c>
      <c r="E80" t="s">
        <v>26</v>
      </c>
      <c r="F80" s="1" t="s">
        <v>107</v>
      </c>
      <c r="G80" t="s">
        <v>108</v>
      </c>
      <c r="H80">
        <v>32660.76</v>
      </c>
      <c r="I80" s="2">
        <v>44000</v>
      </c>
      <c r="J80" s="2">
        <v>44104</v>
      </c>
      <c r="K80">
        <v>32660.76</v>
      </c>
    </row>
    <row r="81" spans="1:11" ht="120" x14ac:dyDescent="0.25">
      <c r="A81" t="str">
        <f>"Z2C2CE50F8"</f>
        <v>Z2C2CE50F8</v>
      </c>
      <c r="B81" t="str">
        <f t="shared" si="2"/>
        <v>06363391001</v>
      </c>
      <c r="C81" t="s">
        <v>16</v>
      </c>
      <c r="D81" t="s">
        <v>219</v>
      </c>
      <c r="E81" t="s">
        <v>26</v>
      </c>
      <c r="F81" s="1" t="s">
        <v>170</v>
      </c>
      <c r="G81" t="s">
        <v>171</v>
      </c>
      <c r="H81">
        <v>770</v>
      </c>
      <c r="I81" s="2">
        <v>43971</v>
      </c>
      <c r="J81" s="2">
        <v>43971</v>
      </c>
      <c r="K81">
        <v>770</v>
      </c>
    </row>
    <row r="82" spans="1:11" ht="90" x14ac:dyDescent="0.25">
      <c r="A82" t="str">
        <f>"ZC42735AA0"</f>
        <v>ZC42735AA0</v>
      </c>
      <c r="B82" t="str">
        <f t="shared" si="2"/>
        <v>06363391001</v>
      </c>
      <c r="C82" t="s">
        <v>16</v>
      </c>
      <c r="D82" t="s">
        <v>220</v>
      </c>
      <c r="E82" t="s">
        <v>26</v>
      </c>
      <c r="F82" s="1" t="s">
        <v>221</v>
      </c>
      <c r="G82" t="s">
        <v>222</v>
      </c>
      <c r="H82">
        <v>29482.5</v>
      </c>
      <c r="I82" s="2">
        <v>43562</v>
      </c>
      <c r="J82" s="2">
        <v>44202</v>
      </c>
      <c r="K82">
        <v>26600</v>
      </c>
    </row>
    <row r="83" spans="1:11" ht="135" x14ac:dyDescent="0.25">
      <c r="A83" t="str">
        <f>"Z092D8F901"</f>
        <v>Z092D8F901</v>
      </c>
      <c r="B83" t="str">
        <f t="shared" si="2"/>
        <v>06363391001</v>
      </c>
      <c r="C83" t="s">
        <v>16</v>
      </c>
      <c r="D83" t="s">
        <v>223</v>
      </c>
      <c r="E83" t="s">
        <v>26</v>
      </c>
      <c r="F83" s="1" t="s">
        <v>107</v>
      </c>
      <c r="G83" t="s">
        <v>108</v>
      </c>
      <c r="H83">
        <v>9803.2800000000007</v>
      </c>
      <c r="I83" s="2">
        <v>44019</v>
      </c>
      <c r="J83" s="2">
        <v>44023</v>
      </c>
      <c r="K83">
        <v>9803.2800000000007</v>
      </c>
    </row>
    <row r="84" spans="1:11" ht="75" x14ac:dyDescent="0.25">
      <c r="A84" t="str">
        <f>"ZF22DAE831"</f>
        <v>ZF22DAE831</v>
      </c>
      <c r="B84" t="str">
        <f t="shared" si="2"/>
        <v>06363391001</v>
      </c>
      <c r="C84" t="s">
        <v>16</v>
      </c>
      <c r="D84" t="s">
        <v>224</v>
      </c>
      <c r="E84" t="s">
        <v>18</v>
      </c>
      <c r="F84" s="1" t="s">
        <v>134</v>
      </c>
      <c r="G84" t="s">
        <v>135</v>
      </c>
      <c r="H84">
        <v>9882</v>
      </c>
      <c r="I84" s="2">
        <v>44032</v>
      </c>
      <c r="J84" s="2">
        <v>44073</v>
      </c>
      <c r="K84">
        <v>9882</v>
      </c>
    </row>
    <row r="85" spans="1:11" ht="75" x14ac:dyDescent="0.25">
      <c r="A85" t="str">
        <f>"Z7F2CA4374"</f>
        <v>Z7F2CA4374</v>
      </c>
      <c r="B85" t="str">
        <f t="shared" si="2"/>
        <v>06363391001</v>
      </c>
      <c r="C85" t="s">
        <v>16</v>
      </c>
      <c r="D85" t="s">
        <v>225</v>
      </c>
      <c r="E85" t="s">
        <v>26</v>
      </c>
      <c r="F85" s="1" t="s">
        <v>190</v>
      </c>
      <c r="G85" t="s">
        <v>191</v>
      </c>
      <c r="H85">
        <v>3905</v>
      </c>
      <c r="I85" s="2">
        <v>43948</v>
      </c>
      <c r="J85" s="2">
        <v>43986</v>
      </c>
      <c r="K85">
        <v>3905</v>
      </c>
    </row>
    <row r="86" spans="1:11" ht="409.5" x14ac:dyDescent="0.25">
      <c r="A86" t="str">
        <f>"Z552DB1B05"</f>
        <v>Z552DB1B05</v>
      </c>
      <c r="B86" t="str">
        <f t="shared" si="2"/>
        <v>06363391001</v>
      </c>
      <c r="C86" t="s">
        <v>16</v>
      </c>
      <c r="D86" t="s">
        <v>226</v>
      </c>
      <c r="E86" t="s">
        <v>43</v>
      </c>
      <c r="F86" s="1" t="s">
        <v>227</v>
      </c>
      <c r="G86" t="s">
        <v>228</v>
      </c>
      <c r="H86">
        <v>7438.7</v>
      </c>
      <c r="I86" s="2">
        <v>44067</v>
      </c>
      <c r="J86" s="2">
        <v>44088</v>
      </c>
      <c r="K86">
        <v>7438.68</v>
      </c>
    </row>
    <row r="87" spans="1:11" ht="90" x14ac:dyDescent="0.25">
      <c r="A87" t="str">
        <f>"Z372CCC4E2"</f>
        <v>Z372CCC4E2</v>
      </c>
      <c r="B87" t="str">
        <f t="shared" si="2"/>
        <v>06363391001</v>
      </c>
      <c r="C87" t="s">
        <v>16</v>
      </c>
      <c r="D87" t="s">
        <v>229</v>
      </c>
      <c r="E87" t="s">
        <v>26</v>
      </c>
      <c r="F87" s="1" t="s">
        <v>230</v>
      </c>
      <c r="G87" t="s">
        <v>231</v>
      </c>
      <c r="H87">
        <v>10764.45</v>
      </c>
      <c r="I87" s="2">
        <v>43956</v>
      </c>
      <c r="J87" s="2">
        <v>44012</v>
      </c>
      <c r="K87">
        <v>10764.36</v>
      </c>
    </row>
    <row r="88" spans="1:11" ht="105" x14ac:dyDescent="0.25">
      <c r="A88" t="str">
        <f>"ZCB2D4CBA3"</f>
        <v>ZCB2D4CBA3</v>
      </c>
      <c r="B88" t="str">
        <f t="shared" si="2"/>
        <v>06363391001</v>
      </c>
      <c r="C88" t="s">
        <v>16</v>
      </c>
      <c r="D88" t="s">
        <v>232</v>
      </c>
      <c r="E88" t="s">
        <v>26</v>
      </c>
      <c r="F88" s="1" t="s">
        <v>233</v>
      </c>
      <c r="G88" t="s">
        <v>234</v>
      </c>
      <c r="H88">
        <v>5600</v>
      </c>
      <c r="I88" s="2">
        <v>44001</v>
      </c>
      <c r="J88" s="2">
        <v>44032</v>
      </c>
      <c r="K88">
        <v>5600</v>
      </c>
    </row>
    <row r="89" spans="1:11" ht="135" x14ac:dyDescent="0.25">
      <c r="A89" t="str">
        <f>"Z362D1AE8E"</f>
        <v>Z362D1AE8E</v>
      </c>
      <c r="B89" t="str">
        <f t="shared" si="2"/>
        <v>06363391001</v>
      </c>
      <c r="C89" t="s">
        <v>16</v>
      </c>
      <c r="D89" t="s">
        <v>235</v>
      </c>
      <c r="E89" t="s">
        <v>26</v>
      </c>
      <c r="F89" s="1" t="s">
        <v>107</v>
      </c>
      <c r="G89" t="s">
        <v>108</v>
      </c>
      <c r="H89">
        <v>39961.57</v>
      </c>
      <c r="I89" s="2">
        <v>43983</v>
      </c>
      <c r="J89" s="2">
        <v>44196</v>
      </c>
      <c r="K89">
        <v>22422.19</v>
      </c>
    </row>
    <row r="90" spans="1:11" ht="135" x14ac:dyDescent="0.25">
      <c r="A90" t="str">
        <f>"Z262C758DC"</f>
        <v>Z262C758DC</v>
      </c>
      <c r="B90" t="str">
        <f t="shared" si="2"/>
        <v>06363391001</v>
      </c>
      <c r="C90" t="s">
        <v>16</v>
      </c>
      <c r="D90" t="s">
        <v>236</v>
      </c>
      <c r="E90" t="s">
        <v>26</v>
      </c>
      <c r="F90" s="1" t="s">
        <v>237</v>
      </c>
      <c r="G90" t="s">
        <v>63</v>
      </c>
      <c r="H90">
        <v>38524.879999999997</v>
      </c>
      <c r="I90" s="2">
        <v>43922</v>
      </c>
      <c r="J90" s="2">
        <v>44196</v>
      </c>
      <c r="K90">
        <v>10170.07</v>
      </c>
    </row>
    <row r="91" spans="1:11" ht="135" x14ac:dyDescent="0.25">
      <c r="A91" t="str">
        <f>"Z452DF02B5"</f>
        <v>Z452DF02B5</v>
      </c>
      <c r="B91" t="str">
        <f t="shared" si="2"/>
        <v>06363391001</v>
      </c>
      <c r="C91" t="s">
        <v>16</v>
      </c>
      <c r="D91" t="s">
        <v>238</v>
      </c>
      <c r="E91" t="s">
        <v>26</v>
      </c>
      <c r="F91" s="1" t="s">
        <v>239</v>
      </c>
      <c r="G91" t="s">
        <v>240</v>
      </c>
      <c r="H91">
        <v>14700</v>
      </c>
      <c r="I91" s="2">
        <v>44075</v>
      </c>
      <c r="J91" s="2">
        <v>44104</v>
      </c>
      <c r="K91">
        <v>14700</v>
      </c>
    </row>
    <row r="92" spans="1:11" ht="120" x14ac:dyDescent="0.25">
      <c r="A92" t="str">
        <f>"Z482908F98"</f>
        <v>Z482908F98</v>
      </c>
      <c r="B92" t="str">
        <f t="shared" si="2"/>
        <v>06363391001</v>
      </c>
      <c r="C92" t="s">
        <v>16</v>
      </c>
      <c r="D92" t="s">
        <v>241</v>
      </c>
      <c r="E92" t="s">
        <v>26</v>
      </c>
      <c r="F92" s="1" t="s">
        <v>73</v>
      </c>
      <c r="G92" t="s">
        <v>74</v>
      </c>
      <c r="H92">
        <v>7135.46</v>
      </c>
      <c r="I92" s="2">
        <v>43647</v>
      </c>
      <c r="J92" s="2">
        <v>44196</v>
      </c>
      <c r="K92">
        <v>6442.56</v>
      </c>
    </row>
    <row r="93" spans="1:11" ht="409.5" x14ac:dyDescent="0.25">
      <c r="A93" t="str">
        <f>"Z2F2D53B86"</f>
        <v>Z2F2D53B86</v>
      </c>
      <c r="B93" t="str">
        <f t="shared" si="2"/>
        <v>06363391001</v>
      </c>
      <c r="C93" t="s">
        <v>16</v>
      </c>
      <c r="D93" t="s">
        <v>242</v>
      </c>
      <c r="E93" t="s">
        <v>43</v>
      </c>
      <c r="F93" s="1" t="s">
        <v>243</v>
      </c>
      <c r="G93" t="s">
        <v>244</v>
      </c>
      <c r="H93">
        <v>9642.2999999999993</v>
      </c>
      <c r="I93" s="2">
        <v>44021</v>
      </c>
      <c r="J93" s="2">
        <v>44055</v>
      </c>
      <c r="K93">
        <v>9642.2900000000009</v>
      </c>
    </row>
    <row r="94" spans="1:11" ht="105" x14ac:dyDescent="0.25">
      <c r="A94" t="str">
        <f>"Z4E29E8123"</f>
        <v>Z4E29E8123</v>
      </c>
      <c r="B94" t="str">
        <f t="shared" si="2"/>
        <v>06363391001</v>
      </c>
      <c r="C94" t="s">
        <v>16</v>
      </c>
      <c r="D94" t="s">
        <v>245</v>
      </c>
      <c r="E94" t="s">
        <v>26</v>
      </c>
      <c r="F94" s="1" t="s">
        <v>246</v>
      </c>
      <c r="G94" t="s">
        <v>247</v>
      </c>
      <c r="H94">
        <v>3964.27</v>
      </c>
      <c r="I94" s="2">
        <v>44028</v>
      </c>
      <c r="J94" s="2">
        <v>44032</v>
      </c>
      <c r="K94">
        <v>3964.27</v>
      </c>
    </row>
    <row r="95" spans="1:11" ht="135" x14ac:dyDescent="0.25">
      <c r="A95" t="str">
        <f>"Z022D1A571"</f>
        <v>Z022D1A571</v>
      </c>
      <c r="B95" t="str">
        <f t="shared" si="2"/>
        <v>06363391001</v>
      </c>
      <c r="C95" t="s">
        <v>16</v>
      </c>
      <c r="D95" t="s">
        <v>248</v>
      </c>
      <c r="E95" t="s">
        <v>26</v>
      </c>
      <c r="F95" s="1" t="s">
        <v>107</v>
      </c>
      <c r="G95" t="s">
        <v>108</v>
      </c>
      <c r="H95">
        <v>39895.919999999998</v>
      </c>
      <c r="I95" s="2">
        <v>43983</v>
      </c>
      <c r="J95" s="2">
        <v>44104</v>
      </c>
      <c r="K95">
        <v>22265.45</v>
      </c>
    </row>
    <row r="96" spans="1:11" ht="135" x14ac:dyDescent="0.25">
      <c r="A96" t="str">
        <f>"8061213369"</f>
        <v>8061213369</v>
      </c>
      <c r="B96" t="str">
        <f t="shared" si="2"/>
        <v>06363391001</v>
      </c>
      <c r="C96" t="s">
        <v>16</v>
      </c>
      <c r="D96" t="s">
        <v>249</v>
      </c>
      <c r="E96" t="s">
        <v>18</v>
      </c>
      <c r="F96" s="1" t="s">
        <v>22</v>
      </c>
      <c r="G96" t="s">
        <v>23</v>
      </c>
      <c r="H96">
        <v>1925.1</v>
      </c>
      <c r="I96" s="2">
        <v>44022</v>
      </c>
      <c r="J96" s="2">
        <v>44056</v>
      </c>
      <c r="K96">
        <v>1925.1</v>
      </c>
    </row>
    <row r="97" spans="1:11" ht="135" x14ac:dyDescent="0.25">
      <c r="A97" t="str">
        <f>"Z072D91FAF"</f>
        <v>Z072D91FAF</v>
      </c>
      <c r="B97" t="str">
        <f t="shared" si="2"/>
        <v>06363391001</v>
      </c>
      <c r="C97" t="s">
        <v>16</v>
      </c>
      <c r="D97" t="s">
        <v>250</v>
      </c>
      <c r="E97" t="s">
        <v>18</v>
      </c>
      <c r="F97" s="1" t="s">
        <v>22</v>
      </c>
      <c r="G97" t="s">
        <v>23</v>
      </c>
      <c r="H97">
        <v>23984.400000000001</v>
      </c>
      <c r="I97" s="2">
        <v>44105</v>
      </c>
      <c r="J97" s="2">
        <v>45930</v>
      </c>
      <c r="K97">
        <v>1199.23</v>
      </c>
    </row>
    <row r="98" spans="1:11" ht="105" x14ac:dyDescent="0.25">
      <c r="A98" t="str">
        <f>"Z952E71A6E"</f>
        <v>Z952E71A6E</v>
      </c>
      <c r="B98" t="str">
        <f t="shared" si="2"/>
        <v>06363391001</v>
      </c>
      <c r="C98" t="s">
        <v>16</v>
      </c>
      <c r="D98" t="s">
        <v>251</v>
      </c>
      <c r="E98" t="s">
        <v>26</v>
      </c>
      <c r="F98" s="1" t="s">
        <v>252</v>
      </c>
      <c r="G98" t="s">
        <v>253</v>
      </c>
      <c r="H98">
        <v>10450</v>
      </c>
      <c r="I98" s="2">
        <v>44098</v>
      </c>
      <c r="J98" s="2">
        <v>44119</v>
      </c>
      <c r="K98">
        <v>10450</v>
      </c>
    </row>
    <row r="99" spans="1:11" ht="105" x14ac:dyDescent="0.25">
      <c r="A99" t="str">
        <f>"Z282DE5D09"</f>
        <v>Z282DE5D09</v>
      </c>
      <c r="B99" t="str">
        <f t="shared" ref="B99:B132" si="3">"06363391001"</f>
        <v>06363391001</v>
      </c>
      <c r="C99" t="s">
        <v>16</v>
      </c>
      <c r="D99" t="s">
        <v>254</v>
      </c>
      <c r="E99" t="s">
        <v>43</v>
      </c>
      <c r="F99" s="1" t="s">
        <v>255</v>
      </c>
      <c r="G99" t="s">
        <v>256</v>
      </c>
      <c r="H99">
        <v>34985.72</v>
      </c>
      <c r="I99" s="2">
        <v>44102</v>
      </c>
      <c r="K99">
        <v>34985.72</v>
      </c>
    </row>
    <row r="100" spans="1:11" ht="360" x14ac:dyDescent="0.25">
      <c r="A100" t="str">
        <f>"8365858C68"</f>
        <v>8365858C68</v>
      </c>
      <c r="B100" t="str">
        <f t="shared" si="3"/>
        <v>06363391001</v>
      </c>
      <c r="C100" t="s">
        <v>16</v>
      </c>
      <c r="D100" t="s">
        <v>257</v>
      </c>
      <c r="E100" t="s">
        <v>43</v>
      </c>
      <c r="F100" s="1" t="s">
        <v>258</v>
      </c>
      <c r="G100" t="s">
        <v>259</v>
      </c>
      <c r="H100">
        <v>129095.02</v>
      </c>
      <c r="I100" s="2">
        <v>44105</v>
      </c>
      <c r="J100" s="2">
        <v>44286</v>
      </c>
      <c r="K100">
        <v>27735.48</v>
      </c>
    </row>
    <row r="101" spans="1:11" ht="105" x14ac:dyDescent="0.25">
      <c r="A101" t="str">
        <f>"ZC62C5786A"</f>
        <v>ZC62C5786A</v>
      </c>
      <c r="B101" t="str">
        <f t="shared" si="3"/>
        <v>06363391001</v>
      </c>
      <c r="C101" t="s">
        <v>16</v>
      </c>
      <c r="D101" t="s">
        <v>260</v>
      </c>
      <c r="E101" t="s">
        <v>26</v>
      </c>
      <c r="F101" s="1" t="s">
        <v>144</v>
      </c>
      <c r="G101" t="s">
        <v>145</v>
      </c>
      <c r="H101">
        <v>80</v>
      </c>
      <c r="I101" s="2">
        <v>43985</v>
      </c>
      <c r="J101" s="2">
        <v>43985</v>
      </c>
      <c r="K101">
        <v>80</v>
      </c>
    </row>
    <row r="102" spans="1:11" ht="90" x14ac:dyDescent="0.25">
      <c r="A102" t="str">
        <f>"Z722EA8C3E"</f>
        <v>Z722EA8C3E</v>
      </c>
      <c r="B102" t="str">
        <f t="shared" si="3"/>
        <v>06363391001</v>
      </c>
      <c r="C102" t="s">
        <v>16</v>
      </c>
      <c r="D102" t="s">
        <v>261</v>
      </c>
      <c r="E102" t="s">
        <v>26</v>
      </c>
      <c r="F102" s="1" t="s">
        <v>262</v>
      </c>
      <c r="G102" t="s">
        <v>263</v>
      </c>
      <c r="H102">
        <v>557.76</v>
      </c>
      <c r="I102" s="2">
        <v>44112</v>
      </c>
      <c r="J102" s="2">
        <v>44128</v>
      </c>
      <c r="K102">
        <v>557.76</v>
      </c>
    </row>
    <row r="103" spans="1:11" ht="150" x14ac:dyDescent="0.25">
      <c r="A103" t="str">
        <f>"Z622ED8B8F"</f>
        <v>Z622ED8B8F</v>
      </c>
      <c r="B103" t="str">
        <f t="shared" si="3"/>
        <v>06363391001</v>
      </c>
      <c r="C103" t="s">
        <v>16</v>
      </c>
      <c r="D103" t="s">
        <v>264</v>
      </c>
      <c r="E103" t="s">
        <v>26</v>
      </c>
      <c r="F103" s="1" t="s">
        <v>99</v>
      </c>
      <c r="G103" t="s">
        <v>100</v>
      </c>
      <c r="H103">
        <v>1522.2</v>
      </c>
      <c r="I103" s="2">
        <v>44133</v>
      </c>
      <c r="J103" s="2">
        <v>44133</v>
      </c>
      <c r="K103">
        <v>1522.2</v>
      </c>
    </row>
    <row r="104" spans="1:11" ht="165" x14ac:dyDescent="0.25">
      <c r="A104" t="str">
        <f>"Z0D2ECBF43"</f>
        <v>Z0D2ECBF43</v>
      </c>
      <c r="B104" t="str">
        <f t="shared" si="3"/>
        <v>06363391001</v>
      </c>
      <c r="C104" t="s">
        <v>16</v>
      </c>
      <c r="D104" t="s">
        <v>265</v>
      </c>
      <c r="E104" t="s">
        <v>26</v>
      </c>
      <c r="F104" s="1" t="s">
        <v>266</v>
      </c>
      <c r="G104" t="s">
        <v>267</v>
      </c>
      <c r="H104">
        <v>3290</v>
      </c>
      <c r="I104" s="2">
        <v>44162</v>
      </c>
      <c r="J104" s="2">
        <v>44162</v>
      </c>
      <c r="K104">
        <v>3290</v>
      </c>
    </row>
    <row r="105" spans="1:11" ht="105" x14ac:dyDescent="0.25">
      <c r="A105" t="str">
        <f>"ZEC2EA22E1"</f>
        <v>ZEC2EA22E1</v>
      </c>
      <c r="B105" t="str">
        <f t="shared" si="3"/>
        <v>06363391001</v>
      </c>
      <c r="C105" t="s">
        <v>16</v>
      </c>
      <c r="D105" t="s">
        <v>268</v>
      </c>
      <c r="E105" t="s">
        <v>26</v>
      </c>
      <c r="F105" s="1" t="s">
        <v>269</v>
      </c>
      <c r="G105" t="s">
        <v>270</v>
      </c>
      <c r="H105">
        <v>5218.9799999999996</v>
      </c>
      <c r="I105" s="2">
        <v>44147</v>
      </c>
      <c r="J105" s="2">
        <v>44147</v>
      </c>
      <c r="K105">
        <v>5218.9799999999996</v>
      </c>
    </row>
    <row r="106" spans="1:11" ht="135" x14ac:dyDescent="0.25">
      <c r="A106" t="str">
        <f>"Z482EAE1FD"</f>
        <v>Z482EAE1FD</v>
      </c>
      <c r="B106" t="str">
        <f t="shared" si="3"/>
        <v>06363391001</v>
      </c>
      <c r="C106" t="s">
        <v>16</v>
      </c>
      <c r="D106" t="s">
        <v>271</v>
      </c>
      <c r="E106" t="s">
        <v>26</v>
      </c>
      <c r="F106" s="1" t="s">
        <v>272</v>
      </c>
      <c r="G106" t="s">
        <v>273</v>
      </c>
      <c r="H106">
        <v>3134.04</v>
      </c>
      <c r="I106" s="2">
        <v>44120</v>
      </c>
      <c r="J106" s="2">
        <v>44128</v>
      </c>
      <c r="K106">
        <v>3132.24</v>
      </c>
    </row>
    <row r="107" spans="1:11" ht="75" x14ac:dyDescent="0.25">
      <c r="A107" t="str">
        <f>"Z882EBE56A"</f>
        <v>Z882EBE56A</v>
      </c>
      <c r="B107" t="str">
        <f t="shared" si="3"/>
        <v>06363391001</v>
      </c>
      <c r="C107" t="s">
        <v>16</v>
      </c>
      <c r="D107" t="s">
        <v>274</v>
      </c>
      <c r="E107" t="s">
        <v>26</v>
      </c>
      <c r="F107" s="1" t="s">
        <v>275</v>
      </c>
      <c r="G107" t="s">
        <v>276</v>
      </c>
      <c r="H107">
        <v>3424.5</v>
      </c>
      <c r="I107" s="2">
        <v>44120</v>
      </c>
      <c r="J107" s="2">
        <v>44134</v>
      </c>
      <c r="K107">
        <v>3424.5</v>
      </c>
    </row>
    <row r="108" spans="1:11" ht="150" x14ac:dyDescent="0.25">
      <c r="A108" t="str">
        <f>"8495741B40"</f>
        <v>8495741B40</v>
      </c>
      <c r="B108" t="str">
        <f t="shared" si="3"/>
        <v>06363391001</v>
      </c>
      <c r="C108" t="s">
        <v>16</v>
      </c>
      <c r="D108" t="s">
        <v>277</v>
      </c>
      <c r="E108" t="s">
        <v>18</v>
      </c>
      <c r="F108" s="1" t="s">
        <v>278</v>
      </c>
      <c r="G108" t="s">
        <v>279</v>
      </c>
      <c r="H108">
        <v>269218.74</v>
      </c>
      <c r="I108" s="2">
        <v>44136</v>
      </c>
      <c r="J108" s="2">
        <v>45291</v>
      </c>
      <c r="K108">
        <v>6150</v>
      </c>
    </row>
    <row r="109" spans="1:11" ht="90" x14ac:dyDescent="0.25">
      <c r="A109" t="str">
        <f>"ZC22EB5440"</f>
        <v>ZC22EB5440</v>
      </c>
      <c r="B109" t="str">
        <f t="shared" si="3"/>
        <v>06363391001</v>
      </c>
      <c r="C109" t="s">
        <v>16</v>
      </c>
      <c r="D109" t="s">
        <v>280</v>
      </c>
      <c r="E109" t="s">
        <v>26</v>
      </c>
      <c r="F109" s="1" t="s">
        <v>56</v>
      </c>
      <c r="G109" t="s">
        <v>57</v>
      </c>
      <c r="H109">
        <v>1100</v>
      </c>
      <c r="I109" s="2">
        <v>44116</v>
      </c>
      <c r="J109" s="2">
        <v>44147</v>
      </c>
      <c r="K109">
        <v>0</v>
      </c>
    </row>
    <row r="110" spans="1:11" ht="90" x14ac:dyDescent="0.25">
      <c r="A110" t="str">
        <f>"Z652F0B737"</f>
        <v>Z652F0B737</v>
      </c>
      <c r="B110" t="str">
        <f t="shared" si="3"/>
        <v>06363391001</v>
      </c>
      <c r="C110" t="s">
        <v>16</v>
      </c>
      <c r="D110" t="s">
        <v>281</v>
      </c>
      <c r="E110" t="s">
        <v>26</v>
      </c>
      <c r="F110" s="1" t="s">
        <v>282</v>
      </c>
      <c r="G110" t="s">
        <v>283</v>
      </c>
      <c r="H110">
        <v>796.8</v>
      </c>
      <c r="I110" s="2">
        <v>44138</v>
      </c>
      <c r="J110" s="2">
        <v>44196</v>
      </c>
      <c r="K110">
        <v>796.8</v>
      </c>
    </row>
    <row r="111" spans="1:11" ht="90" x14ac:dyDescent="0.25">
      <c r="A111" t="str">
        <f>"Z962F113D7"</f>
        <v>Z962F113D7</v>
      </c>
      <c r="B111" t="str">
        <f t="shared" si="3"/>
        <v>06363391001</v>
      </c>
      <c r="C111" t="s">
        <v>16</v>
      </c>
      <c r="D111" t="s">
        <v>284</v>
      </c>
      <c r="E111" t="s">
        <v>26</v>
      </c>
      <c r="F111" s="1" t="s">
        <v>56</v>
      </c>
      <c r="G111" t="s">
        <v>57</v>
      </c>
      <c r="H111">
        <v>3694</v>
      </c>
      <c r="I111" s="2">
        <v>44139</v>
      </c>
      <c r="J111" s="2">
        <v>44167</v>
      </c>
      <c r="K111">
        <v>0</v>
      </c>
    </row>
    <row r="112" spans="1:11" ht="135" x14ac:dyDescent="0.25">
      <c r="A112" t="str">
        <f>"Z202F3CE7C"</f>
        <v>Z202F3CE7C</v>
      </c>
      <c r="B112" t="str">
        <f t="shared" si="3"/>
        <v>06363391001</v>
      </c>
      <c r="C112" t="s">
        <v>16</v>
      </c>
      <c r="D112" t="s">
        <v>285</v>
      </c>
      <c r="E112" t="s">
        <v>18</v>
      </c>
      <c r="F112" s="1" t="s">
        <v>22</v>
      </c>
      <c r="G112" t="s">
        <v>23</v>
      </c>
      <c r="H112">
        <v>772</v>
      </c>
      <c r="I112" s="2">
        <v>44151</v>
      </c>
      <c r="J112" s="2">
        <v>44196</v>
      </c>
      <c r="K112">
        <v>772</v>
      </c>
    </row>
    <row r="113" spans="1:11" ht="75" x14ac:dyDescent="0.25">
      <c r="A113" t="str">
        <f>"Z122F3CAB6"</f>
        <v>Z122F3CAB6</v>
      </c>
      <c r="B113" t="str">
        <f t="shared" si="3"/>
        <v>06363391001</v>
      </c>
      <c r="C113" t="s">
        <v>16</v>
      </c>
      <c r="D113" t="s">
        <v>286</v>
      </c>
      <c r="E113" t="s">
        <v>18</v>
      </c>
      <c r="F113" s="1" t="s">
        <v>134</v>
      </c>
      <c r="G113" t="s">
        <v>135</v>
      </c>
      <c r="H113">
        <v>1512</v>
      </c>
      <c r="I113" s="2">
        <v>44151</v>
      </c>
      <c r="J113" s="2">
        <v>44196</v>
      </c>
      <c r="K113">
        <v>0</v>
      </c>
    </row>
    <row r="114" spans="1:11" ht="150" x14ac:dyDescent="0.25">
      <c r="A114" t="str">
        <f>"Z392F50430"</f>
        <v>Z392F50430</v>
      </c>
      <c r="B114" t="str">
        <f t="shared" si="3"/>
        <v>06363391001</v>
      </c>
      <c r="C114" t="s">
        <v>16</v>
      </c>
      <c r="D114" t="s">
        <v>287</v>
      </c>
      <c r="E114" t="s">
        <v>26</v>
      </c>
      <c r="F114" s="1" t="s">
        <v>288</v>
      </c>
      <c r="G114" t="s">
        <v>289</v>
      </c>
      <c r="H114">
        <v>3000</v>
      </c>
      <c r="I114" s="2">
        <v>44167</v>
      </c>
      <c r="J114" s="2">
        <v>44167</v>
      </c>
      <c r="K114">
        <v>3000</v>
      </c>
    </row>
    <row r="115" spans="1:11" ht="90" x14ac:dyDescent="0.25">
      <c r="A115" t="str">
        <f>"ZD92F13E69"</f>
        <v>ZD92F13E69</v>
      </c>
      <c r="B115" t="str">
        <f t="shared" si="3"/>
        <v>06363391001</v>
      </c>
      <c r="C115" t="s">
        <v>16</v>
      </c>
      <c r="D115" t="s">
        <v>175</v>
      </c>
      <c r="E115" t="s">
        <v>26</v>
      </c>
      <c r="F115" s="1" t="s">
        <v>290</v>
      </c>
      <c r="G115" t="s">
        <v>291</v>
      </c>
      <c r="H115">
        <v>39984</v>
      </c>
      <c r="I115" s="2">
        <v>44154</v>
      </c>
      <c r="J115" s="2">
        <v>44196</v>
      </c>
      <c r="K115">
        <v>39984</v>
      </c>
    </row>
    <row r="116" spans="1:11" ht="90" x14ac:dyDescent="0.25">
      <c r="A116" t="str">
        <f>"ZBA2F5C0E4"</f>
        <v>ZBA2F5C0E4</v>
      </c>
      <c r="B116" t="str">
        <f t="shared" si="3"/>
        <v>06363391001</v>
      </c>
      <c r="C116" t="s">
        <v>16</v>
      </c>
      <c r="D116" t="s">
        <v>292</v>
      </c>
      <c r="E116" t="s">
        <v>26</v>
      </c>
      <c r="F116" s="1" t="s">
        <v>293</v>
      </c>
      <c r="G116" t="s">
        <v>294</v>
      </c>
      <c r="H116">
        <v>569</v>
      </c>
      <c r="I116" s="2">
        <v>44162</v>
      </c>
      <c r="J116" s="2">
        <v>44209</v>
      </c>
      <c r="K116">
        <v>569</v>
      </c>
    </row>
    <row r="117" spans="1:11" ht="105" x14ac:dyDescent="0.25">
      <c r="A117" t="str">
        <f>"Z302F47398"</f>
        <v>Z302F47398</v>
      </c>
      <c r="B117" t="str">
        <f t="shared" si="3"/>
        <v>06363391001</v>
      </c>
      <c r="C117" t="s">
        <v>16</v>
      </c>
      <c r="D117" t="s">
        <v>295</v>
      </c>
      <c r="E117" t="s">
        <v>26</v>
      </c>
      <c r="F117" s="1" t="s">
        <v>296</v>
      </c>
      <c r="G117" t="s">
        <v>297</v>
      </c>
      <c r="H117">
        <v>6300</v>
      </c>
      <c r="I117" s="2">
        <v>44165</v>
      </c>
      <c r="J117" s="2">
        <v>44196</v>
      </c>
      <c r="K117">
        <v>0</v>
      </c>
    </row>
    <row r="118" spans="1:11" ht="150" x14ac:dyDescent="0.25">
      <c r="A118" t="str">
        <f>"Z6F2F5E977"</f>
        <v>Z6F2F5E977</v>
      </c>
      <c r="B118" t="str">
        <f t="shared" si="3"/>
        <v>06363391001</v>
      </c>
      <c r="C118" t="s">
        <v>16</v>
      </c>
      <c r="D118" t="s">
        <v>298</v>
      </c>
      <c r="E118" t="s">
        <v>26</v>
      </c>
      <c r="F118" s="1" t="s">
        <v>299</v>
      </c>
      <c r="G118" t="s">
        <v>300</v>
      </c>
      <c r="H118">
        <v>6566</v>
      </c>
      <c r="I118" s="2">
        <v>44159</v>
      </c>
      <c r="J118" s="2">
        <v>44181</v>
      </c>
      <c r="K118">
        <v>0</v>
      </c>
    </row>
    <row r="119" spans="1:11" ht="75" x14ac:dyDescent="0.25">
      <c r="A119" t="str">
        <f>"Z892EECFD2"</f>
        <v>Z892EECFD2</v>
      </c>
      <c r="B119" t="str">
        <f t="shared" si="3"/>
        <v>06363391001</v>
      </c>
      <c r="C119" t="s">
        <v>16</v>
      </c>
      <c r="D119" t="s">
        <v>301</v>
      </c>
      <c r="E119" t="s">
        <v>26</v>
      </c>
      <c r="F119" s="1" t="s">
        <v>116</v>
      </c>
      <c r="G119" t="s">
        <v>94</v>
      </c>
      <c r="H119">
        <v>25000</v>
      </c>
      <c r="I119" s="2">
        <v>44137</v>
      </c>
      <c r="J119" s="2">
        <v>44496</v>
      </c>
      <c r="K119">
        <v>5807.25</v>
      </c>
    </row>
    <row r="120" spans="1:11" ht="105" x14ac:dyDescent="0.25">
      <c r="A120" t="str">
        <f>"85434516CB"</f>
        <v>85434516CB</v>
      </c>
      <c r="B120" t="str">
        <f t="shared" si="3"/>
        <v>06363391001</v>
      </c>
      <c r="C120" t="s">
        <v>16</v>
      </c>
      <c r="D120" t="s">
        <v>302</v>
      </c>
      <c r="E120" t="s">
        <v>18</v>
      </c>
      <c r="F120" s="1" t="s">
        <v>303</v>
      </c>
      <c r="G120" t="s">
        <v>304</v>
      </c>
      <c r="H120">
        <v>742562.4</v>
      </c>
      <c r="I120" s="2">
        <v>44287</v>
      </c>
      <c r="J120" s="2">
        <v>45016</v>
      </c>
      <c r="K120">
        <v>0</v>
      </c>
    </row>
    <row r="121" spans="1:11" ht="90" x14ac:dyDescent="0.25">
      <c r="A121" t="str">
        <f>"8543283C26"</f>
        <v>8543283C26</v>
      </c>
      <c r="B121" t="str">
        <f t="shared" si="3"/>
        <v>06363391001</v>
      </c>
      <c r="C121" t="s">
        <v>16</v>
      </c>
      <c r="D121" t="s">
        <v>305</v>
      </c>
      <c r="E121" t="s">
        <v>18</v>
      </c>
      <c r="F121" s="1" t="s">
        <v>37</v>
      </c>
      <c r="G121" t="s">
        <v>38</v>
      </c>
      <c r="H121">
        <v>0</v>
      </c>
      <c r="I121" s="2">
        <v>44256</v>
      </c>
      <c r="J121" s="2">
        <v>44620</v>
      </c>
      <c r="K121">
        <v>0</v>
      </c>
    </row>
    <row r="122" spans="1:11" ht="105" x14ac:dyDescent="0.25">
      <c r="A122" t="str">
        <f>"Z942F9A888"</f>
        <v>Z942F9A888</v>
      </c>
      <c r="B122" t="str">
        <f t="shared" si="3"/>
        <v>06363391001</v>
      </c>
      <c r="C122" t="s">
        <v>16</v>
      </c>
      <c r="D122" t="s">
        <v>306</v>
      </c>
      <c r="E122" t="s">
        <v>26</v>
      </c>
      <c r="F122" s="1" t="s">
        <v>307</v>
      </c>
      <c r="G122" t="s">
        <v>308</v>
      </c>
      <c r="H122">
        <v>986</v>
      </c>
      <c r="I122" s="2">
        <v>44169</v>
      </c>
      <c r="J122" s="2">
        <v>44196</v>
      </c>
      <c r="K122">
        <v>986</v>
      </c>
    </row>
    <row r="123" spans="1:11" ht="409.5" x14ac:dyDescent="0.25">
      <c r="A123" t="str">
        <f>"Z3E2F30D93"</f>
        <v>Z3E2F30D93</v>
      </c>
      <c r="B123" t="str">
        <f t="shared" si="3"/>
        <v>06363391001</v>
      </c>
      <c r="C123" t="s">
        <v>16</v>
      </c>
      <c r="D123" t="s">
        <v>309</v>
      </c>
      <c r="E123" t="s">
        <v>43</v>
      </c>
      <c r="F123" s="1" t="s">
        <v>310</v>
      </c>
      <c r="G123" t="s">
        <v>311</v>
      </c>
      <c r="H123">
        <v>14788</v>
      </c>
      <c r="I123" s="2">
        <v>44176</v>
      </c>
      <c r="J123" s="2">
        <v>44193</v>
      </c>
      <c r="K123">
        <v>0</v>
      </c>
    </row>
    <row r="124" spans="1:11" ht="165" x14ac:dyDescent="0.25">
      <c r="A124" t="str">
        <f>"Z462FA9D37"</f>
        <v>Z462FA9D37</v>
      </c>
      <c r="B124" t="str">
        <f t="shared" si="3"/>
        <v>06363391001</v>
      </c>
      <c r="C124" t="s">
        <v>16</v>
      </c>
      <c r="D124" t="s">
        <v>312</v>
      </c>
      <c r="E124" t="s">
        <v>26</v>
      </c>
      <c r="F124" s="1" t="s">
        <v>266</v>
      </c>
      <c r="G124" t="s">
        <v>267</v>
      </c>
      <c r="H124">
        <v>2240</v>
      </c>
      <c r="I124" s="2">
        <v>44195</v>
      </c>
      <c r="J124" s="2">
        <v>44195</v>
      </c>
      <c r="K124">
        <v>0</v>
      </c>
    </row>
    <row r="125" spans="1:11" ht="135" x14ac:dyDescent="0.25">
      <c r="A125" t="str">
        <f>"ZF42F21687"</f>
        <v>ZF42F21687</v>
      </c>
      <c r="B125" t="str">
        <f t="shared" si="3"/>
        <v>06363391001</v>
      </c>
      <c r="C125" t="s">
        <v>16</v>
      </c>
      <c r="D125" t="s">
        <v>313</v>
      </c>
      <c r="E125" t="s">
        <v>26</v>
      </c>
      <c r="F125" s="1" t="s">
        <v>314</v>
      </c>
      <c r="G125" t="s">
        <v>315</v>
      </c>
      <c r="H125">
        <v>15635.75</v>
      </c>
      <c r="I125" s="2">
        <v>44187</v>
      </c>
      <c r="J125" s="2">
        <v>44195</v>
      </c>
      <c r="K125">
        <v>0</v>
      </c>
    </row>
    <row r="126" spans="1:11" ht="75" x14ac:dyDescent="0.25">
      <c r="A126" t="str">
        <f>"Z812F4D100"</f>
        <v>Z812F4D100</v>
      </c>
      <c r="B126" t="str">
        <f t="shared" si="3"/>
        <v>06363391001</v>
      </c>
      <c r="C126" t="s">
        <v>16</v>
      </c>
      <c r="D126" t="s">
        <v>316</v>
      </c>
      <c r="E126" t="s">
        <v>26</v>
      </c>
      <c r="F126" s="1" t="s">
        <v>206</v>
      </c>
      <c r="G126" t="s">
        <v>207</v>
      </c>
      <c r="H126">
        <v>13530.83</v>
      </c>
      <c r="I126" s="2">
        <v>44188</v>
      </c>
      <c r="J126" s="2">
        <v>44196</v>
      </c>
      <c r="K126">
        <v>0</v>
      </c>
    </row>
    <row r="127" spans="1:11" ht="165" x14ac:dyDescent="0.25">
      <c r="A127" t="str">
        <f>"Z2729502D4"</f>
        <v>Z2729502D4</v>
      </c>
      <c r="B127" t="str">
        <f t="shared" si="3"/>
        <v>06363391001</v>
      </c>
      <c r="C127" t="s">
        <v>16</v>
      </c>
      <c r="D127" t="s">
        <v>317</v>
      </c>
      <c r="E127" t="s">
        <v>26</v>
      </c>
      <c r="F127" s="1" t="s">
        <v>318</v>
      </c>
      <c r="G127" t="s">
        <v>319</v>
      </c>
      <c r="H127">
        <v>25345.040000000001</v>
      </c>
      <c r="I127" s="2">
        <v>44151</v>
      </c>
      <c r="J127" s="2">
        <v>44186</v>
      </c>
      <c r="K127">
        <v>0</v>
      </c>
    </row>
    <row r="128" spans="1:11" ht="135" x14ac:dyDescent="0.25">
      <c r="A128" t="str">
        <f>"ZA72F09CE2"</f>
        <v>ZA72F09CE2</v>
      </c>
      <c r="B128" t="str">
        <f t="shared" si="3"/>
        <v>06363391001</v>
      </c>
      <c r="C128" t="s">
        <v>16</v>
      </c>
      <c r="D128" t="s">
        <v>320</v>
      </c>
      <c r="E128" t="s">
        <v>26</v>
      </c>
      <c r="F128" s="1" t="s">
        <v>321</v>
      </c>
      <c r="G128" t="s">
        <v>322</v>
      </c>
      <c r="H128">
        <v>1000</v>
      </c>
      <c r="I128" s="2">
        <v>44141</v>
      </c>
      <c r="J128" s="2">
        <v>44143</v>
      </c>
      <c r="K128">
        <v>0</v>
      </c>
    </row>
    <row r="129" spans="1:11" x14ac:dyDescent="0.25">
      <c r="A129" t="str">
        <f>"8555983C85"</f>
        <v>8555983C85</v>
      </c>
      <c r="B129" t="str">
        <f t="shared" si="3"/>
        <v>06363391001</v>
      </c>
      <c r="C129" t="s">
        <v>16</v>
      </c>
      <c r="D129" t="s">
        <v>323</v>
      </c>
      <c r="E129" t="s">
        <v>324</v>
      </c>
      <c r="H129">
        <v>0</v>
      </c>
      <c r="K129">
        <v>0</v>
      </c>
    </row>
    <row r="130" spans="1:11" x14ac:dyDescent="0.25">
      <c r="A130" t="str">
        <f>"ZEA2FC5E5A"</f>
        <v>ZEA2FC5E5A</v>
      </c>
      <c r="B130" t="str">
        <f t="shared" si="3"/>
        <v>06363391001</v>
      </c>
      <c r="C130" t="s">
        <v>16</v>
      </c>
      <c r="D130" t="s">
        <v>325</v>
      </c>
      <c r="E130" t="s">
        <v>324</v>
      </c>
      <c r="H130">
        <v>0</v>
      </c>
      <c r="K130">
        <v>0</v>
      </c>
    </row>
    <row r="131" spans="1:11" x14ac:dyDescent="0.25">
      <c r="A131" t="str">
        <f>"8570606FCC"</f>
        <v>8570606FCC</v>
      </c>
      <c r="B131" t="str">
        <f t="shared" si="3"/>
        <v>06363391001</v>
      </c>
      <c r="C131" t="s">
        <v>16</v>
      </c>
      <c r="D131" t="s">
        <v>326</v>
      </c>
      <c r="E131" t="s">
        <v>324</v>
      </c>
      <c r="H131">
        <v>0</v>
      </c>
      <c r="K131">
        <v>0</v>
      </c>
    </row>
    <row r="132" spans="1:11" x14ac:dyDescent="0.25">
      <c r="A132" t="str">
        <f>"Z3E2FF0C67"</f>
        <v>Z3E2FF0C67</v>
      </c>
      <c r="B132" t="str">
        <f t="shared" si="3"/>
        <v>06363391001</v>
      </c>
      <c r="C132" t="s">
        <v>16</v>
      </c>
      <c r="D132" t="s">
        <v>327</v>
      </c>
      <c r="E132" t="s">
        <v>26</v>
      </c>
      <c r="H132">
        <v>0</v>
      </c>
      <c r="K1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2021-03-18T11:10:20Z</dcterms:created>
  <dcterms:modified xsi:type="dcterms:W3CDTF">2021-03-18T11:11:15Z</dcterms:modified>
</cp:coreProperties>
</file>