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ltoadige" sheetId="1" r:id="rId1"/>
  </sheets>
  <calcPr calcId="145621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</calcChain>
</file>

<file path=xl/sharedStrings.xml><?xml version="1.0" encoding="utf-8"?>
<sst xmlns="http://schemas.openxmlformats.org/spreadsheetml/2006/main" count="389" uniqueCount="198">
  <si>
    <t>Agenzia delle Entrate</t>
  </si>
  <si>
    <t>CF 06363391001</t>
  </si>
  <si>
    <t>Contratti di forniture, beni e servizi</t>
  </si>
  <si>
    <t>Anno 2020</t>
  </si>
  <si>
    <t>Dati aggiornati al 18-03-2021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</si>
  <si>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</si>
  <si>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</si>
  <si>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</si>
  <si>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</si>
  <si>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</si>
  <si>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</si>
  <si>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</si>
  <si>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</si>
  <si>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</si>
  <si>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</si>
  <si>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</si>
  <si>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DP Bolzano</t>
  </si>
  <si>
    <t>Contratto esecutivo servizio di pulizia - LOTTO 3</t>
  </si>
  <si>
    <t>26-AFFIDAMENTO DIRETTO IN ADESIONE AD ACCORDO QUADRO/CONVENZIONE</t>
  </si>
  <si>
    <t xml:space="preserve">C.R. APPALTI SRL (CF: 04622851006)
</t>
  </si>
  <si>
    <t>C.R. APPALTI SRL (CF: 04622851006)</t>
  </si>
  <si>
    <t>Contratto somministrazione teleriscaldamento Ut Bressanone</t>
  </si>
  <si>
    <t>23-AFFIDAMENTO DIRETTO</t>
  </si>
  <si>
    <t xml:space="preserve">ASM BRESSANONE SPA (CF: 01717730210)
</t>
  </si>
  <si>
    <t>ASM BRESSANONE SPA (CF: 01717730210)</t>
  </si>
  <si>
    <t>ENERGIA ELETTRICA 12</t>
  </si>
  <si>
    <t xml:space="preserve">GALA SPA (CF: 06832931007)
</t>
  </si>
  <si>
    <t>GALA SPA (CF: 06832931007)</t>
  </si>
  <si>
    <t>SERVIZIO DI SORVEGLIANZA SANITARIA PER I DIPENDENTI DELLA DP DI BOLZANO</t>
  </si>
  <si>
    <t xml:space="preserve">COM METODI SPA (CF: 10317360153)
</t>
  </si>
  <si>
    <t>COM METODI SPA (CF: 10317360153)</t>
  </si>
  <si>
    <t>Fotocopiatrici a colori per gli uffici della DP Bolzano</t>
  </si>
  <si>
    <t xml:space="preserve">KYOCERA DOCUMENT SOLUTION ITALIA SPA (CF: 01788080156)
</t>
  </si>
  <si>
    <t>KYOCERA DOCUMENT SOLUTION ITALIA SPA (CF: 01788080156)</t>
  </si>
  <si>
    <t>Contratto esecutivo fornitura toner per gli uffici DP Bolzano</t>
  </si>
  <si>
    <t xml:space="preserve">R.C.M. ITALIA S.R.L. (CF: 06736060630)
</t>
  </si>
  <si>
    <t>R.C.M. ITALIA S.R.L. (CF: 06736060630)</t>
  </si>
  <si>
    <t>Manutenzione impianti elevatori per gli uffici dellâ€™Agenzia delle Entrate, DP di Bolzano</t>
  </si>
  <si>
    <t xml:space="preserve">KONE SPA (CF: 05069070158)
</t>
  </si>
  <si>
    <t>KONE SPA (CF: 05069070158)</t>
  </si>
  <si>
    <t>Servizio di manutenzione degli impianti elettrici, igienico sanitari e di climatizzazione</t>
  </si>
  <si>
    <t xml:space="preserve">EDISON FACILITY SOLUTIONS SPA (GIÃ  PVB SOLUTIONS) (CF: 08414430960)
</t>
  </si>
  <si>
    <t>EDISON FACILITY SOLUTIONS SPA (GIÃ  PVB SOLUTIONS) (CF: 08414430960)</t>
  </si>
  <si>
    <t>Fornitura energia elettrica per gli uffici della DP di Bolzano</t>
  </si>
  <si>
    <t xml:space="preserve">ENEL ENERGIA SPA (CF: 06655971007)
</t>
  </si>
  <si>
    <t>ENEL ENERGIA SPA (CF: 06655971007)</t>
  </si>
  <si>
    <t>Fornitura gas metano per l'Ut di Merano</t>
  </si>
  <si>
    <t xml:space="preserve">SOENERGY SRL (CF: 01565370382)
</t>
  </si>
  <si>
    <t>SOENERGY SRL (CF: 01565370382)</t>
  </si>
  <si>
    <t>Verifica periodica biennale degli impianti elevatori</t>
  </si>
  <si>
    <t xml:space="preserve">I &amp; S INGEGNERIA &amp; SICUREZZA S.R.L. (CF: 01723610216)
I.M.Q. SPA (CF: 12898410159)
</t>
  </si>
  <si>
    <t>I &amp; S INGEGNERIA &amp; SICUREZZA S.R.L. (CF: 01723610216)</t>
  </si>
  <si>
    <t>Servizio di giardinaggio e pulizia aree esterne presso UT Merano</t>
  </si>
  <si>
    <t>04-PROCEDURA NEGOZIATA SENZA PREVIA PUBBLICAZIONE</t>
  </si>
  <si>
    <t xml:space="preserve">GS GLOBAL SERVICE ALTO ADIGE SRL (CF: 02650580216)
LA SFERA SOCIETA' COOPERATIVA SOCIALE - ONLUS (CF: 96040040220)
LORIS SERVICE SOCIETA' COOPERATIVA SOCIALE TIPO B (CF: 02428920223)
TURANDOT SOCIETA' COOPERATIVA (CF: 02494510213)
VIENNA SERVIZI SRL (CF: 01731580211)
</t>
  </si>
  <si>
    <t>TURANDOT SOCIETA' COOPERATIVA (CF: 02494510213)</t>
  </si>
  <si>
    <t>Riparazione e sostituzione tendaggi</t>
  </si>
  <si>
    <t xml:space="preserve">INAMA ALFRED &amp; FIGLI SNC (CF: 01189750217)
</t>
  </si>
  <si>
    <t>INAMA ALFRED &amp; FIGLI SNC (CF: 01189750217)</t>
  </si>
  <si>
    <t>NOLEGGIO FOTOCOPIATORI B/NERO PER GLI UFFICI DELLA DP</t>
  </si>
  <si>
    <t>ODA 2194714 NOLEGGIO 4 FOTOCOPIATORI</t>
  </si>
  <si>
    <t>Fornitura carta in risme per gli uffici della DP - fabbisogno 2020</t>
  </si>
  <si>
    <t xml:space="preserve">CARTIERA S. LUCIA DI MONTI AMADDIO (CF: MNTMDD38R01L522R)
CARTINGROS S.R.L. (CF: 02239150267)
CORSINI COMMERCIO CANCELLERIA SRL (CF: 02253960237)
FORATO CANCELLERIA S.R.L. (CF: 01383950225)
MOAR S.R.L. (CF: 01827230226)
</t>
  </si>
  <si>
    <t>MOAR S.R.L. (CF: 01827230226)</t>
  </si>
  <si>
    <t>Fornitura toner per gli uffici della DP di Bolzano</t>
  </si>
  <si>
    <t>Automatismo elettromeccanico porta automatica sede della DP</t>
  </si>
  <si>
    <t xml:space="preserve">A &amp; C AUTOMAZIONI (CF: 02096600222)
</t>
  </si>
  <si>
    <t>A &amp; C AUTOMAZIONI (CF: 02096600222)</t>
  </si>
  <si>
    <t>Fornitura di energia elettrica per gli uffici della DP di Bolzano 2020/21 EE16 LOTTO 4</t>
  </si>
  <si>
    <t xml:space="preserve">A2A ENERGIA (CF: 12883420155)
</t>
  </si>
  <si>
    <t>A2A ENERGIA (CF: 12883420155)</t>
  </si>
  <si>
    <t>Compartimentazione area caffÃ¨ Ut Bolzano</t>
  </si>
  <si>
    <t xml:space="preserve">TECNOBIT SRL (CF: 01719980227)
</t>
  </si>
  <si>
    <t>TECNOBIT SRL (CF: 01719980227)</t>
  </si>
  <si>
    <t>Manutenzione straordinaria impianti elettrici e clima</t>
  </si>
  <si>
    <t>Tinteggiatura archivio</t>
  </si>
  <si>
    <t xml:space="preserve">PIETROPOLI STELLIO (CF: PTRSLL68D18A952O)
PILATI GIOVANNI (CF: PLTGNN61P03C794A)
</t>
  </si>
  <si>
    <t>PILATI GIOVANNI (CF: PLTGNN61P03C794A)</t>
  </si>
  <si>
    <t>Manutenzione straordinaria impianto antintrusione UT Merano</t>
  </si>
  <si>
    <t xml:space="preserve">RIGITEC SRLS (CF: 03048770212)
</t>
  </si>
  <si>
    <t>RIGITEC SRLS (CF: 03048770212)</t>
  </si>
  <si>
    <t>Fornitura gas UT Merano</t>
  </si>
  <si>
    <t>FORNITURA BUONI PASTO ELETTRONICI PER IL PERSONALE DELLA DP DI BZ</t>
  </si>
  <si>
    <t xml:space="preserve">EDENRED ITALIA SRL (CF: 01014660417)
</t>
  </si>
  <si>
    <t>EDENRED ITALIA SRL (CF: 01014660417)</t>
  </si>
  <si>
    <t>Fornitura carta termica per sistema eliminacode Argo/Crono</t>
  </si>
  <si>
    <t xml:space="preserve">SIGMA SPA (CF: 01590680443)
</t>
  </si>
  <si>
    <t>SIGMA SPA (CF: 01590680443)</t>
  </si>
  <si>
    <t>Fornitura timbri</t>
  </si>
  <si>
    <t xml:space="preserve">TIMBRIFICIO TRENTINO S.N.C. (CF: 00631050226)
</t>
  </si>
  <si>
    <t>TIMBRIFICIO TRENTINO S.N.C. (CF: 00631050226)</t>
  </si>
  <si>
    <t>Fornitura e posa in opera copertura per il portabici per l'Ut di Merano</t>
  </si>
  <si>
    <t xml:space="preserve">BETTEGA ENNIO S.R.L. (CF: 01203880222)
C.M.A. CARPENTERIE METALLICHE ANAUNIA (CF: 00651670226)
CARPENTERIA DRUSO SNC (CF: 00097700215)
LA NUOVA CARPETERIA DI DOMENICO CRISAFI (CF: CRSDNC68S28A952Q)
VIEIDER ANTON (CF: VDRNTN60H07D571D)
</t>
  </si>
  <si>
    <t>LA NUOVA CARPETERIA DI DOMENICO CRISAFI (CF: CRSDNC68S28A952Q)</t>
  </si>
  <si>
    <t>Riparazione e sostituzione tendaggi, piazza Ambrosoli 22/24</t>
  </si>
  <si>
    <t>Servizio di sorveglianza sanitaria</t>
  </si>
  <si>
    <t xml:space="preserve">MATTIVI CHRISTIAN (CF: MTTCRS66D05F132D)
</t>
  </si>
  <si>
    <t>MATTIVI CHRISTIAN (CF: MTTCRS66D05F132D)</t>
  </si>
  <si>
    <t>Fornitura manualistica fiscale GiuffrÃ¨</t>
  </si>
  <si>
    <t xml:space="preserve">DOTT.A.GIUFFRE' EDITORE SPA (CF: CRFMTT74L21L424I)
</t>
  </si>
  <si>
    <t>DOTT.A.GIUFFRE' EDITORE SPA (CF: CRFMTT74L21L424I)</t>
  </si>
  <si>
    <t>INTERVENTO ANNUALE SPAZZACAMINO UT MERANO 2020</t>
  </si>
  <si>
    <t xml:space="preserve">BERGAMO SRL (CF: 02719000214)
</t>
  </si>
  <si>
    <t>BERGAMO SRL (CF: 02719000214)</t>
  </si>
  <si>
    <t>sanificazione sedi di Bolzano, piazza Ambrosoli 22/24 e piazza Tribunale 2</t>
  </si>
  <si>
    <t xml:space="preserve">MARKAS SRL (CF: 01174800217)
</t>
  </si>
  <si>
    <t>MARKAS SRL (CF: 01174800217)</t>
  </si>
  <si>
    <t>Sanificazione sedi di Merano, Bressanone e Brunico</t>
  </si>
  <si>
    <t>Fornitura mascherine uso comunitÃ </t>
  </si>
  <si>
    <t xml:space="preserve">LEOLORI SRL (CF: 09605380964)
</t>
  </si>
  <si>
    <t>LEOLORI SRL (CF: 09605380964)</t>
  </si>
  <si>
    <t>Fornitura mascherine chirurgiche</t>
  </si>
  <si>
    <t xml:space="preserve">FARMACIA CENTRALE S.A.S. (CF: 03057510210)
</t>
  </si>
  <si>
    <t>FARMACIA CENTRALE S.A.S. (CF: 03057510210)</t>
  </si>
  <si>
    <t>Fornitura pareti mobili per gli uffici</t>
  </si>
  <si>
    <t xml:space="preserve">TINKHAUSER GMBH (CF: 01563380219)
</t>
  </si>
  <si>
    <t>TINKHAUSER GMBH (CF: 01563380219)</t>
  </si>
  <si>
    <t>manutenzione serramenti presso la sede di Bolzano, piazza Ambrosoli 22-24</t>
  </si>
  <si>
    <t xml:space="preserve">CARPENTERIA DRUSO SNC (CF: 00097700215)
</t>
  </si>
  <si>
    <t>CARPENTERIA DRUSO SNC (CF: 00097700215)</t>
  </si>
  <si>
    <t>Servizio giardinaggio e pulizia aree esterne presso UT di Merano</t>
  </si>
  <si>
    <t xml:space="preserve">TURANDOT SOCIETA' COOPERATIVA (CF: 02494510213)
</t>
  </si>
  <si>
    <t>Servizio di facchinaggio per gli uffici della Dp di Bolzano</t>
  </si>
  <si>
    <t xml:space="preserve">AUTOTRASPORTI LOSS SRL (CF: 01390370227)
FACCHINI VERDI SOCIETA' COOPERATIVA (CF: 00108070228)
PIETROPOLI STELLIO (CF: PTRSLL68D18A952O)
</t>
  </si>
  <si>
    <t>PIETROPOLI STELLIO (CF: PTRSLL68D18A952O)</t>
  </si>
  <si>
    <t>FORNITURA MANUALISTICA FISCALE SEAC</t>
  </si>
  <si>
    <t xml:space="preserve">LE LIBRERIE SRL (CF: 02680470271)
LIBRERIA SCALA MARIO (CF: SCLMRA41B17H501T)
SEAC S.P.A. (CF: 00665310221)
</t>
  </si>
  <si>
    <t>LE LIBRERIE SRL (CF: 02680470271)</t>
  </si>
  <si>
    <t>Fornitura prodotti per la sicurezza e lâ€™igiene in ufficio</t>
  </si>
  <si>
    <t xml:space="preserve">CONTER FORNITURE S.A.S. (CF: 01206270215)
TINKHAUSER GMBH (CF: 01563380219)
</t>
  </si>
  <si>
    <t>Fornitura schermature in plexiglas per gli sportelli</t>
  </si>
  <si>
    <t xml:space="preserve">ALBATROS SOC. COOP. (CF: 01536330218)
BARTH S.R.L (CF: 00434300216)
FACCHINI ARREDAMENTI DI FACCHINI ALBERTO (CF: FCCLRT74T13A372Q)
KOFLER SRL (CF: 02818790210)
TECNOBIT SRL (CF: 01719980227)
</t>
  </si>
  <si>
    <t>FACCHINI ARREDAMENTI DI FACCHINI ALBERTO (CF: FCCLRT74T13A372Q)</t>
  </si>
  <si>
    <t>Integrazione fornitura schermature in plexiglas per gli sportelli</t>
  </si>
  <si>
    <t xml:space="preserve">FACCHINI ARREDAMENTI DI FACCHINI ALBERTO (CF: FCCLRT74T13A372Q)
</t>
  </si>
  <si>
    <t>Fornitura disinfettante mani formato 100 ml</t>
  </si>
  <si>
    <t>Fornitura 2000 mascherine chirurgiche</t>
  </si>
  <si>
    <t>FORNITURA CANCELLERIA 2020/2021</t>
  </si>
  <si>
    <t xml:space="preserve">FORATO CANCELLERIA S.R.L. (CF: 01383950225)
KIT UFFICIO SNC (CF: 02529780278)
PELIZZON LUIGI (CF: 01492100274)
PROSDOCIMI G.M. S.P.A. (CF: 00207000282)
THEMA OFFICE DI TIZZI GILDO &amp; C. SAS (CF: 01762630406)
</t>
  </si>
  <si>
    <t>KIT UFFICIO SNC (CF: 02529780278)</t>
  </si>
  <si>
    <t>Servizio di vigilanza fissa presso il front office dell'Ut di Bolzano</t>
  </si>
  <si>
    <t xml:space="preserve">CITTADINI DELL'ORDINE S.R.L. (CF: 02415990213)
CORPO VIGILANZA NOTTURNA SERVICES SRL (CF: 02038530222)
METROSERVICE SRL (CF: 06748221006)
SICURITALIA S.P.A (CF: 07897711003)
</t>
  </si>
  <si>
    <t>SICURITALIA S.P.A (CF: 07897711003)</t>
  </si>
  <si>
    <t>Noleggio 4 fotocopiatori b/n</t>
  </si>
  <si>
    <t xml:space="preserve">OLIVETTI SPA (CF: 02298700010)
</t>
  </si>
  <si>
    <t>OLIVETTI SPA (CF: 02298700010)</t>
  </si>
  <si>
    <t>Collegamento allarmi e servizio di pronto intervento</t>
  </si>
  <si>
    <t xml:space="preserve">CITTADINI DELL'ORDINE S.R.L. (CF: 02415990213)
</t>
  </si>
  <si>
    <t>CITTADINI DELL'ORDINE S.R.L. (CF: 02415990213)</t>
  </si>
  <si>
    <t>Fornitura di prodotti per la sicurezza e lâ€™igiene in ufficio</t>
  </si>
  <si>
    <t xml:space="preserve">GERHO' - S.P.A. (CF: 02668590215)
OSCAR BOSCAROL (CF: 01458460217)
TINKHAUSER GMBH (CF: 01563380219)
UNIFIX SRL (CF: 00605470210)
</t>
  </si>
  <si>
    <t>Fornitura 5 termoscanner a colonna</t>
  </si>
  <si>
    <t xml:space="preserve">INTERTOUCH SRL (CF: 11834151000)
</t>
  </si>
  <si>
    <t>INTERTOUCH SRL (CF: 11834151000)</t>
  </si>
  <si>
    <t>Fornitura timbri per gli Uffici della DP</t>
  </si>
  <si>
    <t>Sorveglianza sanitaria - PRESTAZIONI AGGIUNTIVE EMERGENZA COVID19</t>
  </si>
  <si>
    <t>Servizio di vigilanza privata - lotto 4 - Dp Bolzano</t>
  </si>
  <si>
    <t>Sanificazione sedi della DP di Bolzano</t>
  </si>
  <si>
    <t>12000 MASCHERINE CHIRURGICHE</t>
  </si>
  <si>
    <t xml:space="preserve">POLONORD ADESTE (CF: 02052230394)
</t>
  </si>
  <si>
    <t>POLONORD ADESTE (CF: 02052230394)</t>
  </si>
  <si>
    <t>Fornitura carta anno 2021</t>
  </si>
  <si>
    <t xml:space="preserve">FORATO CANCELLERIA S.R.L. (CF: 01383950225)
KIT UFFICIO SNC (CF: 02529780278)
MOAR S.R.L. (CF: 01827230226)
TECNOLOGIE SRL (CF: 04178600237)
ZEMA (CF: 04179650249)
</t>
  </si>
  <si>
    <t>TECNOLOGIE SRL (CF: 04178600237)</t>
  </si>
  <si>
    <t>Manutenzione impianti antincendio</t>
  </si>
  <si>
    <t xml:space="preserve">SERVIZI ANTINCENDIO SNC (CF: 02042580221)
</t>
  </si>
  <si>
    <t>SERVIZI ANTINCENDIO SNC (CF: 02042580221)</t>
  </si>
  <si>
    <t>Accertamenti specialistici nellâ€™ambito del servizio di sorveglianza sanitaria</t>
  </si>
  <si>
    <t xml:space="preserve">CASA DI CURA BONVICINI SRL (CF: 00220770218)
CITYCLINIC (CF: 02922000217)
CLINICA SANTA MARIA (CF: 00218510212)
</t>
  </si>
  <si>
    <t>CASA DI CURA BONVICINI SRL (CF: 00220770218)</t>
  </si>
  <si>
    <t>riparazione del tetto sede di Merano, via O. Huber 18.</t>
  </si>
  <si>
    <t xml:space="preserve">VIEIDER ANTON (CF: VDRNTN60H07D571D)
</t>
  </si>
  <si>
    <t>VIEIDER ANTON (CF: VDRNTN60H07D571D)</t>
  </si>
  <si>
    <t>Manutenzione ascensore sede di Brunico- via Bastioni 7</t>
  </si>
  <si>
    <t xml:space="preserve">KONE SPA (CF: 12899760156)
</t>
  </si>
  <si>
    <t>KONE SPA (CF: 12899760156)</t>
  </si>
  <si>
    <t>Manutenzione ordinaria impianti elevatori Merano e Brunico</t>
  </si>
  <si>
    <t>manutenzione impianti elettrici, igienico sanitari e di climatizzazione per gli uffici della DP di Bolzano</t>
  </si>
  <si>
    <t>Abbonamento quotidiano Alto Adige online</t>
  </si>
  <si>
    <t xml:space="preserve">S.E.T.A. SPA (CF: 00274700228)
</t>
  </si>
  <si>
    <t>S.E.T.A. SPA (CF: 00274700228)</t>
  </si>
  <si>
    <t xml:space="preserve">Fornitura mascherine FFP2  </t>
  </si>
  <si>
    <t xml:space="preserve">PROMO 77 DI ELEONORA MALAGUTI E C. SAS (CF: 01938331202)
</t>
  </si>
  <si>
    <t>PROMO 77 DI ELEONORA MALAGUTI E C. SAS (CF: 01938331202)</t>
  </si>
  <si>
    <t>Adesione convenzione Consip BUONI PASTO 8</t>
  </si>
  <si>
    <t xml:space="preserve">DAY RISTOSERVICE S.P.A. (CF: 03543000370)
</t>
  </si>
  <si>
    <t>DAY RISTOSERVICE S.P.A. (CF: 03543000370)</t>
  </si>
  <si>
    <t xml:space="preserve">Servizio di manutenzione degli impianti antincendio </t>
  </si>
  <si>
    <t>ACQUISTO DI ENERGIA ELETTRICA PER GLI UFFICI DELLA D.P. DI BOLZANO 2021/2022</t>
  </si>
  <si>
    <t>FORNITURA 27 SEDUTE OPERATIVE</t>
  </si>
  <si>
    <t>Fornitura 24 sedute visitatore sede di Brunico</t>
  </si>
  <si>
    <t xml:space="preserve">KIITOS SRL (CF: 02244290223)
</t>
  </si>
  <si>
    <t>KIITOS SRL (CF: 02244290223)</t>
  </si>
  <si>
    <t>Sanificazione Dp Bz - secondo piano</t>
  </si>
  <si>
    <t>Mappatura amianto DP Bolzano</t>
  </si>
  <si>
    <t xml:space="preserve">ECOOPERA SOCIETÃ  COOPERATIVA (CF: 00621240225)
ESA INGEGNERIA (CF: 02409380223)
VARNERIN SRL (CF: 03677100269)
</t>
  </si>
  <si>
    <t>ACQUISTO WEBCAM</t>
  </si>
  <si>
    <t xml:space="preserve">FERRARI COMPUTERS SRL (CF: 02138390360)
INFORMATICA.NET S.R.L. (CF: 04654610874)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</si>
</sst>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workbookViewId="0"/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 x14ac:dyDescent="0.25">
      <c r="A3" t="str">
        <f>"6668504F92"</f>
        <v>6668504F92</v>
      </c>
      <c r="B3" t="str">
        <f t="shared" ref="B3:B34" si="0">"06363391001"</f>
        <v>06363391001</v>
      </c>
      <c r="C3" t="s">
        <v>16</v>
      </c>
      <c r="D3" t="s">
        <v>17</v>
      </c>
      <c r="E3" t="s">
        <v>18</v>
      </c>
      <c r="F3" s="1" t="s">
        <v>19</v>
      </c>
      <c r="G3" t="s">
        <v>20</v>
      </c>
      <c r="H3">
        <v>569292.19999999995</v>
      </c>
      <c r="I3" s="2">
        <v>42522</v>
      </c>
      <c r="J3" s="2">
        <v>44218</v>
      </c>
      <c r="K3">
        <v>276682.89</v>
      </c>
    </row>
    <row r="4" spans="1:11" x14ac:dyDescent="0.25">
      <c r="A4" t="str">
        <f>"Z7C1C4D1E3"</f>
        <v>Z7C1C4D1E3</v>
      </c>
      <c r="B4" t="str">
        <f t="shared" si="0"/>
        <v>06363391001</v>
      </c>
      <c r="C4" t="s">
        <v>16</v>
      </c>
      <c r="D4" t="s">
        <v>21</v>
      </c>
      <c r="E4" t="s">
        <v>22</v>
      </c>
      <c r="F4" s="1" t="s">
        <v>23</v>
      </c>
      <c r="G4" t="s">
        <v>24</v>
      </c>
      <c r="H4">
        <v>0</v>
      </c>
      <c r="I4" s="2">
        <v>42716</v>
      </c>
      <c r="J4" s="2">
        <v>46367</v>
      </c>
      <c r="K4">
        <v>29831.5</v>
      </c>
    </row>
    <row r="5" spans="1:11" x14ac:dyDescent="0.25">
      <c r="A5" t="str">
        <f>"Z4B123C4B7"</f>
        <v>Z4B123C4B7</v>
      </c>
      <c r="B5" t="str">
        <f t="shared" si="0"/>
        <v>06363391001</v>
      </c>
      <c r="C5" t="s">
        <v>16</v>
      </c>
      <c r="D5" t="s">
        <v>25</v>
      </c>
      <c r="E5" t="s">
        <v>18</v>
      </c>
      <c r="F5" s="1" t="s">
        <v>26</v>
      </c>
      <c r="G5" t="s">
        <v>27</v>
      </c>
      <c r="H5">
        <v>0</v>
      </c>
      <c r="I5" s="2">
        <v>42036</v>
      </c>
      <c r="J5" s="2">
        <v>42429</v>
      </c>
      <c r="K5">
        <v>37235.61</v>
      </c>
    </row>
    <row r="6" spans="1:11" x14ac:dyDescent="0.25">
      <c r="A6" t="str">
        <f>"Z0701C202E"</f>
        <v>Z0701C202E</v>
      </c>
      <c r="B6" t="str">
        <f t="shared" si="0"/>
        <v>06363391001</v>
      </c>
      <c r="C6" t="s">
        <v>16</v>
      </c>
      <c r="D6" t="s">
        <v>28</v>
      </c>
      <c r="E6" t="s">
        <v>18</v>
      </c>
      <c r="F6" s="1" t="s">
        <v>29</v>
      </c>
      <c r="G6" t="s">
        <v>30</v>
      </c>
      <c r="H6">
        <v>27675.5</v>
      </c>
      <c r="I6" s="2">
        <v>42767</v>
      </c>
      <c r="J6" s="2">
        <v>43861</v>
      </c>
      <c r="K6">
        <v>18923.490000000002</v>
      </c>
    </row>
    <row r="7" spans="1:11" x14ac:dyDescent="0.25">
      <c r="A7" t="str">
        <f>"Z92215A5BF"</f>
        <v>Z92215A5BF</v>
      </c>
      <c r="B7" t="str">
        <f t="shared" si="0"/>
        <v>06363391001</v>
      </c>
      <c r="C7" t="s">
        <v>16</v>
      </c>
      <c r="D7" t="s">
        <v>31</v>
      </c>
      <c r="E7" t="s">
        <v>18</v>
      </c>
      <c r="F7" s="1" t="s">
        <v>32</v>
      </c>
      <c r="G7" t="s">
        <v>33</v>
      </c>
      <c r="H7">
        <v>13723.2</v>
      </c>
      <c r="I7" s="2">
        <v>43132</v>
      </c>
      <c r="J7" s="2">
        <v>44957</v>
      </c>
      <c r="K7">
        <v>7547.76</v>
      </c>
    </row>
    <row r="8" spans="1:11" x14ac:dyDescent="0.25">
      <c r="A8" t="str">
        <f>"ZD01B64B0F"</f>
        <v>ZD01B64B0F</v>
      </c>
      <c r="B8" t="str">
        <f t="shared" si="0"/>
        <v>06363391001</v>
      </c>
      <c r="C8" t="s">
        <v>16</v>
      </c>
      <c r="D8" t="s">
        <v>34</v>
      </c>
      <c r="E8" t="s">
        <v>18</v>
      </c>
      <c r="F8" s="1" t="s">
        <v>35</v>
      </c>
      <c r="G8" t="s">
        <v>36</v>
      </c>
      <c r="H8">
        <v>9000</v>
      </c>
      <c r="I8" s="2">
        <v>42639</v>
      </c>
      <c r="J8" s="2">
        <v>43368</v>
      </c>
      <c r="K8">
        <v>9000</v>
      </c>
    </row>
    <row r="9" spans="1:11" ht="75" x14ac:dyDescent="0.25">
      <c r="A9" t="str">
        <f>"ZD824DFCAE"</f>
        <v>ZD824DFCAE</v>
      </c>
      <c r="B9" t="str">
        <f t="shared" si="0"/>
        <v>06363391001</v>
      </c>
      <c r="C9" t="s">
        <v>16</v>
      </c>
      <c r="D9" t="s">
        <v>37</v>
      </c>
      <c r="E9" t="s">
        <v>22</v>
      </c>
      <c r="F9" s="1" t="s">
        <v>38</v>
      </c>
      <c r="G9" t="s">
        <v>39</v>
      </c>
      <c r="H9">
        <v>2000</v>
      </c>
      <c r="I9" s="2">
        <v>43405</v>
      </c>
      <c r="J9" s="2">
        <v>44135</v>
      </c>
      <c r="K9">
        <v>1756.16</v>
      </c>
    </row>
    <row r="10" spans="1:11" ht="165" x14ac:dyDescent="0.25">
      <c r="A10" t="str">
        <f>"Z7C247CBF5"</f>
        <v>Z7C247CBF5</v>
      </c>
      <c r="B10" t="str">
        <f t="shared" si="0"/>
        <v>06363391001</v>
      </c>
      <c r="C10" t="s">
        <v>16</v>
      </c>
      <c r="D10" t="s">
        <v>40</v>
      </c>
      <c r="E10" t="s">
        <v>22</v>
      </c>
      <c r="F10" s="1" t="s">
        <v>41</v>
      </c>
      <c r="G10" t="s">
        <v>42</v>
      </c>
      <c r="H10">
        <v>28603</v>
      </c>
      <c r="I10" s="2">
        <v>43405</v>
      </c>
      <c r="J10" s="2">
        <v>44135</v>
      </c>
      <c r="K10">
        <v>22607.63</v>
      </c>
    </row>
    <row r="11" spans="1:11" x14ac:dyDescent="0.25">
      <c r="A11" t="str">
        <f>"ZF82639944"</f>
        <v>ZF82639944</v>
      </c>
      <c r="B11" t="str">
        <f t="shared" si="0"/>
        <v>06363391001</v>
      </c>
      <c r="C11" t="s">
        <v>16</v>
      </c>
      <c r="D11" t="s">
        <v>43</v>
      </c>
      <c r="E11" t="s">
        <v>18</v>
      </c>
      <c r="F11" s="1" t="s">
        <v>44</v>
      </c>
      <c r="G11" t="s">
        <v>45</v>
      </c>
      <c r="H11">
        <v>38770</v>
      </c>
      <c r="I11" s="2">
        <v>43525</v>
      </c>
      <c r="J11" s="2">
        <v>43890</v>
      </c>
      <c r="K11">
        <v>35301.760000000002</v>
      </c>
    </row>
    <row r="12" spans="1:11" x14ac:dyDescent="0.25">
      <c r="A12" t="str">
        <f>"ZC826EFB07"</f>
        <v>ZC826EFB07</v>
      </c>
      <c r="B12" t="str">
        <f t="shared" si="0"/>
        <v>06363391001</v>
      </c>
      <c r="C12" t="s">
        <v>16</v>
      </c>
      <c r="D12" t="s">
        <v>46</v>
      </c>
      <c r="E12" t="s">
        <v>18</v>
      </c>
      <c r="F12" s="1" t="s">
        <v>47</v>
      </c>
      <c r="G12" t="s">
        <v>48</v>
      </c>
      <c r="H12">
        <v>0</v>
      </c>
      <c r="I12" s="2">
        <v>43556</v>
      </c>
      <c r="J12" s="2">
        <v>43920</v>
      </c>
      <c r="K12">
        <v>10506.88</v>
      </c>
    </row>
    <row r="13" spans="1:11" x14ac:dyDescent="0.25">
      <c r="A13" t="str">
        <f>"Z9F26D6EA7"</f>
        <v>Z9F26D6EA7</v>
      </c>
      <c r="B13" t="str">
        <f t="shared" si="0"/>
        <v>06363391001</v>
      </c>
      <c r="C13" t="s">
        <v>16</v>
      </c>
      <c r="D13" t="s">
        <v>49</v>
      </c>
      <c r="E13" t="s">
        <v>22</v>
      </c>
      <c r="F13" s="1" t="s">
        <v>50</v>
      </c>
      <c r="G13" t="s">
        <v>51</v>
      </c>
      <c r="H13">
        <v>220</v>
      </c>
      <c r="I13" s="2">
        <v>43678</v>
      </c>
      <c r="J13" s="2">
        <v>44104</v>
      </c>
      <c r="K13">
        <v>220</v>
      </c>
    </row>
    <row r="14" spans="1:11" x14ac:dyDescent="0.25">
      <c r="A14" t="str">
        <f>"ZCF2725EAB"</f>
        <v>ZCF2725EAB</v>
      </c>
      <c r="B14" t="str">
        <f t="shared" si="0"/>
        <v>06363391001</v>
      </c>
      <c r="C14" t="s">
        <v>16</v>
      </c>
      <c r="D14" t="s">
        <v>52</v>
      </c>
      <c r="E14" t="s">
        <v>53</v>
      </c>
      <c r="F14" s="1" t="s">
        <v>54</v>
      </c>
      <c r="G14" t="s">
        <v>55</v>
      </c>
      <c r="H14">
        <v>2750</v>
      </c>
      <c r="I14" s="2">
        <v>43586</v>
      </c>
      <c r="J14" s="2">
        <v>43951</v>
      </c>
      <c r="K14">
        <v>2520.7600000000002</v>
      </c>
    </row>
    <row r="15" spans="1:11" x14ac:dyDescent="0.25">
      <c r="A15" t="str">
        <f>"ZE229866F1"</f>
        <v>ZE229866F1</v>
      </c>
      <c r="B15" t="str">
        <f t="shared" si="0"/>
        <v>06363391001</v>
      </c>
      <c r="C15" t="s">
        <v>16</v>
      </c>
      <c r="D15" t="s">
        <v>56</v>
      </c>
      <c r="E15" t="s">
        <v>22</v>
      </c>
      <c r="F15" s="1" t="s">
        <v>57</v>
      </c>
      <c r="G15" t="s">
        <v>58</v>
      </c>
      <c r="H15">
        <v>8121.71</v>
      </c>
      <c r="I15" s="2">
        <v>44104</v>
      </c>
      <c r="J15" s="2">
        <v>43840</v>
      </c>
      <c r="K15">
        <v>8121.71</v>
      </c>
    </row>
    <row r="16" spans="1:11" x14ac:dyDescent="0.25">
      <c r="A16" t="str">
        <f>"Z37224BBCC"</f>
        <v>Z37224BBCC</v>
      </c>
      <c r="B16" t="str">
        <f t="shared" si="0"/>
        <v>06363391001</v>
      </c>
      <c r="C16" t="s">
        <v>16</v>
      </c>
      <c r="D16" t="s">
        <v>59</v>
      </c>
      <c r="E16" t="s">
        <v>18</v>
      </c>
      <c r="F16" s="1" t="s">
        <v>32</v>
      </c>
      <c r="G16" t="s">
        <v>33</v>
      </c>
      <c r="H16">
        <v>28270</v>
      </c>
      <c r="I16" s="2">
        <v>43174</v>
      </c>
      <c r="J16" s="2">
        <v>45000</v>
      </c>
      <c r="K16">
        <v>15548.5</v>
      </c>
    </row>
    <row r="17" spans="1:11" x14ac:dyDescent="0.25">
      <c r="A17" t="str">
        <f>"ZF813C0A7E"</f>
        <v>ZF813C0A7E</v>
      </c>
      <c r="B17" t="str">
        <f t="shared" si="0"/>
        <v>06363391001</v>
      </c>
      <c r="C17" t="s">
        <v>16</v>
      </c>
      <c r="D17" t="s">
        <v>60</v>
      </c>
      <c r="E17" t="s">
        <v>18</v>
      </c>
      <c r="F17" s="1" t="s">
        <v>32</v>
      </c>
      <c r="G17" t="s">
        <v>33</v>
      </c>
      <c r="H17">
        <v>8385.6</v>
      </c>
      <c r="I17" s="2">
        <v>42212</v>
      </c>
      <c r="J17" s="2">
        <v>44040</v>
      </c>
      <c r="K17">
        <v>8814.86</v>
      </c>
    </row>
    <row r="18" spans="1:11" x14ac:dyDescent="0.25">
      <c r="A18" t="str">
        <f>"Z952A1B551"</f>
        <v>Z952A1B551</v>
      </c>
      <c r="B18" t="str">
        <f t="shared" si="0"/>
        <v>06363391001</v>
      </c>
      <c r="C18" t="s">
        <v>16</v>
      </c>
      <c r="D18" t="s">
        <v>61</v>
      </c>
      <c r="E18" t="s">
        <v>53</v>
      </c>
      <c r="F18" s="1" t="s">
        <v>62</v>
      </c>
      <c r="G18" t="s">
        <v>63</v>
      </c>
      <c r="H18">
        <v>9165</v>
      </c>
      <c r="I18" s="2">
        <v>43831</v>
      </c>
      <c r="J18" s="2">
        <v>44196</v>
      </c>
      <c r="K18">
        <v>9165</v>
      </c>
    </row>
    <row r="19" spans="1:11" x14ac:dyDescent="0.25">
      <c r="A19" t="str">
        <f>"Z4029DD8A5"</f>
        <v>Z4029DD8A5</v>
      </c>
      <c r="B19" t="str">
        <f t="shared" si="0"/>
        <v>06363391001</v>
      </c>
      <c r="C19" t="s">
        <v>16</v>
      </c>
      <c r="D19" t="s">
        <v>64</v>
      </c>
      <c r="E19" t="s">
        <v>22</v>
      </c>
      <c r="F19" s="1" t="s">
        <v>35</v>
      </c>
      <c r="G19" t="s">
        <v>36</v>
      </c>
      <c r="H19">
        <v>4500</v>
      </c>
      <c r="I19" s="2">
        <v>43746</v>
      </c>
      <c r="J19" s="2">
        <v>44476</v>
      </c>
      <c r="K19">
        <v>3776.88</v>
      </c>
    </row>
    <row r="20" spans="1:11" x14ac:dyDescent="0.25">
      <c r="A20" t="str">
        <f>"Z9829C2290"</f>
        <v>Z9829C2290</v>
      </c>
      <c r="B20" t="str">
        <f t="shared" si="0"/>
        <v>06363391001</v>
      </c>
      <c r="C20" t="s">
        <v>16</v>
      </c>
      <c r="D20" t="s">
        <v>65</v>
      </c>
      <c r="E20" t="s">
        <v>22</v>
      </c>
      <c r="F20" s="1" t="s">
        <v>66</v>
      </c>
      <c r="G20" t="s">
        <v>67</v>
      </c>
      <c r="H20">
        <v>1800</v>
      </c>
      <c r="I20" s="2">
        <v>43800</v>
      </c>
      <c r="J20" s="2">
        <v>43830</v>
      </c>
      <c r="K20">
        <v>1800</v>
      </c>
    </row>
    <row r="21" spans="1:11" x14ac:dyDescent="0.25">
      <c r="A21" t="str">
        <f>"Z552AF0EA6"</f>
        <v>Z552AF0EA6</v>
      </c>
      <c r="B21" t="str">
        <f t="shared" si="0"/>
        <v>06363391001</v>
      </c>
      <c r="C21" t="s">
        <v>16</v>
      </c>
      <c r="D21" t="s">
        <v>68</v>
      </c>
      <c r="E21" t="s">
        <v>18</v>
      </c>
      <c r="F21" s="1" t="s">
        <v>69</v>
      </c>
      <c r="G21" t="s">
        <v>70</v>
      </c>
      <c r="H21">
        <v>38313</v>
      </c>
      <c r="I21" s="2">
        <v>43891</v>
      </c>
      <c r="J21" s="2">
        <v>44255</v>
      </c>
      <c r="K21">
        <v>21853.69</v>
      </c>
    </row>
    <row r="22" spans="1:11" ht="90" x14ac:dyDescent="0.25">
      <c r="A22" t="str">
        <f>"ZE32B262B6"</f>
        <v>ZE32B262B6</v>
      </c>
      <c r="B22" t="str">
        <f t="shared" si="0"/>
        <v>06363391001</v>
      </c>
      <c r="C22" t="s">
        <v>16</v>
      </c>
      <c r="D22" t="s">
        <v>71</v>
      </c>
      <c r="E22" t="s">
        <v>22</v>
      </c>
      <c r="F22" s="1" t="s">
        <v>72</v>
      </c>
      <c r="G22" t="s">
        <v>73</v>
      </c>
      <c r="H22">
        <v>4175.8999999999996</v>
      </c>
      <c r="I22" s="2">
        <v>43871</v>
      </c>
      <c r="J22" s="2">
        <v>43885</v>
      </c>
      <c r="K22">
        <v>4175.8999999999996</v>
      </c>
    </row>
    <row r="23" spans="1:11" ht="165" x14ac:dyDescent="0.25">
      <c r="A23" t="str">
        <f>"Z012AE1B67"</f>
        <v>Z012AE1B67</v>
      </c>
      <c r="B23" t="str">
        <f t="shared" si="0"/>
        <v>06363391001</v>
      </c>
      <c r="C23" t="s">
        <v>16</v>
      </c>
      <c r="D23" t="s">
        <v>74</v>
      </c>
      <c r="E23" t="s">
        <v>22</v>
      </c>
      <c r="F23" s="1" t="s">
        <v>41</v>
      </c>
      <c r="G23" t="s">
        <v>42</v>
      </c>
      <c r="H23">
        <v>10356.44</v>
      </c>
      <c r="I23" s="2">
        <v>43832</v>
      </c>
      <c r="J23" s="2">
        <v>43858</v>
      </c>
      <c r="K23">
        <v>9933.01</v>
      </c>
    </row>
    <row r="24" spans="1:11" ht="210" x14ac:dyDescent="0.25">
      <c r="A24" t="str">
        <f>"ZC52BA4832"</f>
        <v>ZC52BA4832</v>
      </c>
      <c r="B24" t="str">
        <f t="shared" si="0"/>
        <v>06363391001</v>
      </c>
      <c r="C24" t="s">
        <v>16</v>
      </c>
      <c r="D24" t="s">
        <v>75</v>
      </c>
      <c r="E24" t="s">
        <v>22</v>
      </c>
      <c r="F24" s="1" t="s">
        <v>76</v>
      </c>
      <c r="G24" t="s">
        <v>77</v>
      </c>
      <c r="H24">
        <v>330</v>
      </c>
      <c r="I24" s="2">
        <v>43857</v>
      </c>
      <c r="J24" s="2">
        <v>43857</v>
      </c>
      <c r="K24">
        <v>330</v>
      </c>
    </row>
    <row r="25" spans="1:11" ht="75" x14ac:dyDescent="0.25">
      <c r="A25" t="str">
        <f>"ZF32BBD104"</f>
        <v>ZF32BBD104</v>
      </c>
      <c r="B25" t="str">
        <f t="shared" si="0"/>
        <v>06363391001</v>
      </c>
      <c r="C25" t="s">
        <v>16</v>
      </c>
      <c r="D25" t="s">
        <v>78</v>
      </c>
      <c r="E25" t="s">
        <v>22</v>
      </c>
      <c r="F25" s="1" t="s">
        <v>79</v>
      </c>
      <c r="G25" t="s">
        <v>80</v>
      </c>
      <c r="H25">
        <v>674.2</v>
      </c>
      <c r="I25" s="2">
        <v>43858</v>
      </c>
      <c r="J25" s="2">
        <v>43889</v>
      </c>
      <c r="K25">
        <v>674.2</v>
      </c>
    </row>
    <row r="26" spans="1:11" ht="90" x14ac:dyDescent="0.25">
      <c r="A26" t="str">
        <f>"ZF12BC0E3F"</f>
        <v>ZF12BC0E3F</v>
      </c>
      <c r="B26" t="str">
        <f t="shared" si="0"/>
        <v>06363391001</v>
      </c>
      <c r="C26" t="s">
        <v>16</v>
      </c>
      <c r="D26" t="s">
        <v>81</v>
      </c>
      <c r="E26" t="s">
        <v>18</v>
      </c>
      <c r="F26" s="1" t="s">
        <v>47</v>
      </c>
      <c r="G26" t="s">
        <v>48</v>
      </c>
      <c r="H26">
        <v>0</v>
      </c>
      <c r="I26" s="2">
        <v>43922</v>
      </c>
      <c r="J26" s="2">
        <v>44286</v>
      </c>
      <c r="K26">
        <v>3359.52</v>
      </c>
    </row>
    <row r="27" spans="1:11" ht="90" x14ac:dyDescent="0.25">
      <c r="A27" t="str">
        <f>"7347458227"</f>
        <v>7347458227</v>
      </c>
      <c r="B27" t="str">
        <f t="shared" si="0"/>
        <v>06363391001</v>
      </c>
      <c r="C27" t="s">
        <v>16</v>
      </c>
      <c r="D27" t="s">
        <v>82</v>
      </c>
      <c r="E27" t="s">
        <v>18</v>
      </c>
      <c r="F27" s="1" t="s">
        <v>83</v>
      </c>
      <c r="G27" t="s">
        <v>84</v>
      </c>
      <c r="H27">
        <v>334883</v>
      </c>
      <c r="I27" s="2">
        <v>43101</v>
      </c>
      <c r="J27" s="2">
        <v>44196</v>
      </c>
      <c r="K27">
        <v>260522.54</v>
      </c>
    </row>
    <row r="28" spans="1:11" ht="75" x14ac:dyDescent="0.25">
      <c r="A28" t="str">
        <f>"Z84280EDCE"</f>
        <v>Z84280EDCE</v>
      </c>
      <c r="B28" t="str">
        <f t="shared" si="0"/>
        <v>06363391001</v>
      </c>
      <c r="C28" t="s">
        <v>16</v>
      </c>
      <c r="D28" t="s">
        <v>85</v>
      </c>
      <c r="E28" t="s">
        <v>22</v>
      </c>
      <c r="F28" s="1" t="s">
        <v>86</v>
      </c>
      <c r="G28" t="s">
        <v>87</v>
      </c>
      <c r="H28">
        <v>962.5</v>
      </c>
      <c r="I28" s="2">
        <v>43591</v>
      </c>
      <c r="J28" s="2">
        <v>43604</v>
      </c>
      <c r="K28">
        <v>962.5</v>
      </c>
    </row>
    <row r="29" spans="1:11" ht="120" x14ac:dyDescent="0.25">
      <c r="A29" t="str">
        <f>"Z2F2BC276A"</f>
        <v>Z2F2BC276A</v>
      </c>
      <c r="B29" t="str">
        <f t="shared" si="0"/>
        <v>06363391001</v>
      </c>
      <c r="C29" t="s">
        <v>16</v>
      </c>
      <c r="D29" t="s">
        <v>88</v>
      </c>
      <c r="E29" t="s">
        <v>22</v>
      </c>
      <c r="F29" s="1" t="s">
        <v>89</v>
      </c>
      <c r="G29" t="s">
        <v>90</v>
      </c>
      <c r="H29">
        <v>228.41</v>
      </c>
      <c r="I29" s="2">
        <v>43864</v>
      </c>
      <c r="J29" s="2">
        <v>43871</v>
      </c>
      <c r="K29">
        <v>228.41</v>
      </c>
    </row>
    <row r="30" spans="1:11" ht="409.5" x14ac:dyDescent="0.25">
      <c r="A30" t="str">
        <f>"ZAD2367EA9"</f>
        <v>ZAD2367EA9</v>
      </c>
      <c r="B30" t="str">
        <f t="shared" si="0"/>
        <v>06363391001</v>
      </c>
      <c r="C30" t="s">
        <v>16</v>
      </c>
      <c r="D30" t="s">
        <v>91</v>
      </c>
      <c r="E30" t="s">
        <v>22</v>
      </c>
      <c r="F30" s="1" t="s">
        <v>92</v>
      </c>
      <c r="G30" t="s">
        <v>93</v>
      </c>
      <c r="H30">
        <v>2500</v>
      </c>
      <c r="I30" s="2">
        <v>43437</v>
      </c>
      <c r="J30" s="2">
        <v>43457</v>
      </c>
      <c r="K30">
        <v>2500</v>
      </c>
    </row>
    <row r="31" spans="1:11" ht="105" x14ac:dyDescent="0.25">
      <c r="A31" t="str">
        <f>"Z8D2C00B6A"</f>
        <v>Z8D2C00B6A</v>
      </c>
      <c r="B31" t="str">
        <f t="shared" si="0"/>
        <v>06363391001</v>
      </c>
      <c r="C31" t="s">
        <v>16</v>
      </c>
      <c r="D31" t="s">
        <v>94</v>
      </c>
      <c r="E31" t="s">
        <v>22</v>
      </c>
      <c r="F31" s="1" t="s">
        <v>57</v>
      </c>
      <c r="G31" t="s">
        <v>58</v>
      </c>
      <c r="H31">
        <v>586.5</v>
      </c>
      <c r="I31" s="2">
        <v>43885</v>
      </c>
      <c r="J31" s="2">
        <v>43889</v>
      </c>
      <c r="K31">
        <v>586.5</v>
      </c>
    </row>
    <row r="32" spans="1:11" ht="105" x14ac:dyDescent="0.25">
      <c r="A32" t="str">
        <f>"Z862B7ECE5"</f>
        <v>Z862B7ECE5</v>
      </c>
      <c r="B32" t="str">
        <f t="shared" si="0"/>
        <v>06363391001</v>
      </c>
      <c r="C32" t="s">
        <v>16</v>
      </c>
      <c r="D32" t="s">
        <v>95</v>
      </c>
      <c r="E32" t="s">
        <v>22</v>
      </c>
      <c r="F32" s="1" t="s">
        <v>96</v>
      </c>
      <c r="G32" t="s">
        <v>97</v>
      </c>
      <c r="H32">
        <v>14590</v>
      </c>
      <c r="I32" s="2">
        <v>43892</v>
      </c>
      <c r="J32" s="2">
        <v>44621</v>
      </c>
      <c r="K32">
        <v>3787</v>
      </c>
    </row>
    <row r="33" spans="1:11" ht="120" x14ac:dyDescent="0.25">
      <c r="A33" t="str">
        <f>"Z5C2C3A593"</f>
        <v>Z5C2C3A593</v>
      </c>
      <c r="B33" t="str">
        <f t="shared" si="0"/>
        <v>06363391001</v>
      </c>
      <c r="C33" t="s">
        <v>16</v>
      </c>
      <c r="D33" t="s">
        <v>98</v>
      </c>
      <c r="E33" t="s">
        <v>22</v>
      </c>
      <c r="F33" s="1" t="s">
        <v>99</v>
      </c>
      <c r="G33" t="s">
        <v>100</v>
      </c>
      <c r="H33">
        <v>2377</v>
      </c>
      <c r="I33" s="2">
        <v>43906</v>
      </c>
      <c r="J33" s="2">
        <v>44012</v>
      </c>
      <c r="K33">
        <v>2377</v>
      </c>
    </row>
    <row r="34" spans="1:11" ht="90" x14ac:dyDescent="0.25">
      <c r="A34" t="str">
        <f>"Z302BBD167"</f>
        <v>Z302BBD167</v>
      </c>
      <c r="B34" t="str">
        <f t="shared" si="0"/>
        <v>06363391001</v>
      </c>
      <c r="C34" t="s">
        <v>16</v>
      </c>
      <c r="D34" t="s">
        <v>101</v>
      </c>
      <c r="E34" t="s">
        <v>22</v>
      </c>
      <c r="F34" s="1" t="s">
        <v>102</v>
      </c>
      <c r="G34" t="s">
        <v>103</v>
      </c>
      <c r="H34">
        <v>165</v>
      </c>
      <c r="I34" s="2">
        <v>43985</v>
      </c>
      <c r="J34" s="2">
        <v>44012</v>
      </c>
      <c r="K34">
        <v>165</v>
      </c>
    </row>
    <row r="35" spans="1:11" ht="75" x14ac:dyDescent="0.25">
      <c r="A35" t="str">
        <f>"ZAA2CAF0D2"</f>
        <v>ZAA2CAF0D2</v>
      </c>
      <c r="B35" t="str">
        <f t="shared" ref="B35:B66" si="1">"06363391001"</f>
        <v>06363391001</v>
      </c>
      <c r="C35" t="s">
        <v>16</v>
      </c>
      <c r="D35" t="s">
        <v>104</v>
      </c>
      <c r="E35" t="s">
        <v>22</v>
      </c>
      <c r="F35" s="1" t="s">
        <v>105</v>
      </c>
      <c r="G35" t="s">
        <v>106</v>
      </c>
      <c r="H35">
        <v>1900</v>
      </c>
      <c r="I35" s="2">
        <v>43907</v>
      </c>
      <c r="J35" s="2">
        <v>43907</v>
      </c>
      <c r="K35">
        <v>1900</v>
      </c>
    </row>
    <row r="36" spans="1:11" ht="75" x14ac:dyDescent="0.25">
      <c r="A36" t="str">
        <f>"ZD62CB89DE"</f>
        <v>ZD62CB89DE</v>
      </c>
      <c r="B36" t="str">
        <f t="shared" si="1"/>
        <v>06363391001</v>
      </c>
      <c r="C36" t="s">
        <v>16</v>
      </c>
      <c r="D36" t="s">
        <v>107</v>
      </c>
      <c r="E36" t="s">
        <v>22</v>
      </c>
      <c r="F36" s="1" t="s">
        <v>105</v>
      </c>
      <c r="G36" t="s">
        <v>106</v>
      </c>
      <c r="H36">
        <v>2660</v>
      </c>
      <c r="I36" s="2">
        <v>43941</v>
      </c>
      <c r="J36" s="2">
        <v>43945</v>
      </c>
      <c r="K36">
        <v>2660</v>
      </c>
    </row>
    <row r="37" spans="1:11" ht="75" x14ac:dyDescent="0.25">
      <c r="A37" t="str">
        <f>"Z7C2CAC9F3"</f>
        <v>Z7C2CAC9F3</v>
      </c>
      <c r="B37" t="str">
        <f t="shared" si="1"/>
        <v>06363391001</v>
      </c>
      <c r="C37" t="s">
        <v>16</v>
      </c>
      <c r="D37" t="s">
        <v>108</v>
      </c>
      <c r="E37" t="s">
        <v>22</v>
      </c>
      <c r="F37" s="1" t="s">
        <v>109</v>
      </c>
      <c r="G37" t="s">
        <v>110</v>
      </c>
      <c r="H37">
        <v>2700</v>
      </c>
      <c r="I37" s="2">
        <v>43935</v>
      </c>
      <c r="J37" s="2">
        <v>43935</v>
      </c>
      <c r="K37">
        <v>2700</v>
      </c>
    </row>
    <row r="38" spans="1:11" ht="120" x14ac:dyDescent="0.25">
      <c r="A38" t="str">
        <f>"Z542CAF12C"</f>
        <v>Z542CAF12C</v>
      </c>
      <c r="B38" t="str">
        <f t="shared" si="1"/>
        <v>06363391001</v>
      </c>
      <c r="C38" t="s">
        <v>16</v>
      </c>
      <c r="D38" t="s">
        <v>111</v>
      </c>
      <c r="E38" t="s">
        <v>22</v>
      </c>
      <c r="F38" s="1" t="s">
        <v>112</v>
      </c>
      <c r="G38" t="s">
        <v>113</v>
      </c>
      <c r="H38">
        <v>1230</v>
      </c>
      <c r="I38" s="2">
        <v>43935</v>
      </c>
      <c r="J38" s="2">
        <v>43935</v>
      </c>
      <c r="K38">
        <v>1230</v>
      </c>
    </row>
    <row r="39" spans="1:11" ht="105" x14ac:dyDescent="0.25">
      <c r="A39" t="str">
        <f>"Z462CC8546"</f>
        <v>Z462CC8546</v>
      </c>
      <c r="B39" t="str">
        <f t="shared" si="1"/>
        <v>06363391001</v>
      </c>
      <c r="C39" t="s">
        <v>16</v>
      </c>
      <c r="D39" t="s">
        <v>114</v>
      </c>
      <c r="E39" t="s">
        <v>22</v>
      </c>
      <c r="F39" s="1" t="s">
        <v>115</v>
      </c>
      <c r="G39" t="s">
        <v>116</v>
      </c>
      <c r="H39">
        <v>3298</v>
      </c>
      <c r="I39" s="2">
        <v>43945</v>
      </c>
      <c r="J39" s="2">
        <v>43951</v>
      </c>
      <c r="K39">
        <v>3298</v>
      </c>
    </row>
    <row r="40" spans="1:11" ht="105" x14ac:dyDescent="0.25">
      <c r="A40" t="str">
        <f>"Z2B2C41EB1"</f>
        <v>Z2B2C41EB1</v>
      </c>
      <c r="B40" t="str">
        <f t="shared" si="1"/>
        <v>06363391001</v>
      </c>
      <c r="C40" t="s">
        <v>16</v>
      </c>
      <c r="D40" t="s">
        <v>117</v>
      </c>
      <c r="E40" t="s">
        <v>22</v>
      </c>
      <c r="F40" s="1" t="s">
        <v>118</v>
      </c>
      <c r="G40" t="s">
        <v>119</v>
      </c>
      <c r="H40">
        <v>1100</v>
      </c>
      <c r="I40" s="2">
        <v>43948</v>
      </c>
      <c r="J40" s="2">
        <v>43949</v>
      </c>
      <c r="K40">
        <v>901.64</v>
      </c>
    </row>
    <row r="41" spans="1:11" ht="135" x14ac:dyDescent="0.25">
      <c r="A41" t="str">
        <f>"ZAC2CAF15C"</f>
        <v>ZAC2CAF15C</v>
      </c>
      <c r="B41" t="str">
        <f t="shared" si="1"/>
        <v>06363391001</v>
      </c>
      <c r="C41" t="s">
        <v>16</v>
      </c>
      <c r="D41" t="s">
        <v>120</v>
      </c>
      <c r="E41" t="s">
        <v>22</v>
      </c>
      <c r="F41" s="1" t="s">
        <v>121</v>
      </c>
      <c r="G41" t="s">
        <v>55</v>
      </c>
      <c r="H41">
        <v>2842.5</v>
      </c>
      <c r="I41" s="2">
        <v>43952</v>
      </c>
      <c r="J41" s="2">
        <v>44316</v>
      </c>
      <c r="K41">
        <v>1421.25</v>
      </c>
    </row>
    <row r="42" spans="1:11" ht="330" x14ac:dyDescent="0.25">
      <c r="A42" t="str">
        <f>"Z3223EA352"</f>
        <v>Z3223EA352</v>
      </c>
      <c r="B42" t="str">
        <f t="shared" si="1"/>
        <v>06363391001</v>
      </c>
      <c r="C42" t="s">
        <v>16</v>
      </c>
      <c r="D42" t="s">
        <v>122</v>
      </c>
      <c r="E42" t="s">
        <v>22</v>
      </c>
      <c r="F42" s="1" t="s">
        <v>123</v>
      </c>
      <c r="G42" t="s">
        <v>124</v>
      </c>
      <c r="H42">
        <v>33000</v>
      </c>
      <c r="I42" s="2">
        <v>43285</v>
      </c>
      <c r="J42" s="2">
        <v>44165</v>
      </c>
      <c r="K42">
        <v>27958.5</v>
      </c>
    </row>
    <row r="43" spans="1:11" ht="270" x14ac:dyDescent="0.25">
      <c r="A43" t="str">
        <f>"Z4A2C48722"</f>
        <v>Z4A2C48722</v>
      </c>
      <c r="B43" t="str">
        <f t="shared" si="1"/>
        <v>06363391001</v>
      </c>
      <c r="C43" t="s">
        <v>16</v>
      </c>
      <c r="D43" t="s">
        <v>125</v>
      </c>
      <c r="E43" t="s">
        <v>22</v>
      </c>
      <c r="F43" s="1" t="s">
        <v>126</v>
      </c>
      <c r="G43" t="s">
        <v>127</v>
      </c>
      <c r="H43">
        <v>1612.53</v>
      </c>
      <c r="I43" s="2">
        <v>43956</v>
      </c>
      <c r="J43" s="2">
        <v>43966</v>
      </c>
      <c r="K43">
        <v>1612.53</v>
      </c>
    </row>
    <row r="44" spans="1:11" ht="195" x14ac:dyDescent="0.25">
      <c r="A44" t="str">
        <f>"Z6E2D057C7"</f>
        <v>Z6E2D057C7</v>
      </c>
      <c r="B44" t="str">
        <f t="shared" si="1"/>
        <v>06363391001</v>
      </c>
      <c r="C44" t="s">
        <v>16</v>
      </c>
      <c r="D44" t="s">
        <v>128</v>
      </c>
      <c r="E44" t="s">
        <v>22</v>
      </c>
      <c r="F44" s="1" t="s">
        <v>129</v>
      </c>
      <c r="G44" t="s">
        <v>116</v>
      </c>
      <c r="H44">
        <v>1089.5</v>
      </c>
      <c r="I44" s="2">
        <v>43976</v>
      </c>
      <c r="J44" s="2">
        <v>43980</v>
      </c>
      <c r="K44">
        <v>1089.5</v>
      </c>
    </row>
    <row r="45" spans="1:11" ht="409.5" x14ac:dyDescent="0.25">
      <c r="A45" t="str">
        <f>"ZB52D1D6AB"</f>
        <v>ZB52D1D6AB</v>
      </c>
      <c r="B45" t="str">
        <f t="shared" si="1"/>
        <v>06363391001</v>
      </c>
      <c r="C45" t="s">
        <v>16</v>
      </c>
      <c r="D45" t="s">
        <v>130</v>
      </c>
      <c r="E45" t="s">
        <v>22</v>
      </c>
      <c r="F45" s="1" t="s">
        <v>131</v>
      </c>
      <c r="G45" t="s">
        <v>132</v>
      </c>
      <c r="H45">
        <v>6283.5</v>
      </c>
      <c r="I45" s="2">
        <v>44004</v>
      </c>
      <c r="J45" s="2">
        <v>44008</v>
      </c>
      <c r="K45">
        <v>6200</v>
      </c>
    </row>
    <row r="46" spans="1:11" ht="180" x14ac:dyDescent="0.25">
      <c r="A46" t="str">
        <f>"ZD22D3D286"</f>
        <v>ZD22D3D286</v>
      </c>
      <c r="B46" t="str">
        <f t="shared" si="1"/>
        <v>06363391001</v>
      </c>
      <c r="C46" t="s">
        <v>16</v>
      </c>
      <c r="D46" t="s">
        <v>133</v>
      </c>
      <c r="E46" t="s">
        <v>22</v>
      </c>
      <c r="F46" s="1" t="s">
        <v>134</v>
      </c>
      <c r="G46" t="s">
        <v>132</v>
      </c>
      <c r="H46">
        <v>508</v>
      </c>
      <c r="I46" s="2">
        <v>43990</v>
      </c>
      <c r="J46" s="2">
        <v>44008</v>
      </c>
      <c r="K46">
        <v>508</v>
      </c>
    </row>
    <row r="47" spans="1:11" ht="105" x14ac:dyDescent="0.25">
      <c r="A47" t="str">
        <f>"ZD62D3D0A9"</f>
        <v>ZD62D3D0A9</v>
      </c>
      <c r="B47" t="str">
        <f t="shared" si="1"/>
        <v>06363391001</v>
      </c>
      <c r="C47" t="s">
        <v>16</v>
      </c>
      <c r="D47" t="s">
        <v>135</v>
      </c>
      <c r="E47" t="s">
        <v>22</v>
      </c>
      <c r="F47" s="1" t="s">
        <v>115</v>
      </c>
      <c r="G47" t="s">
        <v>116</v>
      </c>
      <c r="H47">
        <v>680</v>
      </c>
      <c r="I47" s="2">
        <v>43990</v>
      </c>
      <c r="J47" s="2">
        <v>44012</v>
      </c>
      <c r="K47">
        <v>680</v>
      </c>
    </row>
    <row r="48" spans="1:11" ht="120" x14ac:dyDescent="0.25">
      <c r="A48" t="str">
        <f>"Z252D25493"</f>
        <v>Z252D25493</v>
      </c>
      <c r="B48" t="str">
        <f t="shared" si="1"/>
        <v>06363391001</v>
      </c>
      <c r="C48" t="s">
        <v>16</v>
      </c>
      <c r="D48" t="s">
        <v>136</v>
      </c>
      <c r="E48" t="s">
        <v>22</v>
      </c>
      <c r="F48" s="1" t="s">
        <v>112</v>
      </c>
      <c r="G48" t="s">
        <v>113</v>
      </c>
      <c r="H48">
        <v>1000</v>
      </c>
      <c r="I48" s="2">
        <v>43985</v>
      </c>
      <c r="J48" s="2">
        <v>43985</v>
      </c>
      <c r="K48">
        <v>1000</v>
      </c>
    </row>
    <row r="49" spans="1:11" ht="409.5" x14ac:dyDescent="0.25">
      <c r="A49" t="str">
        <f>"Z972D0580B"</f>
        <v>Z972D0580B</v>
      </c>
      <c r="B49" t="str">
        <f t="shared" si="1"/>
        <v>06363391001</v>
      </c>
      <c r="C49" t="s">
        <v>16</v>
      </c>
      <c r="D49" t="s">
        <v>137</v>
      </c>
      <c r="E49" t="s">
        <v>53</v>
      </c>
      <c r="F49" s="1" t="s">
        <v>138</v>
      </c>
      <c r="G49" t="s">
        <v>139</v>
      </c>
      <c r="H49">
        <v>4102.13</v>
      </c>
      <c r="I49" s="2">
        <v>43997</v>
      </c>
      <c r="J49" s="2">
        <v>44011</v>
      </c>
      <c r="K49">
        <v>4090.53</v>
      </c>
    </row>
    <row r="50" spans="1:11" ht="409.5" x14ac:dyDescent="0.25">
      <c r="A50" t="str">
        <f>"Z12289683B"</f>
        <v>Z12289683B</v>
      </c>
      <c r="B50" t="str">
        <f t="shared" si="1"/>
        <v>06363391001</v>
      </c>
      <c r="C50" t="s">
        <v>16</v>
      </c>
      <c r="D50" t="s">
        <v>140</v>
      </c>
      <c r="E50" t="s">
        <v>22</v>
      </c>
      <c r="F50" s="1" t="s">
        <v>141</v>
      </c>
      <c r="G50" t="s">
        <v>142</v>
      </c>
      <c r="H50">
        <v>27950</v>
      </c>
      <c r="I50" s="2">
        <v>43647</v>
      </c>
      <c r="J50" s="2">
        <v>44043</v>
      </c>
      <c r="K50">
        <v>26369.75</v>
      </c>
    </row>
    <row r="51" spans="1:11" ht="75" x14ac:dyDescent="0.25">
      <c r="A51" t="str">
        <f>"Z512D252B5"</f>
        <v>Z512D252B5</v>
      </c>
      <c r="B51" t="str">
        <f t="shared" si="1"/>
        <v>06363391001</v>
      </c>
      <c r="C51" t="s">
        <v>16</v>
      </c>
      <c r="D51" t="s">
        <v>143</v>
      </c>
      <c r="E51" t="s">
        <v>18</v>
      </c>
      <c r="F51" s="1" t="s">
        <v>144</v>
      </c>
      <c r="G51" t="s">
        <v>145</v>
      </c>
      <c r="H51">
        <v>10384</v>
      </c>
      <c r="I51" s="2">
        <v>44039</v>
      </c>
      <c r="J51" s="2">
        <v>45864</v>
      </c>
      <c r="K51">
        <v>0</v>
      </c>
    </row>
    <row r="52" spans="1:11" ht="135" x14ac:dyDescent="0.25">
      <c r="A52" t="str">
        <f>"ZB826E30A9"</f>
        <v>ZB826E30A9</v>
      </c>
      <c r="B52" t="str">
        <f t="shared" si="1"/>
        <v>06363391001</v>
      </c>
      <c r="C52" t="s">
        <v>16</v>
      </c>
      <c r="D52" t="s">
        <v>146</v>
      </c>
      <c r="E52" t="s">
        <v>22</v>
      </c>
      <c r="F52" s="1" t="s">
        <v>147</v>
      </c>
      <c r="G52" t="s">
        <v>148</v>
      </c>
      <c r="H52">
        <v>4900</v>
      </c>
      <c r="I52" s="2">
        <v>43545</v>
      </c>
      <c r="J52" s="2">
        <v>44043</v>
      </c>
      <c r="K52">
        <v>1591.5</v>
      </c>
    </row>
    <row r="53" spans="1:11" ht="315" x14ac:dyDescent="0.25">
      <c r="A53" t="str">
        <f>"Z3F2DCEABC"</f>
        <v>Z3F2DCEABC</v>
      </c>
      <c r="B53" t="str">
        <f t="shared" si="1"/>
        <v>06363391001</v>
      </c>
      <c r="C53" t="s">
        <v>16</v>
      </c>
      <c r="D53" t="s">
        <v>149</v>
      </c>
      <c r="E53" t="s">
        <v>22</v>
      </c>
      <c r="F53" s="1" t="s">
        <v>150</v>
      </c>
      <c r="G53" t="s">
        <v>116</v>
      </c>
      <c r="H53">
        <v>1347</v>
      </c>
      <c r="I53" s="2">
        <v>44053</v>
      </c>
      <c r="J53" s="2">
        <v>44057</v>
      </c>
      <c r="K53">
        <v>1347</v>
      </c>
    </row>
    <row r="54" spans="1:11" ht="90" x14ac:dyDescent="0.25">
      <c r="A54" t="str">
        <f>"Z992DE1877"</f>
        <v>Z992DE1877</v>
      </c>
      <c r="B54" t="str">
        <f t="shared" si="1"/>
        <v>06363391001</v>
      </c>
      <c r="C54" t="s">
        <v>16</v>
      </c>
      <c r="D54" t="s">
        <v>151</v>
      </c>
      <c r="E54" t="s">
        <v>22</v>
      </c>
      <c r="F54" s="1" t="s">
        <v>152</v>
      </c>
      <c r="G54" t="s">
        <v>153</v>
      </c>
      <c r="H54">
        <v>5995</v>
      </c>
      <c r="I54" s="2">
        <v>44048</v>
      </c>
      <c r="J54" s="2">
        <v>44057</v>
      </c>
      <c r="K54">
        <v>5995</v>
      </c>
    </row>
    <row r="55" spans="1:11" ht="120" x14ac:dyDescent="0.25">
      <c r="A55" t="str">
        <f>"ZE82DCEB2F"</f>
        <v>ZE82DCEB2F</v>
      </c>
      <c r="B55" t="str">
        <f t="shared" si="1"/>
        <v>06363391001</v>
      </c>
      <c r="C55" t="s">
        <v>16</v>
      </c>
      <c r="D55" t="s">
        <v>154</v>
      </c>
      <c r="E55" t="s">
        <v>22</v>
      </c>
      <c r="F55" s="1" t="s">
        <v>89</v>
      </c>
      <c r="G55" t="s">
        <v>90</v>
      </c>
      <c r="H55">
        <v>523.79</v>
      </c>
      <c r="I55" s="2">
        <v>44050</v>
      </c>
      <c r="J55" s="2">
        <v>44046</v>
      </c>
      <c r="K55">
        <v>523.79</v>
      </c>
    </row>
    <row r="56" spans="1:11" ht="105" x14ac:dyDescent="0.25">
      <c r="A56" t="str">
        <f>"Z572DF850F"</f>
        <v>Z572DF850F</v>
      </c>
      <c r="B56" t="str">
        <f t="shared" si="1"/>
        <v>06363391001</v>
      </c>
      <c r="C56" t="s">
        <v>16</v>
      </c>
      <c r="D56" t="s">
        <v>155</v>
      </c>
      <c r="E56" t="s">
        <v>22</v>
      </c>
      <c r="F56" s="1" t="s">
        <v>96</v>
      </c>
      <c r="G56" t="s">
        <v>97</v>
      </c>
      <c r="H56">
        <v>2550</v>
      </c>
      <c r="I56" s="2">
        <v>44056</v>
      </c>
      <c r="J56" s="2">
        <v>44621</v>
      </c>
      <c r="K56">
        <v>562</v>
      </c>
    </row>
    <row r="57" spans="1:11" ht="135" x14ac:dyDescent="0.25">
      <c r="A57" t="str">
        <f>"8380788D08"</f>
        <v>8380788D08</v>
      </c>
      <c r="B57" t="str">
        <f t="shared" si="1"/>
        <v>06363391001</v>
      </c>
      <c r="C57" t="s">
        <v>16</v>
      </c>
      <c r="D57" t="s">
        <v>156</v>
      </c>
      <c r="E57" t="s">
        <v>18</v>
      </c>
      <c r="F57" s="1" t="s">
        <v>147</v>
      </c>
      <c r="G57" t="s">
        <v>148</v>
      </c>
      <c r="H57">
        <v>93347.98</v>
      </c>
      <c r="I57" s="2">
        <v>44044</v>
      </c>
      <c r="J57" s="2">
        <v>45138</v>
      </c>
      <c r="K57">
        <v>7953</v>
      </c>
    </row>
    <row r="58" spans="1:11" ht="75" x14ac:dyDescent="0.25">
      <c r="A58" t="str">
        <f>"Z862E10262"</f>
        <v>Z862E10262</v>
      </c>
      <c r="B58" t="str">
        <f t="shared" si="1"/>
        <v>06363391001</v>
      </c>
      <c r="C58" t="s">
        <v>16</v>
      </c>
      <c r="D58" t="s">
        <v>157</v>
      </c>
      <c r="E58" t="s">
        <v>22</v>
      </c>
      <c r="F58" s="1" t="s">
        <v>105</v>
      </c>
      <c r="G58" t="s">
        <v>106</v>
      </c>
      <c r="H58">
        <v>3360</v>
      </c>
      <c r="I58" s="2">
        <v>44074</v>
      </c>
      <c r="J58" s="2">
        <v>44077</v>
      </c>
      <c r="K58">
        <v>3360</v>
      </c>
    </row>
    <row r="59" spans="1:11" ht="105" x14ac:dyDescent="0.25">
      <c r="A59" t="str">
        <f>"Z6D2DF5801"</f>
        <v>Z6D2DF5801</v>
      </c>
      <c r="B59" t="str">
        <f t="shared" si="1"/>
        <v>06363391001</v>
      </c>
      <c r="C59" t="s">
        <v>16</v>
      </c>
      <c r="D59" t="s">
        <v>158</v>
      </c>
      <c r="E59" t="s">
        <v>22</v>
      </c>
      <c r="F59" s="1" t="s">
        <v>159</v>
      </c>
      <c r="G59" t="s">
        <v>160</v>
      </c>
      <c r="H59">
        <v>2280</v>
      </c>
      <c r="I59" s="2">
        <v>44068</v>
      </c>
      <c r="J59" s="2">
        <v>44071</v>
      </c>
      <c r="K59">
        <v>2280</v>
      </c>
    </row>
    <row r="60" spans="1:11" ht="405" x14ac:dyDescent="0.25">
      <c r="A60" t="str">
        <f>"Z142DF84A6"</f>
        <v>Z142DF84A6</v>
      </c>
      <c r="B60" t="str">
        <f t="shared" si="1"/>
        <v>06363391001</v>
      </c>
      <c r="C60" t="s">
        <v>16</v>
      </c>
      <c r="D60" t="s">
        <v>161</v>
      </c>
      <c r="E60" t="s">
        <v>53</v>
      </c>
      <c r="F60" s="1" t="s">
        <v>162</v>
      </c>
      <c r="G60" t="s">
        <v>163</v>
      </c>
      <c r="H60">
        <v>9765.5</v>
      </c>
      <c r="I60" s="2">
        <v>44197</v>
      </c>
      <c r="J60" s="2">
        <v>44561</v>
      </c>
      <c r="K60">
        <v>0</v>
      </c>
    </row>
    <row r="61" spans="1:11" ht="105" x14ac:dyDescent="0.25">
      <c r="A61" t="str">
        <f>"Z1A24DFC74"</f>
        <v>Z1A24DFC74</v>
      </c>
      <c r="B61" t="str">
        <f t="shared" si="1"/>
        <v>06363391001</v>
      </c>
      <c r="C61" t="s">
        <v>16</v>
      </c>
      <c r="D61" t="s">
        <v>164</v>
      </c>
      <c r="E61" t="s">
        <v>22</v>
      </c>
      <c r="F61" s="1" t="s">
        <v>165</v>
      </c>
      <c r="G61" t="s">
        <v>166</v>
      </c>
      <c r="H61">
        <v>8602</v>
      </c>
      <c r="I61" s="2">
        <v>43405</v>
      </c>
      <c r="J61" s="2">
        <v>44165</v>
      </c>
      <c r="K61">
        <v>8427</v>
      </c>
    </row>
    <row r="62" spans="1:11" ht="270" x14ac:dyDescent="0.25">
      <c r="A62" t="str">
        <f>"Z9C2E6C9F5"</f>
        <v>Z9C2E6C9F5</v>
      </c>
      <c r="B62" t="str">
        <f t="shared" si="1"/>
        <v>06363391001</v>
      </c>
      <c r="C62" t="s">
        <v>16</v>
      </c>
      <c r="D62" t="s">
        <v>167</v>
      </c>
      <c r="E62" t="s">
        <v>22</v>
      </c>
      <c r="F62" s="1" t="s">
        <v>168</v>
      </c>
      <c r="G62" t="s">
        <v>169</v>
      </c>
      <c r="H62">
        <v>4000</v>
      </c>
      <c r="I62" s="2">
        <v>44105</v>
      </c>
      <c r="J62" s="2">
        <v>44620</v>
      </c>
      <c r="K62">
        <v>290</v>
      </c>
    </row>
    <row r="63" spans="1:11" ht="105" x14ac:dyDescent="0.25">
      <c r="A63" t="str">
        <f>"ZBD2E66BE7"</f>
        <v>ZBD2E66BE7</v>
      </c>
      <c r="B63" t="str">
        <f t="shared" si="1"/>
        <v>06363391001</v>
      </c>
      <c r="C63" t="s">
        <v>16</v>
      </c>
      <c r="D63" t="s">
        <v>170</v>
      </c>
      <c r="E63" t="s">
        <v>22</v>
      </c>
      <c r="F63" s="1" t="s">
        <v>171</v>
      </c>
      <c r="G63" t="s">
        <v>172</v>
      </c>
      <c r="H63">
        <v>250</v>
      </c>
      <c r="I63" s="2">
        <v>44102</v>
      </c>
      <c r="J63" s="2">
        <v>44103</v>
      </c>
      <c r="K63">
        <v>250</v>
      </c>
    </row>
    <row r="64" spans="1:11" ht="75" x14ac:dyDescent="0.25">
      <c r="A64" t="str">
        <f>"Z512ED1D16"</f>
        <v>Z512ED1D16</v>
      </c>
      <c r="B64" t="str">
        <f t="shared" si="1"/>
        <v>06363391001</v>
      </c>
      <c r="C64" t="s">
        <v>16</v>
      </c>
      <c r="D64" t="s">
        <v>173</v>
      </c>
      <c r="E64" t="s">
        <v>22</v>
      </c>
      <c r="F64" s="1" t="s">
        <v>174</v>
      </c>
      <c r="G64" t="s">
        <v>175</v>
      </c>
      <c r="H64">
        <v>1685</v>
      </c>
      <c r="I64" s="2">
        <v>44124</v>
      </c>
      <c r="J64" s="2">
        <v>44165</v>
      </c>
      <c r="K64">
        <v>1685</v>
      </c>
    </row>
    <row r="65" spans="1:11" ht="75" x14ac:dyDescent="0.25">
      <c r="A65" t="str">
        <f>"ZEC2ED1DAF"</f>
        <v>ZEC2ED1DAF</v>
      </c>
      <c r="B65" t="str">
        <f t="shared" si="1"/>
        <v>06363391001</v>
      </c>
      <c r="C65" t="s">
        <v>16</v>
      </c>
      <c r="D65" t="s">
        <v>176</v>
      </c>
      <c r="E65" t="s">
        <v>22</v>
      </c>
      <c r="F65" s="1" t="s">
        <v>174</v>
      </c>
      <c r="G65" t="s">
        <v>175</v>
      </c>
      <c r="H65">
        <v>920</v>
      </c>
      <c r="I65" s="2">
        <v>44136</v>
      </c>
      <c r="J65" s="2">
        <v>44500</v>
      </c>
      <c r="K65">
        <v>0</v>
      </c>
    </row>
    <row r="66" spans="1:11" ht="165" x14ac:dyDescent="0.25">
      <c r="A66" t="str">
        <f>"Z2B2E66CC0"</f>
        <v>Z2B2E66CC0</v>
      </c>
      <c r="B66" t="str">
        <f t="shared" si="1"/>
        <v>06363391001</v>
      </c>
      <c r="C66" t="s">
        <v>16</v>
      </c>
      <c r="D66" t="s">
        <v>177</v>
      </c>
      <c r="E66" t="s">
        <v>22</v>
      </c>
      <c r="F66" s="1" t="s">
        <v>41</v>
      </c>
      <c r="G66" t="s">
        <v>42</v>
      </c>
      <c r="H66">
        <v>24700</v>
      </c>
      <c r="I66" s="2">
        <v>44136</v>
      </c>
      <c r="J66" s="2">
        <v>44530</v>
      </c>
      <c r="K66">
        <v>0</v>
      </c>
    </row>
    <row r="67" spans="1:11" ht="75" x14ac:dyDescent="0.25">
      <c r="A67" t="str">
        <f>"Z532EC0245"</f>
        <v>Z532EC0245</v>
      </c>
      <c r="B67" t="str">
        <f t="shared" ref="B67:B77" si="2">"06363391001"</f>
        <v>06363391001</v>
      </c>
      <c r="C67" t="s">
        <v>16</v>
      </c>
      <c r="D67" t="s">
        <v>178</v>
      </c>
      <c r="E67" t="s">
        <v>22</v>
      </c>
      <c r="F67" s="1" t="s">
        <v>179</v>
      </c>
      <c r="G67" t="s">
        <v>180</v>
      </c>
      <c r="H67">
        <v>191.35</v>
      </c>
      <c r="I67" s="2">
        <v>44166</v>
      </c>
      <c r="J67" s="2">
        <v>44530</v>
      </c>
      <c r="K67">
        <v>191.35</v>
      </c>
    </row>
    <row r="68" spans="1:11" ht="150" x14ac:dyDescent="0.25">
      <c r="A68" t="str">
        <f>"Z0B2F1A3C3"</f>
        <v>Z0B2F1A3C3</v>
      </c>
      <c r="B68" t="str">
        <f t="shared" si="2"/>
        <v>06363391001</v>
      </c>
      <c r="C68" t="s">
        <v>16</v>
      </c>
      <c r="D68" t="s">
        <v>181</v>
      </c>
      <c r="E68" t="s">
        <v>22</v>
      </c>
      <c r="F68" s="1" t="s">
        <v>182</v>
      </c>
      <c r="G68" t="s">
        <v>183</v>
      </c>
      <c r="H68">
        <v>510</v>
      </c>
      <c r="I68" s="2">
        <v>44160</v>
      </c>
      <c r="J68" s="2">
        <v>44165</v>
      </c>
      <c r="K68">
        <v>510</v>
      </c>
    </row>
    <row r="69" spans="1:11" ht="120" x14ac:dyDescent="0.25">
      <c r="A69" t="str">
        <f>"8504365801"</f>
        <v>8504365801</v>
      </c>
      <c r="B69" t="str">
        <f t="shared" si="2"/>
        <v>06363391001</v>
      </c>
      <c r="C69" t="s">
        <v>16</v>
      </c>
      <c r="D69" t="s">
        <v>184</v>
      </c>
      <c r="E69" t="s">
        <v>18</v>
      </c>
      <c r="F69" s="1" t="s">
        <v>185</v>
      </c>
      <c r="G69" t="s">
        <v>186</v>
      </c>
      <c r="H69">
        <v>175462.39999999999</v>
      </c>
      <c r="I69" s="2">
        <v>44166</v>
      </c>
      <c r="J69" s="2">
        <v>44873</v>
      </c>
      <c r="K69">
        <v>0</v>
      </c>
    </row>
    <row r="70" spans="1:11" ht="105" x14ac:dyDescent="0.25">
      <c r="A70" t="str">
        <f>"Z1A2E66D12"</f>
        <v>Z1A2E66D12</v>
      </c>
      <c r="B70" t="str">
        <f t="shared" si="2"/>
        <v>06363391001</v>
      </c>
      <c r="C70" t="s">
        <v>16</v>
      </c>
      <c r="D70" t="s">
        <v>187</v>
      </c>
      <c r="E70" t="s">
        <v>22</v>
      </c>
      <c r="F70" s="1" t="s">
        <v>165</v>
      </c>
      <c r="G70" t="s">
        <v>166</v>
      </c>
      <c r="H70">
        <v>3940</v>
      </c>
      <c r="I70" s="2">
        <v>44166</v>
      </c>
      <c r="J70" s="2">
        <v>44530</v>
      </c>
      <c r="K70">
        <v>0</v>
      </c>
    </row>
    <row r="71" spans="1:11" ht="75" x14ac:dyDescent="0.25">
      <c r="A71" t="str">
        <f>"Z2E2F1AA41"</f>
        <v>Z2E2F1AA41</v>
      </c>
      <c r="B71" t="str">
        <f t="shared" si="2"/>
        <v>06363391001</v>
      </c>
      <c r="C71" t="s">
        <v>16</v>
      </c>
      <c r="D71" t="s">
        <v>157</v>
      </c>
      <c r="E71" t="s">
        <v>22</v>
      </c>
      <c r="F71" s="1" t="s">
        <v>105</v>
      </c>
      <c r="G71" t="s">
        <v>106</v>
      </c>
      <c r="H71">
        <v>10260.15</v>
      </c>
      <c r="I71" s="2">
        <v>44140</v>
      </c>
      <c r="J71" s="2">
        <v>44156</v>
      </c>
      <c r="K71">
        <v>10260.15</v>
      </c>
    </row>
    <row r="72" spans="1:11" ht="90" x14ac:dyDescent="0.25">
      <c r="A72" t="str">
        <f>"ZEA2F6CACA"</f>
        <v>ZEA2F6CACA</v>
      </c>
      <c r="B72" t="str">
        <f t="shared" si="2"/>
        <v>06363391001</v>
      </c>
      <c r="C72" t="s">
        <v>16</v>
      </c>
      <c r="D72" t="s">
        <v>188</v>
      </c>
      <c r="E72" t="s">
        <v>18</v>
      </c>
      <c r="F72" s="1" t="s">
        <v>69</v>
      </c>
      <c r="G72" t="s">
        <v>70</v>
      </c>
      <c r="H72">
        <v>0</v>
      </c>
      <c r="I72" s="2">
        <v>44256</v>
      </c>
      <c r="J72" s="2">
        <v>44620</v>
      </c>
      <c r="K72">
        <v>0</v>
      </c>
    </row>
    <row r="73" spans="1:11" ht="90" x14ac:dyDescent="0.25">
      <c r="A73" t="str">
        <f>"ZE82F2DC4A"</f>
        <v>ZE82F2DC4A</v>
      </c>
      <c r="B73" t="str">
        <f t="shared" si="2"/>
        <v>06363391001</v>
      </c>
      <c r="C73" t="s">
        <v>16</v>
      </c>
      <c r="D73" t="s">
        <v>189</v>
      </c>
      <c r="E73" t="s">
        <v>22</v>
      </c>
      <c r="F73" s="1" t="s">
        <v>72</v>
      </c>
      <c r="G73" t="s">
        <v>73</v>
      </c>
      <c r="H73">
        <v>4644</v>
      </c>
      <c r="I73" s="2">
        <v>44175</v>
      </c>
      <c r="J73" s="2">
        <v>44218</v>
      </c>
      <c r="K73">
        <v>0</v>
      </c>
    </row>
    <row r="74" spans="1:11" ht="75" x14ac:dyDescent="0.25">
      <c r="A74" t="str">
        <f>"ZE12EF846A"</f>
        <v>ZE12EF846A</v>
      </c>
      <c r="B74" t="str">
        <f t="shared" si="2"/>
        <v>06363391001</v>
      </c>
      <c r="C74" t="s">
        <v>16</v>
      </c>
      <c r="D74" t="s">
        <v>190</v>
      </c>
      <c r="E74" t="s">
        <v>22</v>
      </c>
      <c r="F74" s="1" t="s">
        <v>191</v>
      </c>
      <c r="G74" t="s">
        <v>192</v>
      </c>
      <c r="H74">
        <v>912</v>
      </c>
      <c r="I74" s="2">
        <v>44218</v>
      </c>
      <c r="J74" s="2">
        <v>44214</v>
      </c>
      <c r="K74">
        <v>0</v>
      </c>
    </row>
    <row r="75" spans="1:11" ht="75" x14ac:dyDescent="0.25">
      <c r="A75" t="str">
        <f>"Z722FCE7A1"</f>
        <v>Z722FCE7A1</v>
      </c>
      <c r="B75" t="str">
        <f t="shared" si="2"/>
        <v>06363391001</v>
      </c>
      <c r="C75" t="s">
        <v>16</v>
      </c>
      <c r="D75" t="s">
        <v>193</v>
      </c>
      <c r="E75" t="s">
        <v>22</v>
      </c>
      <c r="F75" s="1" t="s">
        <v>105</v>
      </c>
      <c r="G75" t="s">
        <v>106</v>
      </c>
      <c r="H75">
        <v>735.68</v>
      </c>
      <c r="I75" s="2">
        <v>44176</v>
      </c>
      <c r="J75" s="2">
        <v>44176</v>
      </c>
      <c r="K75">
        <v>0</v>
      </c>
    </row>
    <row r="76" spans="1:11" ht="285" x14ac:dyDescent="0.25">
      <c r="A76" t="str">
        <f>"ZB92FCF3E7"</f>
        <v>ZB92FCF3E7</v>
      </c>
      <c r="B76" t="str">
        <f t="shared" si="2"/>
        <v>06363391001</v>
      </c>
      <c r="C76" t="s">
        <v>16</v>
      </c>
      <c r="D76" t="s">
        <v>194</v>
      </c>
      <c r="E76" t="s">
        <v>22</v>
      </c>
      <c r="F76" s="1" t="s">
        <v>195</v>
      </c>
      <c r="H76">
        <v>0</v>
      </c>
      <c r="K76">
        <v>0</v>
      </c>
    </row>
    <row r="77" spans="1:11" ht="195" x14ac:dyDescent="0.25">
      <c r="A77" t="str">
        <f>"Z6F2F2DB0D"</f>
        <v>Z6F2F2DB0D</v>
      </c>
      <c r="B77" t="str">
        <f t="shared" si="2"/>
        <v>06363391001</v>
      </c>
      <c r="C77" t="s">
        <v>16</v>
      </c>
      <c r="D77" t="s">
        <v>196</v>
      </c>
      <c r="E77" t="s">
        <v>22</v>
      </c>
      <c r="F77" s="1" t="s">
        <v>197</v>
      </c>
      <c r="H77">
        <v>0</v>
      </c>
      <c r="K7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altoadige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BALDASSARRI GIORGIA</dc:creator>
  <cp:lastModifiedBy>BALDASSARRI GIORGIA</cp:lastModifiedBy>
  <dcterms:created xsi:type="dcterms:W3CDTF">2021-03-18T11:11:45Z</dcterms:created>
  <dcterms:modified xsi:type="dcterms:W3CDTF">2021-03-18T11:12:19Z</dcterms:modified>
</cp:coreProperties>
</file>