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mpan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</calcChain>
</file>

<file path=xl/sharedStrings.xml><?xml version="1.0" encoding="utf-8"?>
<sst xmlns="http://schemas.openxmlformats.org/spreadsheetml/2006/main" count="435" uniqueCount="216">
  <si>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</si>
  <si>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</si>
  <si>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</si>
  <si>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</si>
  <si>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</si>
  <si>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</si>
  <si>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</si>
  <si>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</si>
  <si>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</si>
  <si>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</si>
  <si>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</si>
  <si>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</si>
  <si>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</si>
  <si>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</si>
  <si>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</si>
  <si>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</si>
  <si>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</si>
  <si>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Noleggio di n. 32 fotocopiatrici multifunzione per vari Uffici della Campania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</si>
  <si>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</si>
  <si>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</si>
  <si>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</si>
  <si>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Adesione alla Convenzione Consip â€œReti Locali 5 â€“ Lotto 1â€ per la manutenzione della rete fonia ed ampliamenti/spostamenti e manutenzioni sulle PDL della rete trasmissione dati installata presso la sede di Via Diaz, 11 â€“ Napoli</t>
  </si>
  <si>
    <t xml:space="preserve">TELECOM ITALIA S.P.A. (CF: 00488410010)
</t>
  </si>
  <si>
    <t>TELECOM ITALIA S.P.A. (CF: 00488410010)</t>
  </si>
  <si>
    <t>noleggio apparecchiature monocromatiche multifunzione</t>
  </si>
  <si>
    <t xml:space="preserve">OLIVETTI SPA (CF: 02298700010)
</t>
  </si>
  <si>
    <t>OLIVETTI SPA (CF: 02298700010)</t>
  </si>
  <si>
    <t>Servizi di riscossione tributi con modalitÃ  elettroniche e ritiro valori presso le sedi della Campania redatto secondo il contratto normativo Rep. 106 prot. 2014/145062 del 12/11/2014</t>
  </si>
  <si>
    <t xml:space="preserve">BANCA NAZIONALE DEL LAVORO SPA (CF: 09339391006)
</t>
  </si>
  <si>
    <t>BANCA NAZIONALE DEL LAVORO SPA (CF: 09339391006)</t>
  </si>
  <si>
    <t>fornitura energia elettrica</t>
  </si>
  <si>
    <t xml:space="preserve">ENEL ENERGIA SPA (CF: 06655971007)
</t>
  </si>
  <si>
    <t>ENEL ENERGIA SPA (CF: 06655971007)</t>
  </si>
  <si>
    <t>servizio di Telepass per autovettura e furgone di servizio, con annesso servizio Viacard.</t>
  </si>
  <si>
    <t>23-AFFIDAMENTO DIRETTO</t>
  </si>
  <si>
    <t xml:space="preserve">TELEPASS S.P.A. (CF: 09771701001)
</t>
  </si>
  <si>
    <t>TELEPASS S.P.A. (CF: 09771701001)</t>
  </si>
  <si>
    <t>noleggio multifunzioni</t>
  </si>
  <si>
    <t>noleggio multifunzione colore A/3</t>
  </si>
  <si>
    <t xml:space="preserve">CONVERGE S.P.A. (CF: 04472901000)
</t>
  </si>
  <si>
    <t>CONVERGE S.P.A. (CF: 04472901000)</t>
  </si>
  <si>
    <t>fornitura energia elettrica UPT Campania</t>
  </si>
  <si>
    <t>Fornitura di prodotti tipografici</t>
  </si>
  <si>
    <t>04-PROCEDURA NEGOZIATA SENZA PREVIA PUBBLICAZIONE</t>
  </si>
  <si>
    <t xml:space="preserve">GNC DI CERASUOLO GIUSEPPE IMPRESA INDIVIDUALE (CF: CRSGPP71B22F839B)
</t>
  </si>
  <si>
    <t>GNC DI CERASUOLO GIUSEPPE IMPRESA INDIVIDUALE (CF: CRSGPP71B22F839B)</t>
  </si>
  <si>
    <t>MANUTENZIONE IMPIANTI TECNOLOGICI ANTINCENDIO</t>
  </si>
  <si>
    <t xml:space="preserve">ELETTRONICA ED ELETTROTECNICA DI IORIO GIUSEPPE (CF: RIOGPP84D15G812W)
FENIX ANTINCENDIO SRL (CF: 08140961213)
GEGI (CF: 06163961219)
GIELLE DI LUIGI GALANTUCCI (CF: GLNLGU41P28I907Q)
SOMI ANTINCENDIO SRL (CF: 06755891212)
</t>
  </si>
  <si>
    <t>GEGI (CF: 06163961219)</t>
  </si>
  <si>
    <t>MANUTENZIONE IMPIENTI TECNOLOGICI TERMOMECCANICI</t>
  </si>
  <si>
    <t xml:space="preserve">CO.GE.P.I. SRL (CF: 07462840633)
EDILCIDO SRL (CF: 05930561211)
ELETTROTERMICA BONAVOLONTA SRL (CF: 01324301215)
ENGIE SERVIZI S.P.A. (GIÃ  COFELY ITALIA S.P.A.) (CF: 07149930583)
THERMON SRL (CF: 03722781212)
</t>
  </si>
  <si>
    <t>EDILCIDO SRL (CF: 05930561211)</t>
  </si>
  <si>
    <t>MANUTENZIONE IMPIANTI TECNOLOGICI ELEVATORI</t>
  </si>
  <si>
    <t xml:space="preserve">DEL BO (CF: 04474391218)
EUROASCENSORI SERVICE SRL (CF: 06419661217)
FOMAN (CF: 04253451217)
KONE SPA (CF: 05069070158)
PARAVIA ELEVATORS' SERVICE SRL (CF: 00299810655)
</t>
  </si>
  <si>
    <t>DEL BO (CF: 04474391218)</t>
  </si>
  <si>
    <t>sorveglianza sanitaria e corsi di primo soccorso</t>
  </si>
  <si>
    <t xml:space="preserve">COM METODI SPA (CF: 10317360153)
</t>
  </si>
  <si>
    <t>COM METODI SPA (CF: 10317360153)</t>
  </si>
  <si>
    <t>servizio pulizie</t>
  </si>
  <si>
    <t xml:space="preserve">SKILL SCARL (CF: 03854020280)
</t>
  </si>
  <si>
    <t>SKILL SCARL (CF: 03854020280)</t>
  </si>
  <si>
    <t>Fornitura piastre di testo e timbri</t>
  </si>
  <si>
    <t xml:space="preserve">2C SERVICE S.R.L. (CF: 01997200132)
3D INK SNC (CF: 02377750993)
3DSIGN SRL (CF: 13074601009)
AESSE IMPIANTI SRL (CF: 10818191008)
INCISORIA  PASTORMERLO  SRL (CF: 13388910153)
</t>
  </si>
  <si>
    <t>INCISORIA  PASTORMERLO  SRL (CF: 13388910153)</t>
  </si>
  <si>
    <t>Fornitura energia elettrica 2019 - 2020</t>
  </si>
  <si>
    <t>Buoni pasto elettronici per le esigenze dei dipendenti della Direzione Regionale della Campania dellâ€™Agenzia delle Entrate e degli uffici da essa dipendenti (nuovo fornitore REPAS LUNCH COUPON dopo fallimento QUI! Group)</t>
  </si>
  <si>
    <t xml:space="preserve">QUI! GROUP SPA (CF: 03105300101)
REPAS LUNCH COUPON SRL (CF: 08122660585)
</t>
  </si>
  <si>
    <t>REPAS LUNCH COUPON SRL (CF: 08122660585)</t>
  </si>
  <si>
    <t>fornitura annuale di gas naturale</t>
  </si>
  <si>
    <t xml:space="preserve">ESTRA ENERGIE SRL (CF: 01219980529)
</t>
  </si>
  <si>
    <t>ESTRA ENERGIE SRL (CF: 01219980529)</t>
  </si>
  <si>
    <t>Acquisizione della fornitura di cartucce a getto dâ€™inchiostro, cartucce toner e drum fotoconduttori per stampanti</t>
  </si>
  <si>
    <t xml:space="preserve">ECOSERVICE DI PAOLO SALTARELLI (CF: SNTPLA67L16E783G)
</t>
  </si>
  <si>
    <t>ECOSERVICE DI PAOLO SALTARELLI (CF: SNTPLA67L16E783G)</t>
  </si>
  <si>
    <t>Acquisizione della fornitura di monitor da sala per gli impianti eliminacode Argo installati presso gli uffici dellâ€™Agenzia delle Entrate della Campania</t>
  </si>
  <si>
    <t xml:space="preserve">SIGMA S.P.A. (CF: 01590580443)
</t>
  </si>
  <si>
    <t>SIGMA S.P.A. (CF: 01590580443)</t>
  </si>
  <si>
    <t>noleggio 3 apparecchiature multifunzione A3 monocromatiche per gruppi di medie e grandi dimensioni (velocitÃ  55 ppm)</t>
  </si>
  <si>
    <t xml:space="preserve">SHARP ELECTRONICS ITALIA S.P.A. (CF: 09275090158)
</t>
  </si>
  <si>
    <t>SHARP ELECTRONICS ITALIA S.P.A. (CF: 09275090158)</t>
  </si>
  <si>
    <t>ACCORDO QUADRO IMPIANTISTICO</t>
  </si>
  <si>
    <t xml:space="preserve">CO.GE.BEN.SRL (CF: 07417131211)
COGEMA COSTRUZIONI SRL (CF: 05482241006)
IMPREGIDA SRL (CF: 05362590829)
MEREM SRL (CF: 08358261215)
PANNESE COSTRUZIONI SRL (CF: 02444290643)
</t>
  </si>
  <si>
    <t>MEREM SRL (CF: 08358261215)</t>
  </si>
  <si>
    <t>Voltura dei dati contrattuali e acquisizione della fornitura di energia elettrica per lâ€™Ufficio Territoriale di Aversa</t>
  </si>
  <si>
    <t xml:space="preserve">UNION GAS METANO SPA (CF: 03163990611)
</t>
  </si>
  <si>
    <t>UNION GAS METANO SPA (CF: 03163990611)</t>
  </si>
  <si>
    <t>Corsi di formazione in tema di salute e sicurezza nei luoghi di lavoro per dipendenti degli uffici campani dellâ€™Agenzia delle Entrate</t>
  </si>
  <si>
    <t xml:space="preserve">GFI &amp; PARTNERS DI FABBRICATORE GIOVANNA &amp; C (CF: 04178210656)
</t>
  </si>
  <si>
    <t>GFI &amp; PARTNERS DI FABBRICATORE GIOVANNA &amp; C (CF: 04178210656)</t>
  </si>
  <si>
    <t>Toner per KYOCERA ECOSYS P3050DN</t>
  </si>
  <si>
    <t>Fornitura cartucce per HP PageWide Pro 477dw</t>
  </si>
  <si>
    <t xml:space="preserve">ITALWARE  SRL (CF: 08619670584)
</t>
  </si>
  <si>
    <t>ITALWARE  SRL (CF: 08619670584)</t>
  </si>
  <si>
    <t>Fornitura di toner per KYOCERA ECOSYS P7040CDN</t>
  </si>
  <si>
    <t>Fornitura toner+drum per Xerox Phaser 5500DNS</t>
  </si>
  <si>
    <t>Fornitura di materiale di consumo per Xerox Phaser 7500</t>
  </si>
  <si>
    <t xml:space="preserve">ITALWARE SRL (CF: 02102821002)
</t>
  </si>
  <si>
    <t>ITALWARE SRL (CF: 02102821002)</t>
  </si>
  <si>
    <t>Fornitura toner per Lexmark MS610DN e MS621DN</t>
  </si>
  <si>
    <t xml:space="preserve">INFORDATA (CF: 00929440592)
</t>
  </si>
  <si>
    <t>INFORDATA (CF: 00929440592)</t>
  </si>
  <si>
    <t>Acquisizione della fornitura in noleggio di apparecchiature multifunzione A3 monocromatiche</t>
  </si>
  <si>
    <t>noleggio multifunzioni a colori</t>
  </si>
  <si>
    <t>SERVIZIO MANUTENZIONE AREE VERDI</t>
  </si>
  <si>
    <t xml:space="preserve">3DGREEN SRL (CF: 04540220235)
A.CONTI VIVAI PIANTE ED IMPIANTI SPORTIVI SRL (CF: 03866271004)
ARTECO SRL (CF: 06743750728)
BOSCHIVA F.LLI VALENTINI (CF: 00208620369)
TEKNO GREEN DI RAFFAELE MARRONE (CF: 05151221214)
</t>
  </si>
  <si>
    <t>TEKNO GREEN DI RAFFAELE MARRONE (CF: 05151221214)</t>
  </si>
  <si>
    <t>Acquisizione della fornitura di energia elettrica 2020-2021</t>
  </si>
  <si>
    <t>FORNITURA ENERGIA ELETTRICA 24 POD ENTRATE</t>
  </si>
  <si>
    <t>BUONI PASTO</t>
  </si>
  <si>
    <t xml:space="preserve">REPAS LUNCH COUPON SRL (CF: 08122660585)
</t>
  </si>
  <si>
    <t>Fornitura di prodotti per gli impianti eliminacode Argo</t>
  </si>
  <si>
    <t>MANUTENZIONE IMPIANTI TECNOLOGICI ELETTRICI</t>
  </si>
  <si>
    <t xml:space="preserve">ADIRAMEF (CF: 07777350633)
EDILCIDO SRL (CF: 05930561211)
ELETTRONICA ED ELETTROTECNICA DI IORIO GIUSEPPE (CF: RIOGPP84D15G812W)
INTEC SERVICE SRL (CF: 02820290647)
REKEEP SPA (GIÃ  MANUTENCOOP FACILITY MANAGEMENT SPA) (CF: 02402671206)
</t>
  </si>
  <si>
    <t>Fornitura in noleggio di apparecchiature multifunzione A3 monocromatiche per alcuni uffici campani dellâ€™Agenzia delle Entrate</t>
  </si>
  <si>
    <t>FORNITURA ENERGIA ELETTRICA</t>
  </si>
  <si>
    <t xml:space="preserve">GALA SPA (CF: 06832931007)
</t>
  </si>
  <si>
    <t>GALA SPA (CF: 06832931007)</t>
  </si>
  <si>
    <t>NOLEGGIO APPARECCHIATURE MULTIFUNZIONE A STAMPA MONOCROMATICA</t>
  </si>
  <si>
    <t>Noleggio apparecchiature multifunzioni Dp Salerno Ufficio Legale</t>
  </si>
  <si>
    <t>fornitura gasolio da riscaldamento</t>
  </si>
  <si>
    <t xml:space="preserve">BRONCHI COMBUSTIBILI SRL (CF: 01252710403)
</t>
  </si>
  <si>
    <t>BRONCHI COMBUSTIBILI SRL (CF: 01252710403)</t>
  </si>
  <si>
    <t>Acquisizione del servizio Viacard/Telepass per lâ€™autocarro e per lâ€™autovettura di servizio in uso alla Direzione Regionale della Campania</t>
  </si>
  <si>
    <t>Fornitura di carta naturale e riciclata formato A4 in risme per stampe e copie per gli uffici campani dellâ€™Agenzia delle Entrate</t>
  </si>
  <si>
    <t xml:space="preserve">ALEX OFFICE &amp; BUSINESS SRL (CF: 01688970621)
</t>
  </si>
  <si>
    <t>ALEX OFFICE &amp; BUSINESS SRL (CF: 01688970621)</t>
  </si>
  <si>
    <t>CONTRATTO ORDINATIVO N.1-2020</t>
  </si>
  <si>
    <t xml:space="preserve">MEREM SRL (CF: 08358261215)
</t>
  </si>
  <si>
    <t>Voltura dei dati contrattuali e acquisizione della fornitura di energia elettrica per lâ€™Ufficio Territoriale di Ariano Irpino</t>
  </si>
  <si>
    <t xml:space="preserve">GLOBAL POWER S.P.A. (CF: 03443420231)
</t>
  </si>
  <si>
    <t>GLOBAL POWER S.P.A. (CF: 03443420231)</t>
  </si>
  <si>
    <t>Acquisizione della fornitura annuale di gas naturale e servizi connessi da destinare ad alcuni Uffici campani dellâ€™Agenzia delle Entrate</t>
  </si>
  <si>
    <t>contratto ordinativo n.3-2020</t>
  </si>
  <si>
    <t>contratto ordinativo n.2-2020</t>
  </si>
  <si>
    <t>SERVIZIO MANUTENTIVO IMPIANTI ANTINCENDIO</t>
  </si>
  <si>
    <t xml:space="preserve">ADANI F.LLI S.R.L. (CF: 00529671208)
AESSE IMPIANTI SRL (CF: 10818191008)
AIR FIRE SPA (CF: 06305150580)
FENIX ANTINCENDIO SRL (CF: 08140961213)
FIRE COMPANY SRL (CF: 07240380969)
</t>
  </si>
  <si>
    <t>FIRE COMPANY SRL (CF: 07240380969)</t>
  </si>
  <si>
    <t>SERVIZIO MANUTENTIVO IMPIANTI ELETTRICI</t>
  </si>
  <si>
    <t xml:space="preserve">AMBROSI IMPIANTI ELETTRICI DI AMBROSI MATTIA (CF: 04499380238)
BATTAGLIA IMPIANTI SRL (CF: 08010140153)
DIESSE ELECTRA SPA (CF: 01708720170)
ELLEMME IMPIANTI SPA (CF: 04359700632)
REKEEP SPA (GIÃ  MANUTENCOOP FACILITY MANAGEMENT SPA) (CF: 02402671206)
</t>
  </si>
  <si>
    <t>REKEEP SPA (GIÃ  MANUTENCOOP FACILITY MANAGEMENT SPA) (CF: 02402671206)</t>
  </si>
  <si>
    <t>SERVIZIO MANUTENTIVO IMPIANTI TERMOMECCANICI</t>
  </si>
  <si>
    <t xml:space="preserve">CONSORZIO STABILE TEDESCHI SOC. CONS. A R.L. (CF: 14340271007)
IMPIANTISTICA MERIDIONALE SRL (CF: 03594521217)
OMNIA SERVITIA SRL (CF: 02058900693)
SIRAM S.P.A. (CF: 08786190150)
TAGLIABUE SPA (CF: 06570230158)
</t>
  </si>
  <si>
    <t>OMNIA SERVITIA SRL (CF: 02058900693)</t>
  </si>
  <si>
    <t>FORNITURA PARAFIATI IN PLEXIGLASS</t>
  </si>
  <si>
    <t xml:space="preserve">PLEXINCISION S.A.S. DI P. FERRETTO &amp; C. (CF: 00231710278)
</t>
  </si>
  <si>
    <t>PLEXINCISION S.A.S. DI P. FERRETTO &amp; C. (CF: 00231710278)</t>
  </si>
  <si>
    <t>Acquisizione di 3 armadi-rack</t>
  </si>
  <si>
    <t xml:space="preserve">VODACOM SAS DI CASPIATI MARTA &amp; C (CF: 04001150962)
</t>
  </si>
  <si>
    <t>VODACOM SAS DI CASPIATI MARTA &amp; C (CF: 04001150962)</t>
  </si>
  <si>
    <t>FORNITURA MASCHERINE PROTETTIVE</t>
  </si>
  <si>
    <t xml:space="preserve">CAR ABBIGLIAMENTO S.R.L. (CF: 01007650623)
</t>
  </si>
  <si>
    <t>CAR ABBIGLIAMENTO S.R.L. (CF: 01007650623)</t>
  </si>
  <si>
    <t>Acquisizione del servizio di Sorveglianza sanitaria ai sensi del D.Lgs 81/08 per le strutture della Direzione Regionale Campania dellâ€™Agenzia delle Entrate</t>
  </si>
  <si>
    <t xml:space="preserve">DIAGNOSTICA HOMINIS SRL (CF: 02083930640)
</t>
  </si>
  <si>
    <t>DIAGNOSTICA HOMINIS SRL (CF: 02083930640)</t>
  </si>
  <si>
    <t>fornitura urgente di mascherine chirurgiche per i dipendenti degli uffici dellâ€™Agenzia delle Entrate in Campania</t>
  </si>
  <si>
    <t xml:space="preserve">BENEFIS SRL (CF: 02790240101)
</t>
  </si>
  <si>
    <t>BENEFIS SRL (CF: 02790240101)</t>
  </si>
  <si>
    <t>Fornitura di parafiati da scrivania in plexiglass da installarsi presso i front office degli uffici campani dellâ€™Agenzia delle Entrate</t>
  </si>
  <si>
    <t xml:space="preserve">UGOLINI NATALE &amp; C. S.A.S. (CF: 02287320416)
</t>
  </si>
  <si>
    <t>UGOLINI NATALE &amp; C. S.A.S. (CF: 02287320416)</t>
  </si>
  <si>
    <t>Affidamento servizio di facchinaggio interno/esterno</t>
  </si>
  <si>
    <t xml:space="preserve">SCALA ENTERPRISE S.R.L. (CF: 05594340639)
</t>
  </si>
  <si>
    <t>SCALA ENTERPRISE S.R.L. (CF: 05594340639)</t>
  </si>
  <si>
    <t>Fornitura di guanti monouso in nitrile per i dipendenti degli uffici campani dellâ€™Agenzia delle Entrate</t>
  </si>
  <si>
    <t xml:space="preserve">APICELLA SISTEMI SRL (CF: 04645420755)
</t>
  </si>
  <si>
    <t>APICELLA SISTEMI SRL (CF: 04645420755)</t>
  </si>
  <si>
    <t>DIRITTI PUBBLICAZIONE AVVISI IN GAZZETTA UFFICIALE GURI</t>
  </si>
  <si>
    <t xml:space="preserve">ISTITUTO POLIGRAFICO E ZECCA DELLO STATO (CF: 00399810589)
</t>
  </si>
  <si>
    <t>ISTITUTO POLIGRAFICO E ZECCA DELLO STATO (CF: 00399810589)</t>
  </si>
  <si>
    <t>ACCORDO QUADRO EDILE - CONTRATTO ESECUTIVO N. 5</t>
  </si>
  <si>
    <t xml:space="preserve">TEC. SP. ED. S.A.S. DI PETITO GIUSEPPE &amp; C. (CF: 00350400636)
</t>
  </si>
  <si>
    <t>TEC. SP. ED. S.A.S. DI PETITO GIUSEPPE &amp; C. (CF: 00350400636)</t>
  </si>
  <si>
    <t>Fornitura energia elettrica prezzo fisso opzione verde UT Ariano Irpino</t>
  </si>
  <si>
    <t>FORNITURA E POSA IN OPERA DI UN GRUPPO DI CONTINUITÃ€ ELETTRICA UPS A SERVIZIO DELLA RETE ELETTRICA PREFERENZIALE IN BASSA TENSIONE DA INSTALLARSI PRESSO LA CABINA ELETTRICA SITA AL PIANO TERRA DEL PUF DI NAPOLI, VIA DIAZ, 11</t>
  </si>
  <si>
    <t xml:space="preserve">A.B.C. TECNOIMPIANTI (CF: 06066860823)
A.T. IMPIANTI ELETTRICI (CF: 02773120304)
C.S.C CENTRO SERVIZICUBONI DI CUBONI MAURIZIO E C SNC (CF: 01216550911)
COIMP SUD S.R.L. (CF: 00643600638)
GRUPPO CACCAVALE SRL (CF: 06888961213)
</t>
  </si>
  <si>
    <t>COIMP SUD S.R.L. (CF: 00643600638)</t>
  </si>
  <si>
    <t>Servizio di conduzione e manutenzione impianti elevatori</t>
  </si>
  <si>
    <t xml:space="preserve">MARROCCO ELEVATORS SRL (CF: 03986821001)
</t>
  </si>
  <si>
    <t>MARROCCO ELEVATORS SRL (CF: 03986821001)</t>
  </si>
  <si>
    <t>Servizio biennale di Sorveglianza sanitaria ai sensi del Decreto legislativo del 9 aprile 2008, n. 81, per le strutture campane dellâ€™Agenzia delle Entrate</t>
  </si>
  <si>
    <t xml:space="preserve">CISPI SRL (CF: 07022210632)
</t>
  </si>
  <si>
    <t>CISPI SRL (CF: 07022210632)</t>
  </si>
  <si>
    <t>Servizi di riscossione tributi con modalitÃ  elettronica - ritiro valori presso le sedi dell'Agenzia delle Entrate Territorio; lotto 3 (sud)</t>
  </si>
  <si>
    <t>Noleggio 32 multifunzioni Olivetti (formto A3) bianco e nero</t>
  </si>
  <si>
    <t>Contratto esecutivo del servizio di vigilanza privata presso le sedi della Direzione Regionale Campania - Lotto 11</t>
  </si>
  <si>
    <t xml:space="preserve">COSMOPOL SPA (CF: 01764680649)
</t>
  </si>
  <si>
    <t>COSMOPOL SPA (CF: 01764680649)</t>
  </si>
  <si>
    <t>SERVIZIO DI VERIFICHE PERIODICHE IMPIANTI MESSA A TERRA, ASCENDORI E SCARICHE ATMOSFERICHE</t>
  </si>
  <si>
    <t xml:space="preserve">ACCERTA (CF: 03917140653)
BUREAU VERITAS ITALIA SPA (CF: 11498640157)
CERT.IM SRL (CF: 04605391210)
E.L.T.I. SRL (CF: 05384711007)
E.S.C. ENGINEERING SAFETY CERTIFICATION S.R.L. (CF: 01606040853)
ECO CERTIFICAZIONI SPA (CF: 01358950390)
ECO TECH - ENGINEERING E SERVIZI AMBIENTALI SRL (CF: 02028900542)
ENTE CERTIFICAZIONI SPA (CF: 10811841005)
G.&amp;R. ORGANISMO DI CERTIFICAZIONE SRL (CF: 03083370712)
I.M.Q. SPA (CF: 12898410159)
I.P.I. INGEGNERIA PER L'INDUSTRIA SRL (CF: 05566471008)
ICERT SRL (CF: 05687751213)
INC (CF: 03529410619)
INSPECTA SRL (CF: 10532430013)
ITALT BUREAU OF VERIFICATION SRL - IN SIGLA IBV SRL (CF: 10033750968)
MISURE E SERVIZI S.A.S. (CF: 07950630017)
OCE SRL (CF: 04441361005)
S.I.C. SOCIETA' ITALIANA CERTIFICAZIONI (CF: 03590080655)
SOCIETÃ  RINA SERVICES SPA (CF: 03487840104)
VERIFICA (CF: 03670710965)
</t>
  </si>
  <si>
    <t>ECO CERTIFICAZIONI SPA (CF: 01358950390)</t>
  </si>
  <si>
    <t>Fornitura di n. 5.000 folder e di n. 250 manifesti per veicolare la campagna di comunicazione sul nuovo modello di accoglienza dei contribuenti su appuntamento.</t>
  </si>
  <si>
    <t xml:space="preserve">TECNOPLOT SAS DI SAUCHELLA NICOLINA (CF: 01115070623)
</t>
  </si>
  <si>
    <t>TECNOPLOT SAS DI SAUCHELLA NICOLINA (CF: 01115070623)</t>
  </si>
  <si>
    <t>Mascherine chirurgiche Tipo IIR</t>
  </si>
  <si>
    <t xml:space="preserve">MEDIBERG SRL  (CF: 01471280162)
</t>
  </si>
  <si>
    <t>MEDIBERG SRL  (CF: 01471280162)</t>
  </si>
  <si>
    <t>Fornitura di Mascherine filtranti FFP2 per i dipendenti degli uffici campani dellâ€™Agenzia delle Entrate</t>
  </si>
  <si>
    <t xml:space="preserve">AIESI HOSPITAL SERVICE SAS DI PIANTADOSI VALERIO E C. (CF: 06111530637)
</t>
  </si>
  <si>
    <t>AIESI HOSPITAL SERVICE SAS DI PIANTADOSI VALERIO E C. (CF: 06111530637)</t>
  </si>
  <si>
    <t>Fornitura di gel igienizzante per le mani, per i dipendenti degli uffici campani</t>
  </si>
  <si>
    <t xml:space="preserve">CLEAN CONSULT INTERNATIONAL S.P.A. (CF: 07181470639)
</t>
  </si>
  <si>
    <t>CLEAN CONSULT INTERNATIONAL S.P.A. (CF: 07181470639)</t>
  </si>
  <si>
    <t>Acquisizione della fornitura di energia elettrica per gli uffici campani dellâ€™Agenzia delle Entrate</t>
  </si>
  <si>
    <t>ACCORDO QUADRO MINUTO MANTENIMENTO EDILE</t>
  </si>
  <si>
    <t>CONTRATTO ESECUTIVO DEL CONTRATTO NORMATIVO PER Lâ€™AFFIDAMENTO DELLA FORNITURA DI CARTA PER STAMPE E COPIE PER LE DIREZIONI CENTRALI ED ALCUNE DIREZIONI REGIONALI DELLâ€™AGENZIA DELLE ENTRATE - LOTTO N. 10 - DR Campania</t>
  </si>
  <si>
    <t xml:space="preserve">ICR - SOCIETA' PER AZIONI (CF: 05466391009)
</t>
  </si>
  <si>
    <t>ICR - SOCIETA' PER AZIONI (CF: 05466391009)</t>
  </si>
  <si>
    <t>Fornitura di corsi di formazione in tema di salute e sicurezza nei luoghi di lavoro per i dipendenti dellâ€™Agenzia delle Entrate in Campania</t>
  </si>
  <si>
    <t xml:space="preserve">MULTIMEDIAFORM SRL (CF: 06478361212)
</t>
  </si>
  <si>
    <t>MULTIMEDIAFORM SRL (CF: 06478361212)</t>
  </si>
  <si>
    <t>CONTRATTO APPLICATIVO N.4/2020</t>
  </si>
  <si>
    <t xml:space="preserve">Contratto di appalto per lâ€™affidamento del servizio di facchinaggio interno ed esterno </t>
  </si>
  <si>
    <t>Procedura negoziata finalizzata all'acquisizione della fornitura di materiale di cancelleria per gli Uffici dellâ€™Agenzia delle Entrate in Campania</t>
  </si>
  <si>
    <t>Servizio di revisione e collaudo periodico dell'impianto di spegnimento automatico miscela gas HFC 125 presso la sede dell'Agenzia delle Entrate in Salerno, via degli Uffici Finanziari</t>
  </si>
  <si>
    <t>01-PROCEDURA APERTA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</si>
</sst>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"639321798F"</f>
        <v>639321798F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51609.599999999999</v>
      </c>
      <c r="I3" s="2">
        <v>42300</v>
      </c>
      <c r="J3" s="2">
        <v>44126</v>
      </c>
      <c r="K3">
        <v>49029.52</v>
      </c>
    </row>
    <row r="4" spans="1:11" ht="105" x14ac:dyDescent="0.25">
      <c r="A4" t="str">
        <f>"6704509FD6"</f>
        <v>6704509FD6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56663.43</v>
      </c>
      <c r="I4" s="2">
        <v>42541</v>
      </c>
      <c r="J4" s="2">
        <v>42586</v>
      </c>
      <c r="K4">
        <v>56663.43</v>
      </c>
    </row>
    <row r="5" spans="1:11" x14ac:dyDescent="0.25">
      <c r="A5" t="str">
        <f>"6652914E4C"</f>
        <v>6652914E4C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70324.800000000003</v>
      </c>
      <c r="I5" s="2">
        <v>42514</v>
      </c>
      <c r="J5" s="2">
        <v>43609</v>
      </c>
      <c r="K5">
        <v>75517.600000000006</v>
      </c>
    </row>
    <row r="6" spans="1:11" ht="120" x14ac:dyDescent="0.25">
      <c r="A6" t="str">
        <f>"6691856643"</f>
        <v>6691856643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739062.82</v>
      </c>
      <c r="I6" s="2">
        <v>42522</v>
      </c>
      <c r="J6" s="2">
        <v>43982</v>
      </c>
      <c r="K6">
        <v>304391.51</v>
      </c>
    </row>
    <row r="7" spans="1:11" x14ac:dyDescent="0.25">
      <c r="A7" t="str">
        <f>"69229349DB"</f>
        <v>69229349DB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0</v>
      </c>
      <c r="I7" s="2">
        <v>42795</v>
      </c>
      <c r="J7" s="2">
        <v>43159</v>
      </c>
      <c r="K7">
        <v>976508.16</v>
      </c>
    </row>
    <row r="8" spans="1:11" x14ac:dyDescent="0.25">
      <c r="A8" t="str">
        <f>"Z731C41B0E"</f>
        <v>Z731C41B0E</v>
      </c>
      <c r="B8" t="str">
        <f t="shared" si="0"/>
        <v>06363391001</v>
      </c>
      <c r="C8" t="s">
        <v>16</v>
      </c>
      <c r="D8" t="s">
        <v>33</v>
      </c>
      <c r="E8" t="s">
        <v>34</v>
      </c>
      <c r="F8" s="1" t="s">
        <v>35</v>
      </c>
      <c r="G8" t="s">
        <v>36</v>
      </c>
      <c r="H8">
        <v>0</v>
      </c>
      <c r="I8" s="2">
        <v>42746</v>
      </c>
      <c r="J8" s="2">
        <v>43799</v>
      </c>
      <c r="K8">
        <v>410.79</v>
      </c>
    </row>
    <row r="9" spans="1:11" x14ac:dyDescent="0.25">
      <c r="A9" t="str">
        <f>"6892422E8D"</f>
        <v>6892422E8D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19</v>
      </c>
      <c r="G9" t="s">
        <v>20</v>
      </c>
      <c r="H9">
        <v>157304</v>
      </c>
      <c r="I9" s="2">
        <v>42709</v>
      </c>
      <c r="J9" s="2">
        <v>44531</v>
      </c>
      <c r="K9">
        <v>110112.24</v>
      </c>
    </row>
    <row r="10" spans="1:11" x14ac:dyDescent="0.25">
      <c r="A10" t="str">
        <f>"ZC81C4FCEC"</f>
        <v>ZC81C4FCEC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39</v>
      </c>
      <c r="G10" t="s">
        <v>40</v>
      </c>
      <c r="H10">
        <v>2873.6</v>
      </c>
      <c r="I10" s="2">
        <v>42709</v>
      </c>
      <c r="J10" s="2">
        <v>44534</v>
      </c>
      <c r="K10">
        <v>2155.1999999999998</v>
      </c>
    </row>
    <row r="11" spans="1:11" x14ac:dyDescent="0.25">
      <c r="A11" t="str">
        <f>"7443976353"</f>
        <v>7443976353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31</v>
      </c>
      <c r="G11" t="s">
        <v>32</v>
      </c>
      <c r="H11">
        <v>155000</v>
      </c>
      <c r="I11" s="2">
        <v>43196</v>
      </c>
      <c r="J11" s="2">
        <v>43646</v>
      </c>
      <c r="K11">
        <v>117383.38</v>
      </c>
    </row>
    <row r="12" spans="1:11" x14ac:dyDescent="0.25">
      <c r="A12" t="str">
        <f>"7270870FB8"</f>
        <v>7270870FB8</v>
      </c>
      <c r="B12" t="str">
        <f t="shared" si="0"/>
        <v>06363391001</v>
      </c>
      <c r="C12" t="s">
        <v>16</v>
      </c>
      <c r="D12" t="s">
        <v>42</v>
      </c>
      <c r="E12" t="s">
        <v>43</v>
      </c>
      <c r="F12" s="1" t="s">
        <v>44</v>
      </c>
      <c r="G12" t="s">
        <v>45</v>
      </c>
      <c r="H12">
        <v>51009</v>
      </c>
      <c r="I12" s="2">
        <v>43179</v>
      </c>
      <c r="J12" s="2">
        <v>43909</v>
      </c>
      <c r="K12">
        <v>50349.67</v>
      </c>
    </row>
    <row r="13" spans="1:11" x14ac:dyDescent="0.25">
      <c r="A13" t="str">
        <f>"7064920C68"</f>
        <v>7064920C68</v>
      </c>
      <c r="B13" t="str">
        <f t="shared" si="0"/>
        <v>06363391001</v>
      </c>
      <c r="C13" t="s">
        <v>16</v>
      </c>
      <c r="D13" t="s">
        <v>46</v>
      </c>
      <c r="E13" t="s">
        <v>43</v>
      </c>
      <c r="F13" s="1" t="s">
        <v>47</v>
      </c>
      <c r="G13" t="s">
        <v>48</v>
      </c>
      <c r="H13">
        <v>116377.36</v>
      </c>
      <c r="I13" s="2">
        <v>43221</v>
      </c>
      <c r="J13" s="2">
        <v>43800</v>
      </c>
      <c r="K13">
        <v>116134.18</v>
      </c>
    </row>
    <row r="14" spans="1:11" ht="409.5" x14ac:dyDescent="0.25">
      <c r="A14" t="str">
        <f>"7064918AC2"</f>
        <v>7064918AC2</v>
      </c>
      <c r="B14" t="str">
        <f t="shared" si="0"/>
        <v>06363391001</v>
      </c>
      <c r="C14" t="s">
        <v>16</v>
      </c>
      <c r="D14" t="s">
        <v>49</v>
      </c>
      <c r="E14" t="s">
        <v>43</v>
      </c>
      <c r="F14" s="1" t="s">
        <v>50</v>
      </c>
      <c r="G14" t="s">
        <v>51</v>
      </c>
      <c r="H14">
        <v>208929.48</v>
      </c>
      <c r="I14" s="2">
        <v>43221</v>
      </c>
      <c r="J14" s="2">
        <v>43821</v>
      </c>
      <c r="K14">
        <v>206399.97</v>
      </c>
    </row>
    <row r="15" spans="1:11" x14ac:dyDescent="0.25">
      <c r="A15" t="str">
        <f>"7064923EE1"</f>
        <v>7064923EE1</v>
      </c>
      <c r="B15" t="str">
        <f t="shared" si="0"/>
        <v>06363391001</v>
      </c>
      <c r="C15" t="s">
        <v>16</v>
      </c>
      <c r="D15" t="s">
        <v>52</v>
      </c>
      <c r="E15" t="s">
        <v>43</v>
      </c>
      <c r="F15" s="1" t="s">
        <v>53</v>
      </c>
      <c r="G15" t="s">
        <v>54</v>
      </c>
      <c r="H15">
        <v>93849.2</v>
      </c>
      <c r="I15" s="2">
        <v>43221</v>
      </c>
      <c r="J15" s="2">
        <v>43894</v>
      </c>
      <c r="K15">
        <v>92479.97</v>
      </c>
    </row>
    <row r="16" spans="1:11" x14ac:dyDescent="0.25">
      <c r="A16" t="str">
        <f>"7005648B9B"</f>
        <v>7005648B9B</v>
      </c>
      <c r="B16" t="str">
        <f t="shared" si="0"/>
        <v>06363391001</v>
      </c>
      <c r="C16" t="s">
        <v>16</v>
      </c>
      <c r="D16" t="s">
        <v>55</v>
      </c>
      <c r="E16" t="s">
        <v>18</v>
      </c>
      <c r="F16" s="1" t="s">
        <v>56</v>
      </c>
      <c r="G16" t="s">
        <v>57</v>
      </c>
      <c r="H16">
        <v>387208.13</v>
      </c>
      <c r="I16" s="2">
        <v>42826</v>
      </c>
      <c r="J16" s="2">
        <v>43922</v>
      </c>
      <c r="K16">
        <v>303267.64</v>
      </c>
    </row>
    <row r="17" spans="1:11" x14ac:dyDescent="0.25">
      <c r="A17" t="str">
        <f>"6679808FED"</f>
        <v>6679808FED</v>
      </c>
      <c r="B17" t="str">
        <f t="shared" si="0"/>
        <v>06363391001</v>
      </c>
      <c r="C17" t="s">
        <v>16</v>
      </c>
      <c r="D17" t="s">
        <v>58</v>
      </c>
      <c r="E17" t="s">
        <v>18</v>
      </c>
      <c r="F17" s="1" t="s">
        <v>59</v>
      </c>
      <c r="G17" t="s">
        <v>60</v>
      </c>
      <c r="H17">
        <v>6390264.1799999997</v>
      </c>
      <c r="I17" s="2">
        <v>42856</v>
      </c>
      <c r="J17" s="2">
        <v>43852</v>
      </c>
      <c r="K17">
        <v>3947968.78</v>
      </c>
    </row>
    <row r="18" spans="1:11" x14ac:dyDescent="0.25">
      <c r="A18" t="str">
        <f>"Z342293914"</f>
        <v>Z342293914</v>
      </c>
      <c r="B18" t="str">
        <f t="shared" si="0"/>
        <v>06363391001</v>
      </c>
      <c r="C18" t="s">
        <v>16</v>
      </c>
      <c r="D18" t="s">
        <v>61</v>
      </c>
      <c r="E18" t="s">
        <v>43</v>
      </c>
      <c r="F18" s="1" t="s">
        <v>62</v>
      </c>
      <c r="G18" t="s">
        <v>63</v>
      </c>
      <c r="H18">
        <v>15000</v>
      </c>
      <c r="I18" s="2">
        <v>43228</v>
      </c>
      <c r="J18" s="2">
        <v>44497</v>
      </c>
      <c r="K18">
        <v>5970.01</v>
      </c>
    </row>
    <row r="19" spans="1:11" x14ac:dyDescent="0.25">
      <c r="A19" t="str">
        <f>"7752833030"</f>
        <v>7752833030</v>
      </c>
      <c r="B19" t="str">
        <f t="shared" si="0"/>
        <v>06363391001</v>
      </c>
      <c r="C19" t="s">
        <v>16</v>
      </c>
      <c r="D19" t="s">
        <v>64</v>
      </c>
      <c r="E19" t="s">
        <v>18</v>
      </c>
      <c r="F19" s="1" t="s">
        <v>31</v>
      </c>
      <c r="G19" t="s">
        <v>32</v>
      </c>
      <c r="H19">
        <v>1439423</v>
      </c>
      <c r="I19" s="2">
        <v>43525</v>
      </c>
      <c r="J19" s="2">
        <v>44135</v>
      </c>
      <c r="K19">
        <v>1274300.93</v>
      </c>
    </row>
    <row r="20" spans="1:11" ht="180" x14ac:dyDescent="0.25">
      <c r="A20" t="str">
        <f>"7341348006"</f>
        <v>7341348006</v>
      </c>
      <c r="B20" t="str">
        <f t="shared" si="0"/>
        <v>06363391001</v>
      </c>
      <c r="C20" t="s">
        <v>16</v>
      </c>
      <c r="D20" t="s">
        <v>65</v>
      </c>
      <c r="E20" t="s">
        <v>18</v>
      </c>
      <c r="F20" s="1" t="s">
        <v>66</v>
      </c>
      <c r="G20" t="s">
        <v>67</v>
      </c>
      <c r="H20">
        <v>8537795</v>
      </c>
      <c r="I20" s="2">
        <v>43108</v>
      </c>
      <c r="J20" s="2">
        <v>44203</v>
      </c>
      <c r="K20">
        <v>6476575.5800000001</v>
      </c>
    </row>
    <row r="21" spans="1:11" x14ac:dyDescent="0.25">
      <c r="A21" t="str">
        <f>"7828953066"</f>
        <v>7828953066</v>
      </c>
      <c r="B21" t="str">
        <f t="shared" si="0"/>
        <v>06363391001</v>
      </c>
      <c r="C21" t="s">
        <v>16</v>
      </c>
      <c r="D21" t="s">
        <v>68</v>
      </c>
      <c r="E21" t="s">
        <v>18</v>
      </c>
      <c r="F21" s="1" t="s">
        <v>69</v>
      </c>
      <c r="G21" t="s">
        <v>70</v>
      </c>
      <c r="H21">
        <v>0</v>
      </c>
      <c r="I21" s="2">
        <v>43535</v>
      </c>
      <c r="J21" s="2">
        <v>43900</v>
      </c>
      <c r="K21">
        <v>238033.46</v>
      </c>
    </row>
    <row r="22" spans="1:11" ht="135" x14ac:dyDescent="0.25">
      <c r="A22" t="str">
        <f>"7706374CFE"</f>
        <v>7706374CFE</v>
      </c>
      <c r="B22" t="str">
        <f t="shared" si="0"/>
        <v>06363391001</v>
      </c>
      <c r="C22" t="s">
        <v>16</v>
      </c>
      <c r="D22" t="s">
        <v>71</v>
      </c>
      <c r="E22" t="s">
        <v>43</v>
      </c>
      <c r="F22" s="1" t="s">
        <v>72</v>
      </c>
      <c r="G22" t="s">
        <v>73</v>
      </c>
      <c r="H22">
        <v>71106.3</v>
      </c>
      <c r="I22" s="2">
        <v>43598</v>
      </c>
      <c r="J22" s="2">
        <v>43961</v>
      </c>
      <c r="K22">
        <v>71106.27</v>
      </c>
    </row>
    <row r="23" spans="1:11" ht="90" x14ac:dyDescent="0.25">
      <c r="A23" t="str">
        <f>"Z1828BB03F"</f>
        <v>Z1828BB03F</v>
      </c>
      <c r="B23" t="str">
        <f t="shared" si="0"/>
        <v>06363391001</v>
      </c>
      <c r="C23" t="s">
        <v>16</v>
      </c>
      <c r="D23" t="s">
        <v>74</v>
      </c>
      <c r="E23" t="s">
        <v>34</v>
      </c>
      <c r="F23" s="1" t="s">
        <v>75</v>
      </c>
      <c r="G23" t="s">
        <v>76</v>
      </c>
      <c r="H23">
        <v>5000</v>
      </c>
      <c r="I23" s="2">
        <v>43621</v>
      </c>
      <c r="J23" s="2">
        <v>43695</v>
      </c>
      <c r="K23">
        <v>5000</v>
      </c>
    </row>
    <row r="24" spans="1:11" ht="135" x14ac:dyDescent="0.25">
      <c r="A24" t="str">
        <f>"Z4920B4B79"</f>
        <v>Z4920B4B79</v>
      </c>
      <c r="B24" t="str">
        <f t="shared" si="0"/>
        <v>06363391001</v>
      </c>
      <c r="C24" t="s">
        <v>16</v>
      </c>
      <c r="D24" t="s">
        <v>77</v>
      </c>
      <c r="E24" t="s">
        <v>18</v>
      </c>
      <c r="F24" s="1" t="s">
        <v>78</v>
      </c>
      <c r="G24" t="s">
        <v>79</v>
      </c>
      <c r="H24">
        <v>15151</v>
      </c>
      <c r="I24" s="2">
        <v>43052</v>
      </c>
      <c r="J24" s="2">
        <v>44878</v>
      </c>
      <c r="K24">
        <v>7927.59</v>
      </c>
    </row>
    <row r="25" spans="1:11" ht="409.5" x14ac:dyDescent="0.25">
      <c r="A25" t="str">
        <f>"7890452EF6"</f>
        <v>7890452EF6</v>
      </c>
      <c r="B25" t="str">
        <f t="shared" si="0"/>
        <v>06363391001</v>
      </c>
      <c r="C25" t="s">
        <v>16</v>
      </c>
      <c r="D25" t="s">
        <v>80</v>
      </c>
      <c r="E25" t="s">
        <v>43</v>
      </c>
      <c r="F25" s="1" t="s">
        <v>81</v>
      </c>
      <c r="G25" t="s">
        <v>82</v>
      </c>
      <c r="H25">
        <v>289206.56</v>
      </c>
      <c r="I25" s="2">
        <v>43761</v>
      </c>
      <c r="J25" s="2">
        <v>44478</v>
      </c>
      <c r="K25">
        <v>0</v>
      </c>
    </row>
    <row r="26" spans="1:11" ht="105" x14ac:dyDescent="0.25">
      <c r="A26" t="str">
        <f>"Z662A5BECF"</f>
        <v>Z662A5BECF</v>
      </c>
      <c r="B26" t="str">
        <f t="shared" si="0"/>
        <v>06363391001</v>
      </c>
      <c r="C26" t="s">
        <v>16</v>
      </c>
      <c r="D26" t="s">
        <v>83</v>
      </c>
      <c r="E26" t="s">
        <v>34</v>
      </c>
      <c r="F26" s="1" t="s">
        <v>84</v>
      </c>
      <c r="G26" t="s">
        <v>85</v>
      </c>
      <c r="H26">
        <v>14000</v>
      </c>
      <c r="I26" s="2">
        <v>43739</v>
      </c>
      <c r="J26" s="2">
        <v>43890</v>
      </c>
      <c r="K26">
        <v>10676.79</v>
      </c>
    </row>
    <row r="27" spans="1:11" ht="165" x14ac:dyDescent="0.25">
      <c r="A27" t="str">
        <f>"Z94299D825"</f>
        <v>Z94299D825</v>
      </c>
      <c r="B27" t="str">
        <f t="shared" si="0"/>
        <v>06363391001</v>
      </c>
      <c r="C27" t="s">
        <v>16</v>
      </c>
      <c r="D27" t="s">
        <v>86</v>
      </c>
      <c r="E27" t="s">
        <v>43</v>
      </c>
      <c r="F27" s="1" t="s">
        <v>87</v>
      </c>
      <c r="G27" t="s">
        <v>88</v>
      </c>
      <c r="H27">
        <v>15020</v>
      </c>
      <c r="I27" s="2">
        <v>43755</v>
      </c>
      <c r="J27" s="2">
        <v>43819</v>
      </c>
      <c r="K27">
        <v>15020</v>
      </c>
    </row>
    <row r="28" spans="1:11" ht="135" x14ac:dyDescent="0.25">
      <c r="A28" t="str">
        <f>"81540506EC"</f>
        <v>81540506EC</v>
      </c>
      <c r="B28" t="str">
        <f t="shared" si="0"/>
        <v>06363391001</v>
      </c>
      <c r="C28" t="s">
        <v>16</v>
      </c>
      <c r="D28" t="s">
        <v>89</v>
      </c>
      <c r="E28" t="s">
        <v>18</v>
      </c>
      <c r="F28" s="1" t="s">
        <v>19</v>
      </c>
      <c r="G28" t="s">
        <v>20</v>
      </c>
      <c r="H28">
        <v>45047.34</v>
      </c>
      <c r="I28" s="2">
        <v>43822</v>
      </c>
      <c r="J28" s="2">
        <v>43860</v>
      </c>
      <c r="K28">
        <v>45047.34</v>
      </c>
    </row>
    <row r="29" spans="1:11" ht="90" x14ac:dyDescent="0.25">
      <c r="A29" t="str">
        <f>"ZB62B536EA"</f>
        <v>ZB62B536EA</v>
      </c>
      <c r="B29" t="str">
        <f t="shared" si="0"/>
        <v>06363391001</v>
      </c>
      <c r="C29" t="s">
        <v>16</v>
      </c>
      <c r="D29" t="s">
        <v>90</v>
      </c>
      <c r="E29" t="s">
        <v>18</v>
      </c>
      <c r="F29" s="1" t="s">
        <v>91</v>
      </c>
      <c r="G29" t="s">
        <v>92</v>
      </c>
      <c r="H29">
        <v>3482.16</v>
      </c>
      <c r="I29" s="2">
        <v>43823</v>
      </c>
      <c r="J29" s="2">
        <v>43860</v>
      </c>
      <c r="K29">
        <v>3482.16</v>
      </c>
    </row>
    <row r="30" spans="1:11" ht="135" x14ac:dyDescent="0.25">
      <c r="A30" t="str">
        <f>"Z882B53743"</f>
        <v>Z882B53743</v>
      </c>
      <c r="B30" t="str">
        <f t="shared" si="0"/>
        <v>06363391001</v>
      </c>
      <c r="C30" t="s">
        <v>16</v>
      </c>
      <c r="D30" t="s">
        <v>93</v>
      </c>
      <c r="E30" t="s">
        <v>18</v>
      </c>
      <c r="F30" s="1" t="s">
        <v>19</v>
      </c>
      <c r="G30" t="s">
        <v>20</v>
      </c>
      <c r="H30">
        <v>4062.5</v>
      </c>
      <c r="I30" s="2">
        <v>43822</v>
      </c>
      <c r="J30" s="2">
        <v>43860</v>
      </c>
      <c r="K30">
        <v>4062.5</v>
      </c>
    </row>
    <row r="31" spans="1:11" ht="90" x14ac:dyDescent="0.25">
      <c r="A31" t="str">
        <f>"Z3A2B537CF"</f>
        <v>Z3A2B537CF</v>
      </c>
      <c r="B31" t="str">
        <f t="shared" si="0"/>
        <v>06363391001</v>
      </c>
      <c r="C31" t="s">
        <v>16</v>
      </c>
      <c r="D31" t="s">
        <v>94</v>
      </c>
      <c r="E31" t="s">
        <v>18</v>
      </c>
      <c r="F31" s="1" t="s">
        <v>91</v>
      </c>
      <c r="G31" t="s">
        <v>92</v>
      </c>
      <c r="H31">
        <v>3207.96</v>
      </c>
      <c r="I31" s="2">
        <v>43823</v>
      </c>
      <c r="J31" s="2">
        <v>43860</v>
      </c>
      <c r="K31">
        <v>3207.96</v>
      </c>
    </row>
    <row r="32" spans="1:11" ht="90" x14ac:dyDescent="0.25">
      <c r="A32" t="str">
        <f>"Z012B53822"</f>
        <v>Z012B53822</v>
      </c>
      <c r="B32" t="str">
        <f t="shared" si="0"/>
        <v>06363391001</v>
      </c>
      <c r="C32" t="s">
        <v>16</v>
      </c>
      <c r="D32" t="s">
        <v>95</v>
      </c>
      <c r="E32" t="s">
        <v>18</v>
      </c>
      <c r="F32" s="1" t="s">
        <v>96</v>
      </c>
      <c r="G32" t="s">
        <v>97</v>
      </c>
      <c r="H32">
        <v>7214.14</v>
      </c>
      <c r="I32" s="2">
        <v>43826</v>
      </c>
      <c r="J32" s="2">
        <v>43860</v>
      </c>
      <c r="K32">
        <v>7214.14</v>
      </c>
    </row>
    <row r="33" spans="1:11" ht="75" x14ac:dyDescent="0.25">
      <c r="A33" t="str">
        <f>"Z392B5378A"</f>
        <v>Z392B5378A</v>
      </c>
      <c r="B33" t="str">
        <f t="shared" si="0"/>
        <v>06363391001</v>
      </c>
      <c r="C33" t="s">
        <v>16</v>
      </c>
      <c r="D33" t="s">
        <v>98</v>
      </c>
      <c r="E33" t="s">
        <v>18</v>
      </c>
      <c r="F33" s="1" t="s">
        <v>99</v>
      </c>
      <c r="G33" t="s">
        <v>100</v>
      </c>
      <c r="H33">
        <v>36180</v>
      </c>
      <c r="I33" s="2">
        <v>43822</v>
      </c>
      <c r="J33" s="2">
        <v>43860</v>
      </c>
      <c r="K33">
        <v>36180</v>
      </c>
    </row>
    <row r="34" spans="1:11" ht="75" x14ac:dyDescent="0.25">
      <c r="A34" t="str">
        <f>"785070705E"</f>
        <v>785070705E</v>
      </c>
      <c r="B34" t="str">
        <f t="shared" si="0"/>
        <v>06363391001</v>
      </c>
      <c r="C34" t="s">
        <v>16</v>
      </c>
      <c r="D34" t="s">
        <v>101</v>
      </c>
      <c r="E34" t="s">
        <v>18</v>
      </c>
      <c r="F34" s="1" t="s">
        <v>25</v>
      </c>
      <c r="G34" t="s">
        <v>26</v>
      </c>
      <c r="H34">
        <v>86247</v>
      </c>
      <c r="I34" s="2">
        <v>43556</v>
      </c>
      <c r="J34" s="2">
        <v>45382</v>
      </c>
      <c r="K34">
        <v>20795.12</v>
      </c>
    </row>
    <row r="35" spans="1:11" ht="135" x14ac:dyDescent="0.25">
      <c r="A35" t="str">
        <f>"Z3E282FC14"</f>
        <v>Z3E282FC14</v>
      </c>
      <c r="B35" t="str">
        <f t="shared" ref="B35:B66" si="1">"06363391001"</f>
        <v>06363391001</v>
      </c>
      <c r="C35" t="s">
        <v>16</v>
      </c>
      <c r="D35" t="s">
        <v>102</v>
      </c>
      <c r="E35" t="s">
        <v>18</v>
      </c>
      <c r="F35" s="1" t="s">
        <v>19</v>
      </c>
      <c r="G35" t="s">
        <v>20</v>
      </c>
      <c r="H35">
        <v>10676</v>
      </c>
      <c r="I35" s="2">
        <v>43584</v>
      </c>
      <c r="J35" s="2">
        <v>45410</v>
      </c>
      <c r="K35">
        <v>2669</v>
      </c>
    </row>
    <row r="36" spans="1:11" ht="409.5" x14ac:dyDescent="0.25">
      <c r="A36" t="str">
        <f>"7746564AD5"</f>
        <v>7746564AD5</v>
      </c>
      <c r="B36" t="str">
        <f t="shared" si="1"/>
        <v>06363391001</v>
      </c>
      <c r="C36" t="s">
        <v>16</v>
      </c>
      <c r="D36" t="s">
        <v>103</v>
      </c>
      <c r="E36" t="s">
        <v>43</v>
      </c>
      <c r="F36" s="1" t="s">
        <v>104</v>
      </c>
      <c r="G36" t="s">
        <v>105</v>
      </c>
      <c r="H36">
        <v>195804.57</v>
      </c>
      <c r="I36" s="2">
        <v>43628</v>
      </c>
      <c r="J36" s="2">
        <v>44359</v>
      </c>
      <c r="K36">
        <v>57290.19</v>
      </c>
    </row>
    <row r="37" spans="1:11" ht="90" x14ac:dyDescent="0.25">
      <c r="A37" t="str">
        <f>"81602589EC"</f>
        <v>81602589EC</v>
      </c>
      <c r="B37" t="str">
        <f t="shared" si="1"/>
        <v>06363391001</v>
      </c>
      <c r="C37" t="s">
        <v>16</v>
      </c>
      <c r="D37" t="s">
        <v>106</v>
      </c>
      <c r="E37" t="s">
        <v>18</v>
      </c>
      <c r="F37" s="1" t="s">
        <v>31</v>
      </c>
      <c r="G37" t="s">
        <v>32</v>
      </c>
      <c r="H37">
        <v>1358040</v>
      </c>
      <c r="I37" s="2">
        <v>43891</v>
      </c>
      <c r="J37" s="2">
        <v>44500</v>
      </c>
      <c r="K37">
        <v>785476.35</v>
      </c>
    </row>
    <row r="38" spans="1:11" ht="90" x14ac:dyDescent="0.25">
      <c r="A38" t="str">
        <f>"73379614FA"</f>
        <v>73379614FA</v>
      </c>
      <c r="B38" t="str">
        <f t="shared" si="1"/>
        <v>06363391001</v>
      </c>
      <c r="C38" t="s">
        <v>16</v>
      </c>
      <c r="D38" t="s">
        <v>107</v>
      </c>
      <c r="E38" t="s">
        <v>18</v>
      </c>
      <c r="F38" s="1" t="s">
        <v>31</v>
      </c>
      <c r="G38" t="s">
        <v>32</v>
      </c>
      <c r="H38">
        <v>0</v>
      </c>
      <c r="I38" s="2">
        <v>43160</v>
      </c>
      <c r="J38" s="2">
        <v>43524</v>
      </c>
      <c r="K38">
        <v>1253230.6000000001</v>
      </c>
    </row>
    <row r="39" spans="1:11" ht="105" x14ac:dyDescent="0.25">
      <c r="A39" t="str">
        <f>"7123414B2F"</f>
        <v>7123414B2F</v>
      </c>
      <c r="B39" t="str">
        <f t="shared" si="1"/>
        <v>06363391001</v>
      </c>
      <c r="C39" t="s">
        <v>16</v>
      </c>
      <c r="D39" t="s">
        <v>108</v>
      </c>
      <c r="E39" t="s">
        <v>18</v>
      </c>
      <c r="F39" s="1" t="s">
        <v>109</v>
      </c>
      <c r="G39" t="s">
        <v>67</v>
      </c>
      <c r="H39">
        <v>1470233.85</v>
      </c>
      <c r="I39" s="2">
        <v>42914</v>
      </c>
      <c r="J39" s="2">
        <v>43096</v>
      </c>
      <c r="K39">
        <v>1409527.94</v>
      </c>
    </row>
    <row r="40" spans="1:11" ht="90" x14ac:dyDescent="0.25">
      <c r="A40" t="str">
        <f>"Z67262DB31"</f>
        <v>Z67262DB31</v>
      </c>
      <c r="B40" t="str">
        <f t="shared" si="1"/>
        <v>06363391001</v>
      </c>
      <c r="C40" t="s">
        <v>16</v>
      </c>
      <c r="D40" t="s">
        <v>110</v>
      </c>
      <c r="E40" t="s">
        <v>34</v>
      </c>
      <c r="F40" s="1" t="s">
        <v>75</v>
      </c>
      <c r="G40" t="s">
        <v>76</v>
      </c>
      <c r="H40">
        <v>10850</v>
      </c>
      <c r="I40" s="2">
        <v>43441</v>
      </c>
      <c r="J40" s="2">
        <v>43501</v>
      </c>
      <c r="K40">
        <v>10850</v>
      </c>
    </row>
    <row r="41" spans="1:11" ht="409.5" x14ac:dyDescent="0.25">
      <c r="A41" t="str">
        <f>"7064922E0E"</f>
        <v>7064922E0E</v>
      </c>
      <c r="B41" t="str">
        <f t="shared" si="1"/>
        <v>06363391001</v>
      </c>
      <c r="C41" t="s">
        <v>16</v>
      </c>
      <c r="D41" t="s">
        <v>111</v>
      </c>
      <c r="E41" t="s">
        <v>43</v>
      </c>
      <c r="F41" s="1" t="s">
        <v>112</v>
      </c>
      <c r="G41" t="s">
        <v>51</v>
      </c>
      <c r="H41">
        <v>184782.54</v>
      </c>
      <c r="I41" s="2">
        <v>43221</v>
      </c>
      <c r="J41" s="2">
        <v>43580</v>
      </c>
      <c r="K41">
        <v>169658.03</v>
      </c>
    </row>
    <row r="42" spans="1:11" ht="75" x14ac:dyDescent="0.25">
      <c r="A42" t="str">
        <f>"7960970046"</f>
        <v>7960970046</v>
      </c>
      <c r="B42" t="str">
        <f t="shared" si="1"/>
        <v>06363391001</v>
      </c>
      <c r="C42" t="s">
        <v>16</v>
      </c>
      <c r="D42" t="s">
        <v>113</v>
      </c>
      <c r="E42" t="s">
        <v>18</v>
      </c>
      <c r="F42" s="1" t="s">
        <v>25</v>
      </c>
      <c r="G42" t="s">
        <v>26</v>
      </c>
      <c r="H42">
        <v>36963</v>
      </c>
      <c r="I42" s="2">
        <v>43644</v>
      </c>
      <c r="J42" s="2">
        <v>45471</v>
      </c>
      <c r="K42">
        <v>1232.1099999999999</v>
      </c>
    </row>
    <row r="43" spans="1:11" ht="90" x14ac:dyDescent="0.25">
      <c r="A43" t="str">
        <f>"651630402D"</f>
        <v>651630402D</v>
      </c>
      <c r="B43" t="str">
        <f t="shared" si="1"/>
        <v>06363391001</v>
      </c>
      <c r="C43" t="s">
        <v>16</v>
      </c>
      <c r="D43" t="s">
        <v>114</v>
      </c>
      <c r="E43" t="s">
        <v>18</v>
      </c>
      <c r="F43" s="1" t="s">
        <v>31</v>
      </c>
      <c r="G43" t="s">
        <v>32</v>
      </c>
      <c r="H43">
        <v>0</v>
      </c>
      <c r="I43" s="2">
        <v>42401</v>
      </c>
      <c r="J43" s="2">
        <v>42766</v>
      </c>
      <c r="K43">
        <v>1249514.6200000001</v>
      </c>
    </row>
    <row r="44" spans="1:11" ht="75" x14ac:dyDescent="0.25">
      <c r="A44" t="str">
        <f>"6209564650"</f>
        <v>6209564650</v>
      </c>
      <c r="B44" t="str">
        <f t="shared" si="1"/>
        <v>06363391001</v>
      </c>
      <c r="C44" t="s">
        <v>16</v>
      </c>
      <c r="D44" t="s">
        <v>114</v>
      </c>
      <c r="E44" t="s">
        <v>18</v>
      </c>
      <c r="F44" s="1" t="s">
        <v>115</v>
      </c>
      <c r="G44" t="s">
        <v>116</v>
      </c>
      <c r="H44">
        <v>0</v>
      </c>
      <c r="I44" s="2">
        <v>42186</v>
      </c>
      <c r="K44">
        <v>154884.07999999999</v>
      </c>
    </row>
    <row r="45" spans="1:11" ht="135" x14ac:dyDescent="0.25">
      <c r="A45" t="str">
        <f>"Z1822435F1"</f>
        <v>Z1822435F1</v>
      </c>
      <c r="B45" t="str">
        <f t="shared" si="1"/>
        <v>06363391001</v>
      </c>
      <c r="C45" t="s">
        <v>16</v>
      </c>
      <c r="D45" t="s">
        <v>117</v>
      </c>
      <c r="E45" t="s">
        <v>18</v>
      </c>
      <c r="F45" s="1" t="s">
        <v>78</v>
      </c>
      <c r="G45" t="s">
        <v>79</v>
      </c>
      <c r="H45">
        <v>9609.2000000000007</v>
      </c>
      <c r="I45" s="2">
        <v>43150</v>
      </c>
      <c r="J45" s="2">
        <v>44975</v>
      </c>
      <c r="K45">
        <v>5285.06</v>
      </c>
    </row>
    <row r="46" spans="1:11" ht="135" x14ac:dyDescent="0.25">
      <c r="A46" t="str">
        <f>"ZC9241D48D"</f>
        <v>ZC9241D48D</v>
      </c>
      <c r="B46" t="str">
        <f t="shared" si="1"/>
        <v>06363391001</v>
      </c>
      <c r="C46" t="s">
        <v>16</v>
      </c>
      <c r="D46" t="s">
        <v>118</v>
      </c>
      <c r="E46" t="s">
        <v>18</v>
      </c>
      <c r="F46" s="1" t="s">
        <v>78</v>
      </c>
      <c r="G46" t="s">
        <v>79</v>
      </c>
      <c r="H46">
        <v>15150.9</v>
      </c>
      <c r="I46" s="2">
        <v>43273</v>
      </c>
      <c r="J46" s="2">
        <v>45099</v>
      </c>
      <c r="K46">
        <v>6486.21</v>
      </c>
    </row>
    <row r="47" spans="1:11" ht="105" x14ac:dyDescent="0.25">
      <c r="A47" t="str">
        <f>"Z652C19E64"</f>
        <v>Z652C19E64</v>
      </c>
      <c r="B47" t="str">
        <f t="shared" si="1"/>
        <v>06363391001</v>
      </c>
      <c r="C47" t="s">
        <v>16</v>
      </c>
      <c r="D47" t="s">
        <v>119</v>
      </c>
      <c r="E47" t="s">
        <v>18</v>
      </c>
      <c r="F47" s="1" t="s">
        <v>120</v>
      </c>
      <c r="G47" t="s">
        <v>121</v>
      </c>
      <c r="H47">
        <v>2000</v>
      </c>
      <c r="I47" s="2">
        <v>43880</v>
      </c>
      <c r="J47" s="2">
        <v>43881</v>
      </c>
      <c r="K47">
        <v>1552.94</v>
      </c>
    </row>
    <row r="48" spans="1:11" ht="90" x14ac:dyDescent="0.25">
      <c r="A48" t="str">
        <f>"Z332BD2B56"</f>
        <v>Z332BD2B56</v>
      </c>
      <c r="B48" t="str">
        <f t="shared" si="1"/>
        <v>06363391001</v>
      </c>
      <c r="C48" t="s">
        <v>16</v>
      </c>
      <c r="D48" t="s">
        <v>122</v>
      </c>
      <c r="E48" t="s">
        <v>34</v>
      </c>
      <c r="F48" s="1" t="s">
        <v>35</v>
      </c>
      <c r="G48" t="s">
        <v>36</v>
      </c>
      <c r="H48">
        <v>2000</v>
      </c>
      <c r="I48" s="2">
        <v>43860</v>
      </c>
      <c r="J48" s="2">
        <v>44955</v>
      </c>
      <c r="K48">
        <v>46.77</v>
      </c>
    </row>
    <row r="49" spans="1:11" ht="120" x14ac:dyDescent="0.25">
      <c r="A49" t="str">
        <f>"Z2F2A99038"</f>
        <v>Z2F2A99038</v>
      </c>
      <c r="B49" t="str">
        <f t="shared" si="1"/>
        <v>06363391001</v>
      </c>
      <c r="C49" t="s">
        <v>16</v>
      </c>
      <c r="D49" t="s">
        <v>123</v>
      </c>
      <c r="E49" t="s">
        <v>43</v>
      </c>
      <c r="F49" s="1" t="s">
        <v>124</v>
      </c>
      <c r="G49" t="s">
        <v>125</v>
      </c>
      <c r="H49">
        <v>35392</v>
      </c>
      <c r="I49" s="2">
        <v>43871</v>
      </c>
      <c r="J49" s="2">
        <v>44053</v>
      </c>
      <c r="K49">
        <v>35391.99</v>
      </c>
    </row>
    <row r="50" spans="1:11" ht="75" x14ac:dyDescent="0.25">
      <c r="A50" t="str">
        <f>"8234379882"</f>
        <v>8234379882</v>
      </c>
      <c r="B50" t="str">
        <f t="shared" si="1"/>
        <v>06363391001</v>
      </c>
      <c r="C50" t="s">
        <v>16</v>
      </c>
      <c r="D50" t="s">
        <v>126</v>
      </c>
      <c r="E50" t="s">
        <v>18</v>
      </c>
      <c r="F50" s="1" t="s">
        <v>127</v>
      </c>
      <c r="G50" t="s">
        <v>82</v>
      </c>
      <c r="H50">
        <v>130659.3</v>
      </c>
      <c r="I50" s="2">
        <v>43893</v>
      </c>
      <c r="J50" s="2">
        <v>43985</v>
      </c>
      <c r="K50">
        <v>86343.17</v>
      </c>
    </row>
    <row r="51" spans="1:11" ht="105" x14ac:dyDescent="0.25">
      <c r="A51" t="str">
        <f>"Z472C5CDCD"</f>
        <v>Z472C5CDCD</v>
      </c>
      <c r="B51" t="str">
        <f t="shared" si="1"/>
        <v>06363391001</v>
      </c>
      <c r="C51" t="s">
        <v>16</v>
      </c>
      <c r="D51" t="s">
        <v>128</v>
      </c>
      <c r="E51" t="s">
        <v>34</v>
      </c>
      <c r="F51" s="1" t="s">
        <v>129</v>
      </c>
      <c r="G51" t="s">
        <v>130</v>
      </c>
      <c r="H51">
        <v>3000</v>
      </c>
      <c r="I51" s="2">
        <v>43891</v>
      </c>
      <c r="J51" s="2">
        <v>44012</v>
      </c>
      <c r="K51">
        <v>1279.3699999999999</v>
      </c>
    </row>
    <row r="52" spans="1:11" ht="90" x14ac:dyDescent="0.25">
      <c r="A52" t="str">
        <f>"8242374E2F"</f>
        <v>8242374E2F</v>
      </c>
      <c r="B52" t="str">
        <f t="shared" si="1"/>
        <v>06363391001</v>
      </c>
      <c r="C52" t="s">
        <v>16</v>
      </c>
      <c r="D52" t="s">
        <v>131</v>
      </c>
      <c r="E52" t="s">
        <v>18</v>
      </c>
      <c r="F52" s="1" t="s">
        <v>69</v>
      </c>
      <c r="G52" t="s">
        <v>70</v>
      </c>
      <c r="H52">
        <v>226973</v>
      </c>
      <c r="I52" s="2">
        <v>43952</v>
      </c>
      <c r="J52" s="2">
        <v>44316</v>
      </c>
      <c r="K52">
        <v>2669.83</v>
      </c>
    </row>
    <row r="53" spans="1:11" ht="75" x14ac:dyDescent="0.25">
      <c r="A53" t="str">
        <f>"8234402B7C"</f>
        <v>8234402B7C</v>
      </c>
      <c r="B53" t="str">
        <f t="shared" si="1"/>
        <v>06363391001</v>
      </c>
      <c r="C53" t="s">
        <v>16</v>
      </c>
      <c r="D53" t="s">
        <v>132</v>
      </c>
      <c r="E53" t="s">
        <v>18</v>
      </c>
      <c r="F53" s="1" t="s">
        <v>127</v>
      </c>
      <c r="G53" t="s">
        <v>82</v>
      </c>
      <c r="H53">
        <v>105407.33</v>
      </c>
      <c r="I53" s="2">
        <v>43893</v>
      </c>
      <c r="J53" s="2">
        <v>43985</v>
      </c>
      <c r="K53">
        <v>103309.19</v>
      </c>
    </row>
    <row r="54" spans="1:11" ht="75" x14ac:dyDescent="0.25">
      <c r="A54" t="str">
        <f>"8234390198"</f>
        <v>8234390198</v>
      </c>
      <c r="B54" t="str">
        <f t="shared" si="1"/>
        <v>06363391001</v>
      </c>
      <c r="C54" t="s">
        <v>16</v>
      </c>
      <c r="D54" t="s">
        <v>133</v>
      </c>
      <c r="E54" t="s">
        <v>18</v>
      </c>
      <c r="F54" s="1" t="s">
        <v>127</v>
      </c>
      <c r="G54" t="s">
        <v>82</v>
      </c>
      <c r="H54">
        <v>50305.23</v>
      </c>
      <c r="I54" s="2">
        <v>43893</v>
      </c>
      <c r="J54" s="2">
        <v>43954</v>
      </c>
      <c r="K54">
        <v>47199.26</v>
      </c>
    </row>
    <row r="55" spans="1:11" ht="409.5" x14ac:dyDescent="0.25">
      <c r="A55" t="str">
        <f>"8060206468"</f>
        <v>8060206468</v>
      </c>
      <c r="B55" t="str">
        <f t="shared" si="1"/>
        <v>06363391001</v>
      </c>
      <c r="C55" t="s">
        <v>16</v>
      </c>
      <c r="D55" t="s">
        <v>134</v>
      </c>
      <c r="E55" t="s">
        <v>43</v>
      </c>
      <c r="F55" s="1" t="s">
        <v>135</v>
      </c>
      <c r="G55" t="s">
        <v>136</v>
      </c>
      <c r="H55">
        <v>147600.57</v>
      </c>
      <c r="I55" s="2">
        <v>43892</v>
      </c>
      <c r="J55" s="2">
        <v>44467</v>
      </c>
      <c r="K55">
        <v>37839.25</v>
      </c>
    </row>
    <row r="56" spans="1:11" ht="409.5" x14ac:dyDescent="0.25">
      <c r="A56" t="str">
        <f>"80602096E1"</f>
        <v>80602096E1</v>
      </c>
      <c r="B56" t="str">
        <f t="shared" si="1"/>
        <v>06363391001</v>
      </c>
      <c r="C56" t="s">
        <v>16</v>
      </c>
      <c r="D56" t="s">
        <v>137</v>
      </c>
      <c r="E56" t="s">
        <v>43</v>
      </c>
      <c r="F56" s="1" t="s">
        <v>138</v>
      </c>
      <c r="G56" t="s">
        <v>139</v>
      </c>
      <c r="H56">
        <v>199105.47</v>
      </c>
      <c r="I56" s="2">
        <v>43892</v>
      </c>
      <c r="J56" s="2">
        <v>44492</v>
      </c>
      <c r="K56">
        <v>84870.01</v>
      </c>
    </row>
    <row r="57" spans="1:11" ht="409.5" x14ac:dyDescent="0.25">
      <c r="A57" t="str">
        <f>"8060214B00"</f>
        <v>8060214B00</v>
      </c>
      <c r="B57" t="str">
        <f t="shared" si="1"/>
        <v>06363391001</v>
      </c>
      <c r="C57" t="s">
        <v>16</v>
      </c>
      <c r="D57" t="s">
        <v>140</v>
      </c>
      <c r="E57" t="s">
        <v>43</v>
      </c>
      <c r="F57" s="1" t="s">
        <v>141</v>
      </c>
      <c r="G57" t="s">
        <v>142</v>
      </c>
      <c r="H57">
        <v>220453.37</v>
      </c>
      <c r="I57" s="2">
        <v>43862</v>
      </c>
      <c r="J57" s="2">
        <v>44325</v>
      </c>
      <c r="K57">
        <v>85363.44</v>
      </c>
    </row>
    <row r="58" spans="1:11" ht="150" x14ac:dyDescent="0.25">
      <c r="A58" t="str">
        <f>"Z1F2C66CA4"</f>
        <v>Z1F2C66CA4</v>
      </c>
      <c r="B58" t="str">
        <f t="shared" si="1"/>
        <v>06363391001</v>
      </c>
      <c r="C58" t="s">
        <v>16</v>
      </c>
      <c r="D58" t="s">
        <v>143</v>
      </c>
      <c r="E58" t="s">
        <v>34</v>
      </c>
      <c r="F58" s="1" t="s">
        <v>144</v>
      </c>
      <c r="G58" t="s">
        <v>145</v>
      </c>
      <c r="H58">
        <v>4963</v>
      </c>
      <c r="I58" s="2">
        <v>43910</v>
      </c>
      <c r="J58" s="2">
        <v>43910</v>
      </c>
      <c r="K58">
        <v>4963</v>
      </c>
    </row>
    <row r="59" spans="1:11" ht="120" x14ac:dyDescent="0.25">
      <c r="A59" t="str">
        <f>"Z1D2C1F9C7"</f>
        <v>Z1D2C1F9C7</v>
      </c>
      <c r="B59" t="str">
        <f t="shared" si="1"/>
        <v>06363391001</v>
      </c>
      <c r="C59" t="s">
        <v>16</v>
      </c>
      <c r="D59" t="s">
        <v>146</v>
      </c>
      <c r="E59" t="s">
        <v>34</v>
      </c>
      <c r="F59" s="1" t="s">
        <v>147</v>
      </c>
      <c r="G59" t="s">
        <v>148</v>
      </c>
      <c r="H59">
        <v>4086</v>
      </c>
      <c r="I59" s="2">
        <v>43902</v>
      </c>
      <c r="J59" s="2">
        <v>43902</v>
      </c>
      <c r="K59">
        <v>4086</v>
      </c>
    </row>
    <row r="60" spans="1:11" ht="120" x14ac:dyDescent="0.25">
      <c r="A60" t="str">
        <f>"Z332C92D1B"</f>
        <v>Z332C92D1B</v>
      </c>
      <c r="B60" t="str">
        <f t="shared" si="1"/>
        <v>06363391001</v>
      </c>
      <c r="C60" t="s">
        <v>16</v>
      </c>
      <c r="D60" t="s">
        <v>149</v>
      </c>
      <c r="E60" t="s">
        <v>34</v>
      </c>
      <c r="F60" s="1" t="s">
        <v>150</v>
      </c>
      <c r="G60" t="s">
        <v>151</v>
      </c>
      <c r="H60">
        <v>4858.5</v>
      </c>
      <c r="I60" s="2">
        <v>43923</v>
      </c>
      <c r="J60" s="2">
        <v>43923</v>
      </c>
      <c r="K60">
        <v>4858.5</v>
      </c>
    </row>
    <row r="61" spans="1:11" ht="105" x14ac:dyDescent="0.25">
      <c r="A61" t="str">
        <f>"Z7C2BD8E6E"</f>
        <v>Z7C2BD8E6E</v>
      </c>
      <c r="B61" t="str">
        <f t="shared" si="1"/>
        <v>06363391001</v>
      </c>
      <c r="C61" t="s">
        <v>16</v>
      </c>
      <c r="D61" t="s">
        <v>152</v>
      </c>
      <c r="E61" t="s">
        <v>43</v>
      </c>
      <c r="F61" s="1" t="s">
        <v>153</v>
      </c>
      <c r="G61" t="s">
        <v>154</v>
      </c>
      <c r="H61">
        <v>39756</v>
      </c>
      <c r="I61" s="2">
        <v>43922</v>
      </c>
      <c r="J61" s="2">
        <v>44104</v>
      </c>
      <c r="K61">
        <v>0</v>
      </c>
    </row>
    <row r="62" spans="1:11" ht="75" x14ac:dyDescent="0.25">
      <c r="A62" t="str">
        <f>"Z872CF53D4"</f>
        <v>Z872CF53D4</v>
      </c>
      <c r="B62" t="str">
        <f t="shared" si="1"/>
        <v>06363391001</v>
      </c>
      <c r="C62" t="s">
        <v>16</v>
      </c>
      <c r="D62" t="s">
        <v>155</v>
      </c>
      <c r="E62" t="s">
        <v>34</v>
      </c>
      <c r="F62" s="1" t="s">
        <v>156</v>
      </c>
      <c r="G62" t="s">
        <v>157</v>
      </c>
      <c r="H62">
        <v>34632</v>
      </c>
      <c r="I62" s="2">
        <v>43963</v>
      </c>
      <c r="J62" s="2">
        <v>43966</v>
      </c>
      <c r="K62">
        <v>34320</v>
      </c>
    </row>
    <row r="63" spans="1:11" ht="120" x14ac:dyDescent="0.25">
      <c r="A63" t="str">
        <f>"Z882CEB543"</f>
        <v>Z882CEB543</v>
      </c>
      <c r="B63" t="str">
        <f t="shared" si="1"/>
        <v>06363391001</v>
      </c>
      <c r="C63" t="s">
        <v>16</v>
      </c>
      <c r="D63" t="s">
        <v>158</v>
      </c>
      <c r="E63" t="s">
        <v>34</v>
      </c>
      <c r="F63" s="1" t="s">
        <v>159</v>
      </c>
      <c r="G63" t="s">
        <v>160</v>
      </c>
      <c r="H63">
        <v>18372</v>
      </c>
      <c r="I63" s="2">
        <v>43958</v>
      </c>
      <c r="J63" s="2">
        <v>43989</v>
      </c>
      <c r="K63">
        <v>18372</v>
      </c>
    </row>
    <row r="64" spans="1:11" ht="105" x14ac:dyDescent="0.25">
      <c r="A64" t="str">
        <f>"ZD52D837EE"</f>
        <v>ZD52D837EE</v>
      </c>
      <c r="B64" t="str">
        <f t="shared" si="1"/>
        <v>06363391001</v>
      </c>
      <c r="C64" t="s">
        <v>16</v>
      </c>
      <c r="D64" t="s">
        <v>161</v>
      </c>
      <c r="E64" t="s">
        <v>34</v>
      </c>
      <c r="F64" s="1" t="s">
        <v>162</v>
      </c>
      <c r="G64" t="s">
        <v>163</v>
      </c>
      <c r="H64">
        <v>38684.160000000003</v>
      </c>
      <c r="I64" s="2">
        <v>44013</v>
      </c>
      <c r="J64" s="2">
        <v>44196</v>
      </c>
      <c r="K64">
        <v>0</v>
      </c>
    </row>
    <row r="65" spans="1:11" ht="90" x14ac:dyDescent="0.25">
      <c r="A65" t="str">
        <f>"ZEC2D145AD"</f>
        <v>ZEC2D145AD</v>
      </c>
      <c r="B65" t="str">
        <f t="shared" si="1"/>
        <v>06363391001</v>
      </c>
      <c r="C65" t="s">
        <v>16</v>
      </c>
      <c r="D65" t="s">
        <v>164</v>
      </c>
      <c r="E65" t="s">
        <v>34</v>
      </c>
      <c r="F65" s="1" t="s">
        <v>165</v>
      </c>
      <c r="G65" t="s">
        <v>166</v>
      </c>
      <c r="H65">
        <v>4820</v>
      </c>
      <c r="I65" s="2">
        <v>43973</v>
      </c>
      <c r="J65" s="2">
        <v>44004</v>
      </c>
      <c r="K65">
        <v>4771.8</v>
      </c>
    </row>
    <row r="66" spans="1:11" ht="150" x14ac:dyDescent="0.25">
      <c r="A66" t="str">
        <f>"Z712DE6EC0"</f>
        <v>Z712DE6EC0</v>
      </c>
      <c r="B66" t="str">
        <f t="shared" si="1"/>
        <v>06363391001</v>
      </c>
      <c r="C66" t="s">
        <v>16</v>
      </c>
      <c r="D66" t="s">
        <v>167</v>
      </c>
      <c r="E66" t="s">
        <v>34</v>
      </c>
      <c r="F66" s="1" t="s">
        <v>168</v>
      </c>
      <c r="G66" t="s">
        <v>169</v>
      </c>
      <c r="H66">
        <v>650</v>
      </c>
      <c r="I66" s="2">
        <v>44050</v>
      </c>
      <c r="J66" s="2">
        <v>44050</v>
      </c>
      <c r="K66">
        <v>502.57</v>
      </c>
    </row>
    <row r="67" spans="1:11" ht="150" x14ac:dyDescent="0.25">
      <c r="A67" t="str">
        <f>"8413874479"</f>
        <v>8413874479</v>
      </c>
      <c r="B67" t="str">
        <f t="shared" ref="B67:B87" si="2">"06363391001"</f>
        <v>06363391001</v>
      </c>
      <c r="C67" t="s">
        <v>16</v>
      </c>
      <c r="D67" t="s">
        <v>170</v>
      </c>
      <c r="E67" t="s">
        <v>18</v>
      </c>
      <c r="F67" s="1" t="s">
        <v>171</v>
      </c>
      <c r="G67" t="s">
        <v>172</v>
      </c>
      <c r="H67">
        <v>7281.06</v>
      </c>
      <c r="I67" s="2">
        <v>43832</v>
      </c>
      <c r="J67" s="2">
        <v>44069</v>
      </c>
      <c r="K67">
        <v>7281.06</v>
      </c>
    </row>
    <row r="68" spans="1:11" ht="90" x14ac:dyDescent="0.25">
      <c r="A68" t="str">
        <f>"ZF82D218C5"</f>
        <v>ZF82D218C5</v>
      </c>
      <c r="B68" t="str">
        <f t="shared" si="2"/>
        <v>06363391001</v>
      </c>
      <c r="C68" t="s">
        <v>16</v>
      </c>
      <c r="D68" t="s">
        <v>173</v>
      </c>
      <c r="E68" t="s">
        <v>18</v>
      </c>
      <c r="F68" s="1" t="s">
        <v>31</v>
      </c>
      <c r="G68" t="s">
        <v>32</v>
      </c>
      <c r="H68">
        <v>11000</v>
      </c>
      <c r="I68" s="2">
        <v>44044</v>
      </c>
      <c r="J68" s="2">
        <v>44408</v>
      </c>
      <c r="K68">
        <v>65.88</v>
      </c>
    </row>
    <row r="69" spans="1:11" ht="409.5" x14ac:dyDescent="0.25">
      <c r="A69" t="str">
        <f>"8265925917"</f>
        <v>8265925917</v>
      </c>
      <c r="B69" t="str">
        <f t="shared" si="2"/>
        <v>06363391001</v>
      </c>
      <c r="C69" t="s">
        <v>16</v>
      </c>
      <c r="D69" t="s">
        <v>174</v>
      </c>
      <c r="E69" t="s">
        <v>43</v>
      </c>
      <c r="F69" s="1" t="s">
        <v>175</v>
      </c>
      <c r="G69" t="s">
        <v>176</v>
      </c>
      <c r="H69">
        <v>131768.54</v>
      </c>
      <c r="I69" s="2">
        <v>44078</v>
      </c>
      <c r="J69" s="2">
        <v>44139</v>
      </c>
      <c r="K69">
        <v>131768.54</v>
      </c>
    </row>
    <row r="70" spans="1:11" ht="120" x14ac:dyDescent="0.25">
      <c r="A70" t="str">
        <f>"8060218E4C"</f>
        <v>8060218E4C</v>
      </c>
      <c r="B70" t="str">
        <f t="shared" si="2"/>
        <v>06363391001</v>
      </c>
      <c r="C70" t="s">
        <v>16</v>
      </c>
      <c r="D70" t="s">
        <v>177</v>
      </c>
      <c r="E70" t="s">
        <v>43</v>
      </c>
      <c r="F70" s="1" t="s">
        <v>178</v>
      </c>
      <c r="G70" t="s">
        <v>179</v>
      </c>
      <c r="H70">
        <v>98450.52</v>
      </c>
      <c r="I70" s="2">
        <v>43972</v>
      </c>
      <c r="J70" s="2">
        <v>44337</v>
      </c>
      <c r="K70">
        <v>12107.59</v>
      </c>
    </row>
    <row r="71" spans="1:11" ht="75" x14ac:dyDescent="0.25">
      <c r="A71" t="str">
        <f>"8368675115"</f>
        <v>8368675115</v>
      </c>
      <c r="B71" t="str">
        <f t="shared" si="2"/>
        <v>06363391001</v>
      </c>
      <c r="C71" t="s">
        <v>16</v>
      </c>
      <c r="D71" t="s">
        <v>180</v>
      </c>
      <c r="E71" t="s">
        <v>43</v>
      </c>
      <c r="F71" s="1" t="s">
        <v>181</v>
      </c>
      <c r="G71" t="s">
        <v>182</v>
      </c>
      <c r="H71">
        <v>103980</v>
      </c>
      <c r="I71" s="2">
        <v>44105</v>
      </c>
      <c r="J71" s="2">
        <v>44834</v>
      </c>
      <c r="K71">
        <v>12753.35</v>
      </c>
    </row>
    <row r="72" spans="1:11" ht="120" x14ac:dyDescent="0.25">
      <c r="A72" t="str">
        <f>"822004648C"</f>
        <v>822004648C</v>
      </c>
      <c r="B72" t="str">
        <f t="shared" si="2"/>
        <v>06363391001</v>
      </c>
      <c r="C72" t="s">
        <v>16</v>
      </c>
      <c r="D72" t="s">
        <v>183</v>
      </c>
      <c r="E72" t="s">
        <v>18</v>
      </c>
      <c r="F72" s="1" t="s">
        <v>28</v>
      </c>
      <c r="G72" t="s">
        <v>29</v>
      </c>
      <c r="H72">
        <v>70000</v>
      </c>
      <c r="I72" s="2">
        <v>43880</v>
      </c>
      <c r="J72" s="2">
        <v>44229</v>
      </c>
      <c r="K72">
        <v>10233.549999999999</v>
      </c>
    </row>
    <row r="73" spans="1:11" ht="75" x14ac:dyDescent="0.25">
      <c r="A73" t="str">
        <f>"84503433A5"</f>
        <v>84503433A5</v>
      </c>
      <c r="B73" t="str">
        <f t="shared" si="2"/>
        <v>06363391001</v>
      </c>
      <c r="C73" t="s">
        <v>16</v>
      </c>
      <c r="D73" t="s">
        <v>184</v>
      </c>
      <c r="E73" t="s">
        <v>18</v>
      </c>
      <c r="F73" s="1" t="s">
        <v>25</v>
      </c>
      <c r="G73" t="s">
        <v>26</v>
      </c>
      <c r="H73">
        <v>79232</v>
      </c>
      <c r="I73" s="2">
        <v>44099</v>
      </c>
      <c r="J73" s="2">
        <v>45958</v>
      </c>
      <c r="K73">
        <v>0</v>
      </c>
    </row>
    <row r="74" spans="1:11" ht="90" x14ac:dyDescent="0.25">
      <c r="A74" t="str">
        <f>"83463390D5"</f>
        <v>83463390D5</v>
      </c>
      <c r="B74" t="str">
        <f t="shared" si="2"/>
        <v>06363391001</v>
      </c>
      <c r="C74" t="s">
        <v>16</v>
      </c>
      <c r="D74" t="s">
        <v>185</v>
      </c>
      <c r="E74" t="s">
        <v>18</v>
      </c>
      <c r="F74" s="1" t="s">
        <v>186</v>
      </c>
      <c r="G74" t="s">
        <v>187</v>
      </c>
      <c r="H74">
        <v>2304636.77</v>
      </c>
      <c r="I74" s="2">
        <v>44013</v>
      </c>
      <c r="J74" s="2">
        <v>45107</v>
      </c>
      <c r="K74">
        <v>354646.86</v>
      </c>
    </row>
    <row r="75" spans="1:11" ht="409.5" x14ac:dyDescent="0.25">
      <c r="A75" t="str">
        <f>"8312929E03"</f>
        <v>8312929E03</v>
      </c>
      <c r="B75" t="str">
        <f t="shared" si="2"/>
        <v>06363391001</v>
      </c>
      <c r="C75" t="s">
        <v>16</v>
      </c>
      <c r="D75" t="s">
        <v>188</v>
      </c>
      <c r="E75" t="s">
        <v>43</v>
      </c>
      <c r="F75" s="1" t="s">
        <v>189</v>
      </c>
      <c r="G75" t="s">
        <v>190</v>
      </c>
      <c r="H75">
        <v>48000</v>
      </c>
      <c r="I75" s="2">
        <v>44134</v>
      </c>
      <c r="J75" s="2">
        <v>45229</v>
      </c>
      <c r="K75">
        <v>0</v>
      </c>
    </row>
    <row r="76" spans="1:11" ht="150" x14ac:dyDescent="0.25">
      <c r="A76" t="str">
        <f>"Z162EAD28D"</f>
        <v>Z162EAD28D</v>
      </c>
      <c r="B76" t="str">
        <f t="shared" si="2"/>
        <v>06363391001</v>
      </c>
      <c r="C76" t="s">
        <v>16</v>
      </c>
      <c r="D76" t="s">
        <v>191</v>
      </c>
      <c r="E76" t="s">
        <v>34</v>
      </c>
      <c r="F76" s="1" t="s">
        <v>192</v>
      </c>
      <c r="G76" t="s">
        <v>193</v>
      </c>
      <c r="H76">
        <v>1250</v>
      </c>
      <c r="I76" s="2">
        <v>44120</v>
      </c>
      <c r="J76" s="2">
        <v>44120</v>
      </c>
      <c r="K76">
        <v>1250</v>
      </c>
    </row>
    <row r="77" spans="1:11" ht="90" x14ac:dyDescent="0.25">
      <c r="A77" t="str">
        <f>"Z662EBECEB"</f>
        <v>Z662EBECEB</v>
      </c>
      <c r="B77" t="str">
        <f t="shared" si="2"/>
        <v>06363391001</v>
      </c>
      <c r="C77" t="s">
        <v>16</v>
      </c>
      <c r="D77" t="s">
        <v>194</v>
      </c>
      <c r="E77" t="s">
        <v>34</v>
      </c>
      <c r="F77" s="1" t="s">
        <v>195</v>
      </c>
      <c r="G77" t="s">
        <v>196</v>
      </c>
      <c r="H77">
        <v>23328</v>
      </c>
      <c r="I77" s="2">
        <v>44131</v>
      </c>
      <c r="J77" s="2">
        <v>44208</v>
      </c>
      <c r="K77">
        <v>22394.880000000001</v>
      </c>
    </row>
    <row r="78" spans="1:11" ht="180" x14ac:dyDescent="0.25">
      <c r="A78" t="str">
        <f>"Z572FB6CC1"</f>
        <v>Z572FB6CC1</v>
      </c>
      <c r="B78" t="str">
        <f t="shared" si="2"/>
        <v>06363391001</v>
      </c>
      <c r="C78" t="s">
        <v>16</v>
      </c>
      <c r="D78" t="s">
        <v>197</v>
      </c>
      <c r="E78" t="s">
        <v>34</v>
      </c>
      <c r="F78" s="1" t="s">
        <v>198</v>
      </c>
      <c r="G78" t="s">
        <v>199</v>
      </c>
      <c r="H78">
        <v>4050</v>
      </c>
      <c r="I78" s="2">
        <v>44176</v>
      </c>
      <c r="J78" s="2">
        <v>44188</v>
      </c>
      <c r="K78">
        <v>0</v>
      </c>
    </row>
    <row r="79" spans="1:11" ht="135" x14ac:dyDescent="0.25">
      <c r="A79" t="str">
        <f>"ZA22F7429C"</f>
        <v>ZA22F7429C</v>
      </c>
      <c r="B79" t="str">
        <f t="shared" si="2"/>
        <v>06363391001</v>
      </c>
      <c r="C79" t="s">
        <v>16</v>
      </c>
      <c r="D79" t="s">
        <v>200</v>
      </c>
      <c r="E79" t="s">
        <v>34</v>
      </c>
      <c r="F79" s="1" t="s">
        <v>201</v>
      </c>
      <c r="G79" t="s">
        <v>202</v>
      </c>
      <c r="H79">
        <v>1008</v>
      </c>
      <c r="I79" s="2">
        <v>44169</v>
      </c>
      <c r="J79" s="2">
        <v>44183</v>
      </c>
      <c r="K79">
        <v>0</v>
      </c>
    </row>
    <row r="80" spans="1:11" ht="90" x14ac:dyDescent="0.25">
      <c r="A80" t="str">
        <f>"8555338841"</f>
        <v>8555338841</v>
      </c>
      <c r="B80" t="str">
        <f t="shared" si="2"/>
        <v>06363391001</v>
      </c>
      <c r="C80" t="s">
        <v>16</v>
      </c>
      <c r="D80" t="s">
        <v>203</v>
      </c>
      <c r="E80" t="s">
        <v>18</v>
      </c>
      <c r="F80" s="1" t="s">
        <v>31</v>
      </c>
      <c r="G80" t="s">
        <v>32</v>
      </c>
      <c r="H80">
        <v>0</v>
      </c>
      <c r="I80" s="2">
        <v>44256</v>
      </c>
      <c r="J80" s="2">
        <v>44865</v>
      </c>
      <c r="K80">
        <v>0</v>
      </c>
    </row>
    <row r="81" spans="1:11" x14ac:dyDescent="0.25">
      <c r="A81" t="str">
        <f>"820234660B"</f>
        <v>820234660B</v>
      </c>
      <c r="B81" t="str">
        <f t="shared" si="2"/>
        <v>06363391001</v>
      </c>
      <c r="C81" t="s">
        <v>16</v>
      </c>
      <c r="D81" t="s">
        <v>204</v>
      </c>
      <c r="E81" t="s">
        <v>43</v>
      </c>
      <c r="H81">
        <v>0</v>
      </c>
      <c r="K81">
        <v>0</v>
      </c>
    </row>
    <row r="82" spans="1:11" ht="120" x14ac:dyDescent="0.25">
      <c r="A82" t="str">
        <f>"85234025D6"</f>
        <v>85234025D6</v>
      </c>
      <c r="B82" t="str">
        <f t="shared" si="2"/>
        <v>06363391001</v>
      </c>
      <c r="C82" t="s">
        <v>16</v>
      </c>
      <c r="D82" t="s">
        <v>205</v>
      </c>
      <c r="E82" t="s">
        <v>18</v>
      </c>
      <c r="F82" s="1" t="s">
        <v>206</v>
      </c>
      <c r="G82" t="s">
        <v>207</v>
      </c>
      <c r="H82">
        <v>169887.69</v>
      </c>
      <c r="I82" s="2">
        <v>44154</v>
      </c>
      <c r="J82" s="2">
        <v>44454</v>
      </c>
      <c r="K82">
        <v>0</v>
      </c>
    </row>
    <row r="83" spans="1:11" ht="105" x14ac:dyDescent="0.25">
      <c r="A83" t="str">
        <f>"ZC62FDA202"</f>
        <v>ZC62FDA202</v>
      </c>
      <c r="B83" t="str">
        <f t="shared" si="2"/>
        <v>06363391001</v>
      </c>
      <c r="C83" t="s">
        <v>16</v>
      </c>
      <c r="D83" t="s">
        <v>208</v>
      </c>
      <c r="E83" t="s">
        <v>34</v>
      </c>
      <c r="F83" s="1" t="s">
        <v>209</v>
      </c>
      <c r="G83" t="s">
        <v>210</v>
      </c>
      <c r="H83">
        <v>15990</v>
      </c>
      <c r="I83" s="2">
        <v>44194</v>
      </c>
      <c r="J83" s="2">
        <v>44314</v>
      </c>
      <c r="K83">
        <v>0</v>
      </c>
    </row>
    <row r="84" spans="1:11" ht="75" x14ac:dyDescent="0.25">
      <c r="A84" t="str">
        <f>"857454418E"</f>
        <v>857454418E</v>
      </c>
      <c r="B84" t="str">
        <f t="shared" si="2"/>
        <v>06363391001</v>
      </c>
      <c r="C84" t="s">
        <v>16</v>
      </c>
      <c r="D84" t="s">
        <v>211</v>
      </c>
      <c r="E84" t="s">
        <v>18</v>
      </c>
      <c r="F84" s="1" t="s">
        <v>127</v>
      </c>
      <c r="G84" t="s">
        <v>82</v>
      </c>
      <c r="H84">
        <v>20940.43</v>
      </c>
      <c r="I84" s="2">
        <v>43761</v>
      </c>
      <c r="J84" s="2">
        <v>44195</v>
      </c>
      <c r="K84">
        <v>20940.43</v>
      </c>
    </row>
    <row r="85" spans="1:11" ht="105" x14ac:dyDescent="0.25">
      <c r="A85" t="str">
        <f>"858034330A"</f>
        <v>858034330A</v>
      </c>
      <c r="B85" t="str">
        <f t="shared" si="2"/>
        <v>06363391001</v>
      </c>
      <c r="C85" t="s">
        <v>16</v>
      </c>
      <c r="D85" t="s">
        <v>212</v>
      </c>
      <c r="E85" t="s">
        <v>18</v>
      </c>
      <c r="F85" s="1" t="s">
        <v>162</v>
      </c>
      <c r="G85" t="s">
        <v>163</v>
      </c>
      <c r="H85">
        <v>660929.72</v>
      </c>
      <c r="I85" s="2">
        <v>44200</v>
      </c>
      <c r="J85" s="2">
        <v>45294</v>
      </c>
      <c r="K85">
        <v>0</v>
      </c>
    </row>
    <row r="86" spans="1:11" x14ac:dyDescent="0.25">
      <c r="A86" t="str">
        <f>"84883464B6"</f>
        <v>84883464B6</v>
      </c>
      <c r="B86" t="str">
        <f t="shared" si="2"/>
        <v>06363391001</v>
      </c>
      <c r="C86" t="s">
        <v>16</v>
      </c>
      <c r="D86" t="s">
        <v>213</v>
      </c>
      <c r="E86" t="s">
        <v>43</v>
      </c>
      <c r="H86">
        <v>0</v>
      </c>
      <c r="K86">
        <v>0</v>
      </c>
    </row>
    <row r="87" spans="1:11" x14ac:dyDescent="0.25">
      <c r="A87" t="str">
        <f>"8500185E8D"</f>
        <v>8500185E8D</v>
      </c>
      <c r="B87" t="str">
        <f t="shared" si="2"/>
        <v>06363391001</v>
      </c>
      <c r="C87" t="s">
        <v>16</v>
      </c>
      <c r="D87" t="s">
        <v>214</v>
      </c>
      <c r="E87" t="s">
        <v>215</v>
      </c>
      <c r="H87">
        <v>0</v>
      </c>
      <c r="K8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2021-03-18T11:14:18Z</dcterms:created>
  <dcterms:modified xsi:type="dcterms:W3CDTF">2021-03-18T11:16:11Z</dcterms:modified>
</cp:coreProperties>
</file>