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olis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</calcChain>
</file>

<file path=xl/sharedStrings.xml><?xml version="1.0" encoding="utf-8"?>
<sst xmlns="http://schemas.openxmlformats.org/spreadsheetml/2006/main" count="327" uniqueCount="159">
  <si>
    <t>Agenzia delle Entrate</t>
  </si>
  <si>
    <t>CF 06363391001</t>
  </si>
  <si>
    <t>Contratti di forniture, beni e servizi</t>
  </si>
  <si>
    <t>Anno 2020</t>
  </si>
  <si>
    <t>Dati aggiornati al 18-03-2021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</si>
  <si>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</si>
  <si>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</si>
  <si>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</si>
  <si>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</si>
  <si>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</si>
  <si>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</si>
  <si>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</si>
  <si>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</si>
  <si>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</si>
  <si>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</si>
  <si>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</si>
  <si>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Molise</t>
  </si>
  <si>
    <t>Convenzione Energia Elettrica 12</t>
  </si>
  <si>
    <t>26-AFFIDAMENTO DIRETTO IN ADESIONE AD ACCORDO QUADRO/CONVENZIONE</t>
  </si>
  <si>
    <t xml:space="preserve">GALA SPA (CF: 06832931007)
</t>
  </si>
  <si>
    <t>GALA SPA (CF: 06832931007)</t>
  </si>
  <si>
    <t>Consip 24 - Noleggio fotocopiatori</t>
  </si>
  <si>
    <t xml:space="preserve">KYOCERA SPA (CF: 02973040963)
</t>
  </si>
  <si>
    <t>KYOCERA SPA (CF: 02973040963)</t>
  </si>
  <si>
    <t>Noleggio fotocopiatrici DP-CB/UPT Campobasso ordine n. 3133415</t>
  </si>
  <si>
    <t xml:space="preserve">OLIVETTI SPA (CF: 02298700010)
</t>
  </si>
  <si>
    <t>OLIVETTI SPA (CF: 02298700010)</t>
  </si>
  <si>
    <t>Richiesta Telepass con Viacard per Enti Pubblici</t>
  </si>
  <si>
    <t>23-AFFIDAMENTO DIRETTO</t>
  </si>
  <si>
    <t xml:space="preserve">TELEPASS S.P.A. (CF: 09771701001)
</t>
  </si>
  <si>
    <t>TELEPASS S.P.A. (CF: 09771701001)</t>
  </si>
  <si>
    <t>Affidamento servizi di riscossione tributi con modalitÃ  elettroniche</t>
  </si>
  <si>
    <t xml:space="preserve">BANCA NAZIONALE DEL LAVORO SPA (CF: 09339391006)
</t>
  </si>
  <si>
    <t>BANCA NAZIONALE DEL LAVORO SPA (CF: 09339391006)</t>
  </si>
  <si>
    <t>Consip 26 - Noleggio fotocopiatrici UPT Isernia</t>
  </si>
  <si>
    <t xml:space="preserve">KYOCERA DOCUMENT SOLUTION ITALIA SPA (CF: 01788080156)
</t>
  </si>
  <si>
    <t>KYOCERA DOCUMENT SOLUTION ITALIA SPA (CF: 01788080156)</t>
  </si>
  <si>
    <t>Consip 27 Noleggio fotocopiatore sede Direzione Regionale</t>
  </si>
  <si>
    <t xml:space="preserve">SHARP ELECTRONICS ITALIA S.P.A. (CF: 09275090158)
</t>
  </si>
  <si>
    <t>SHARP ELECTRONICS ITALIA S.P.A. (CF: 09275090158)</t>
  </si>
  <si>
    <t>SORVEGLIANZA SANITARIA</t>
  </si>
  <si>
    <t xml:space="preserve">COM METODI SPA (CF: 07120730150)
</t>
  </si>
  <si>
    <t>COM METODI SPA (CF: 07120730150)</t>
  </si>
  <si>
    <t>FORNITURA BUONI PASTO ELETTRONICI</t>
  </si>
  <si>
    <t xml:space="preserve">REPAS LUNCH COUPON SRL (CF: 08122660585)
</t>
  </si>
  <si>
    <t>REPAS LUNCH COUPON SRL (CF: 08122660585)</t>
  </si>
  <si>
    <t>Affidamento del servizio di manutenzione degli impianti elettrici e speciali presso gli uffici dipendenti dalla Direzione regionale del Molise dellâ€™Agenzia delle Entrate</t>
  </si>
  <si>
    <t xml:space="preserve">SICE IMPIANTI TECNOLOGICI DI DE VIVO LIVIO E C. S.A.S. (CF: 01709060709)
SIMET SRL (CF: 00879290948)
</t>
  </si>
  <si>
    <t>SIMET SRL (CF: 00879290948)</t>
  </si>
  <si>
    <t>Approvvigionamento del servizio di manutenzione degli impianti elevatori presso le sedi degli Uffici di competenza della Direzione Regionale del Molise</t>
  </si>
  <si>
    <t xml:space="preserve">KONE SPA (CF: 12899760156)
SCHINDLER SPA (CF: 00842990152)
</t>
  </si>
  <si>
    <t>KONE SPA (CF: 12899760156)</t>
  </si>
  <si>
    <t>AFFIDAMENTO SERVIZIO DI MANUTENZIONE IMPIANTI ANTINCENDIO REGIONE MOLISE</t>
  </si>
  <si>
    <t xml:space="preserve">ANTINCENDIO MOLISE (CF: 01559100704)
VIP ESTINTORI DI VENTRESCA MARIO (CF: VNTMRA76C05L113N)
</t>
  </si>
  <si>
    <t>ANTINCENDIO MOLISE (CF: 01559100704)</t>
  </si>
  <si>
    <t>Approvvigionamento del servizio di manutenzione degli impianti di riscaldamento, climatizzazione, idrici ed idrico-sanitari presso le sedi degli Uffici di competenza della Direzione Regionale del Molise</t>
  </si>
  <si>
    <t xml:space="preserve">CLIMATECH SANNITA (CF: 01575480627)
TECHNO IMPIANTI SRL (CF: 00871960704)
</t>
  </si>
  <si>
    <t>TECHNO IMPIANTI SRL (CF: 00871960704)</t>
  </si>
  <si>
    <t>Fornitura di gas per le sedi degli uffici della regione Molise</t>
  </si>
  <si>
    <t xml:space="preserve">HERA COMM (CF: 02221101203)
</t>
  </si>
  <si>
    <t>HERA COMM (CF: 02221101203)</t>
  </si>
  <si>
    <t>FORNITURA ENERGIA ELETTRICA</t>
  </si>
  <si>
    <t>Consip 27 Noleggio fotocopiatori sede DP Campobasso</t>
  </si>
  <si>
    <t>Consip 27 - Noleggio fotocopiatorE UT Termoli</t>
  </si>
  <si>
    <t>Noleggio fotocopiatrici DRM, DP-IS, UT Termoli e Sportello Larino ordine n. 3013341</t>
  </si>
  <si>
    <t>Noleggio fotocopiatrici DD/PP-CB ed IS ordine n. 3013190</t>
  </si>
  <si>
    <t>Noleggio fotocopiatrici Direzione Provinciale CB ordine n. 2942166</t>
  </si>
  <si>
    <t>Noleggio fotocopiatrici Direzione Regionale ordine n. 2716089</t>
  </si>
  <si>
    <t>Consip 30 - Noleggio fotocopiatore UPT Campobasso</t>
  </si>
  <si>
    <t>Servizio di riparazione impianto elevatore presso D.P. di Campobasso</t>
  </si>
  <si>
    <t xml:space="preserve">KONE SPA (CF: 12899760156)
</t>
  </si>
  <si>
    <t>ACQUISTO MATERIALE DI CANCELLERIA - TONER - CARTA</t>
  </si>
  <si>
    <t xml:space="preserve">INGROSCART SRL (CF: 01469840662)
</t>
  </si>
  <si>
    <t>INGROSCART SRL (CF: 01469840662)</t>
  </si>
  <si>
    <t>FORNITURA E MONTAGGIO ARREDI</t>
  </si>
  <si>
    <t xml:space="preserve">COMITALIA SRL (CF: 01525700546)
</t>
  </si>
  <si>
    <t>COMITALIA SRL (CF: 01525700546)</t>
  </si>
  <si>
    <t>ACQUISTO N.6 TIMBRI "IL MILLESIMO"</t>
  </si>
  <si>
    <t xml:space="preserve">ISTITUTO POLIGRAFICO E ZECCA DELLO STATO (CF: 00399810589)
</t>
  </si>
  <si>
    <t>ISTITUTO POLIGRAFICO E ZECCA DELLO STATO (CF: 00399810589)</t>
  </si>
  <si>
    <t>CORSI BLSD</t>
  </si>
  <si>
    <t xml:space="preserve">AZIENDA SANITARIA REGIONALE DEL MOLISE (CF: 01546900703)
</t>
  </si>
  <si>
    <t>AZIENDA SANITARIA REGIONALE DEL MOLISE (CF: 01546900703)</t>
  </si>
  <si>
    <t>ACQUISTO ELETTRODI PER DEFRIBILLATORI</t>
  </si>
  <si>
    <t xml:space="preserve">FUTURA HOSPITAL S.A.S. DI CARANDENTE CIRO (CF: 05206041211)
</t>
  </si>
  <si>
    <t>FUTURA HOSPITAL S.A.S. DI CARANDENTE CIRO (CF: 05206041211)</t>
  </si>
  <si>
    <t>ACQUISTO CARTA TERMICA PER ELIMINACODE</t>
  </si>
  <si>
    <t xml:space="preserve">SIGMA S.P.A. (CF: 01590580443)
</t>
  </si>
  <si>
    <t>SIGMA S.P.A. (CF: 01590580443)</t>
  </si>
  <si>
    <t>CORSO INTEGRALE BLSD ED AUTORIZZAZIONE ALL'USO DEL D.A.E.</t>
  </si>
  <si>
    <t>FORNITURA DI DIVISORI IN PLEXIGLASS TRASPARENTI</t>
  </si>
  <si>
    <t xml:space="preserve">GF PUBBLICITA DI FAIOLI GIUSEPPE (CF: 01595480706)
OMEGA POINT SRL - UNIPERSONALE (CF: 01538870708)
</t>
  </si>
  <si>
    <t>GF PUBBLICITA DI FAIOLI GIUSEPPE (CF: 01595480706)</t>
  </si>
  <si>
    <t>ACQUISTO DISPENSER GEL AUTOMATICI</t>
  </si>
  <si>
    <t xml:space="preserve">MEDITERRANEA DI COLETTA ANGELO E C. SAS (CF: 02326820582)
</t>
  </si>
  <si>
    <t>MEDITERRANEA DI COLETTA ANGELO E C. SAS (CF: 02326820582)</t>
  </si>
  <si>
    <t>SANIFICAZIONE LOCALI D.P.ISERNIA</t>
  </si>
  <si>
    <t xml:space="preserve">ISSAN DI TESTA MICHELE (CF: TSTMHL41T06E335W)
</t>
  </si>
  <si>
    <t>ISSAN DI TESTA MICHELE (CF: TSTMHL41T06E335W)</t>
  </si>
  <si>
    <t>SANIFICAZIONE LOCALI U.P.T. CAMPOBASSO</t>
  </si>
  <si>
    <t>FORNITURA DI MASCHERINE CHIRURGICHE E GUANTI IN NITRILE</t>
  </si>
  <si>
    <t xml:space="preserve">ZARRILLI S.R.L. (CF: 01665700702)
</t>
  </si>
  <si>
    <t>ZARRILLI S.R.L. (CF: 01665700702)</t>
  </si>
  <si>
    <t>NOLEGGIO N.2 FOTOCOPIATRICI MULTIFUNZIONE A/3 D.R.M.</t>
  </si>
  <si>
    <t>ACQUISTO MASCHERINE FFP2 CON VALVOLE - GUANTI IN LATTICE MONOUSO .- GEL IGIENIZZANTE</t>
  </si>
  <si>
    <t xml:space="preserve">F.LLI PAVONE (CF: 00604930701)
</t>
  </si>
  <si>
    <t>F.LLI PAVONE (CF: 00604930701)</t>
  </si>
  <si>
    <t>SERVIZIO DI SANIFICAZIONE IMPIANTI DI CLIMATIZZAZIONE</t>
  </si>
  <si>
    <t xml:space="preserve">TECHNO IMPIANTI SRL (CF: 00871960704)
</t>
  </si>
  <si>
    <t>FORNITURA DI DIVISORI IN PLEXIGLASS</t>
  </si>
  <si>
    <t xml:space="preserve">GF PUBBLICITA DI FAIOLI GIUSEPPE (CF: 01595480706)
</t>
  </si>
  <si>
    <t>fornitura mascherine FFP2 senza valvola</t>
  </si>
  <si>
    <t xml:space="preserve">SISTERS SRL (CF: 02316361209)
</t>
  </si>
  <si>
    <t>SISTERS SRL (CF: 02316361209)</t>
  </si>
  <si>
    <t>NOLEGGIO N.2 FOTOCOPIATRICI MULTIFUNZIONE A/3 D.P.CB</t>
  </si>
  <si>
    <t xml:space="preserve">A2A ENERGIA (CF: 12883420155)
</t>
  </si>
  <si>
    <t>A2A ENERGIA (CF: 12883420155)</t>
  </si>
  <si>
    <t>ACQUISTO TONER</t>
  </si>
  <si>
    <t>ACQUISTO BANDIERE ITALIA/EUROPA</t>
  </si>
  <si>
    <t xml:space="preserve">E.NOVALI SNC DI NOVALI ALESSANDRO &amp; C. (CF: 01462770171)
</t>
  </si>
  <si>
    <t>E.NOVALI SNC DI NOVALI ALESSANDRO &amp; C. (CF: 01462770171)</t>
  </si>
  <si>
    <t>NOLEGGIO FOTOCOPIATORI DRM - DP IS - UT TERMOLI</t>
  </si>
  <si>
    <t>NOLEGGIO FOTOCOPIATRICI DD.PP.CB E IS</t>
  </si>
  <si>
    <t>Fornitura gas per tutte le sedi dell'ADE del Molise</t>
  </si>
  <si>
    <t>INSTALLAZIONE PORTE TAGLIAFUOCO ARCHIVIO D.P.CBASSO</t>
  </si>
  <si>
    <t xml:space="preserve">GLOBAL FIRE SERVICE (CF: 13797161000)
</t>
  </si>
  <si>
    <t>GLOBAL FIRE SERVICE (CF: 13797161000)</t>
  </si>
  <si>
    <t>SERVIZIO DI CONDUZIONE E MANUTENZIONE IMPIANTI ANTINCENDIO</t>
  </si>
  <si>
    <t xml:space="preserve">ANTINCENDIO MOLISE (CF: 01559100704)
</t>
  </si>
  <si>
    <t>SERVIZIO DI CONDUZIONE E MANUTENZIONE IMPIANTI DI RISCALDAMENTO ,CLIMATIZZAZIONE , IDRICO E IDRICO SANITARIO</t>
  </si>
  <si>
    <t>SERVIZIO DI CONDUZIONE E MANUTENZIONE IMPIANTI ELETTRICI</t>
  </si>
  <si>
    <t xml:space="preserve">SIMET SRL (CF: 00879290948)
</t>
  </si>
  <si>
    <t>SERVIZIO DI CONDUZIONE E MANUTENZIONE IMPIANTI ELEVATORI</t>
  </si>
  <si>
    <t xml:space="preserve">KONE SPA (CF: 05069070158)
</t>
  </si>
  <si>
    <t>KONE SPA (CF: 05069070158)</t>
  </si>
  <si>
    <t>NOLEGGIO FOTOCOPIATORE IN CONVENZIONE CONSIP</t>
  </si>
  <si>
    <t>AFFIDAMENTO SERVIZIO SORVEGLIANZA SANITARIA</t>
  </si>
  <si>
    <t>FORNITURA TERMO SCANNER ED ACCESSORI</t>
  </si>
  <si>
    <t xml:space="preserve">NUOVO PROGRAMMA UFFICIO (CF: 02188531202)
</t>
  </si>
  <si>
    <t>NUOVO PROGRAMMA UFFICIO (CF: 02188531202)</t>
  </si>
  <si>
    <t>SERVIZIO DI VIGILANZA PRIVATA - LOTTO 12 PUGLIA E MOLISE</t>
  </si>
  <si>
    <t xml:space="preserve">COSMOPOL SPA (CF: 01764680649)
</t>
  </si>
  <si>
    <t>COSMOPOL SPA (CF: 01764680649)</t>
  </si>
  <si>
    <t>SERVIZIO DI SORVEGLIANZA SANITARIA</t>
  </si>
  <si>
    <t xml:space="preserve">626 MI.RO. SRL (CF: 04523931212)
MEDICA SUD  SRL (CF: 03143270720)
MELEACOM SRL (CF: 07478200723)
PROMOTER GROUP SPA (CF: 13178771005)
SIKURTEC SRL (CF: 08421731210)
</t>
  </si>
  <si>
    <t>MELEACOM SRL (CF: 07478200723)</t>
  </si>
  <si>
    <t>ACQUISTO CANCELLERIA - CARTA - TONER</t>
  </si>
  <si>
    <t>04-PROCEDURA NEGOZIATA SENZA PREVIA PUBBLICAZIONE</t>
  </si>
  <si>
    <t xml:space="preserve">CLICK UFFICIO SRL (CF: 06067681004)
COPY SERVICE SNC (CF: 02189880046)
DECART (CF: 01916890690)
ERREBIAN SPA (CF: 08397890586)
NADA 2008 SRL (CF: 09234221001)
</t>
  </si>
  <si>
    <t>ERREBIAN SPA (CF: 08397890586)</t>
  </si>
  <si>
    <t>SOSTITUZIONE TEGOLE TETTO DIREZIONE REGIONALE DEL MOLISE</t>
  </si>
  <si>
    <t xml:space="preserve">CIOCCA PASQUALE (CF: 00932620701)
PASCALE SRL (CF: 01794890705)
PULISUD GLOBAL SERVICE (CF: 01606020707)
RISTRUTTURAZIONI GENERALI S.R.L. (CF: 01733130700)
VENDITTI COSTRUZIONI (CF: 00528550700)
</t>
  </si>
  <si>
    <t>RISTRUTTURAZIONI GENERALI S.R.L. (CF: 01733130700)</t>
  </si>
  <si>
    <t>ACQUISTO DI UN VIDEOINGRANDITORE PER IPOVEDENTE</t>
  </si>
  <si>
    <t xml:space="preserve">SOLUZIONI 104 SRL (CF: 07923641216)
TIFLOSIYSTEM S.R.L.UNIPERSONALE (CF: 02557700289)
</t>
  </si>
  <si>
    <t>TIFLOSIYSTEM S.R.L.UNIPERSONALE (CF: 02557700289)</t>
  </si>
  <si>
    <t>BUONI PASTO ELETTRONICI</t>
  </si>
  <si>
    <t>Lavori di elettrificazione del varco di accesso dipendenti della Direzione Provinciale di Campobasso e del cancello carrabile dellâ€™Ufficio Territoriale di Termoli dell'Agenzia delle Entrate del Molise</t>
  </si>
  <si>
    <t>SERVIZIO DI SORVEGLIANZA SANITARIA AI SENSI DEL D.LGS. N. 81-2008 - 2020-2022 PER I DIPENDENTI DELL'AGENZIA DELLE ENTRATE DEL 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</si>
</sst>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"6331882253"</f>
        <v>6331882253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42278</v>
      </c>
      <c r="J3" s="2">
        <v>42643</v>
      </c>
      <c r="K3">
        <v>63535.65</v>
      </c>
    </row>
    <row r="4" spans="1:11" x14ac:dyDescent="0.25">
      <c r="A4" t="str">
        <f>"6572642BC0"</f>
        <v>6572642BC0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3091.7</v>
      </c>
      <c r="I4" s="2">
        <v>42398</v>
      </c>
      <c r="J4" s="2">
        <v>42517</v>
      </c>
      <c r="K4">
        <v>1336.69</v>
      </c>
    </row>
    <row r="5" spans="1:11" x14ac:dyDescent="0.25">
      <c r="A5" t="str">
        <f>"67959589F2"</f>
        <v>67959589F2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2772.8</v>
      </c>
      <c r="I5" s="2">
        <v>42644</v>
      </c>
      <c r="J5" s="2">
        <v>44135</v>
      </c>
      <c r="K5">
        <v>2760.95</v>
      </c>
    </row>
    <row r="6" spans="1:11" x14ac:dyDescent="0.25">
      <c r="A6" t="str">
        <f>"Z551AC5FD4"</f>
        <v>Z551AC5FD4</v>
      </c>
      <c r="B6" t="str">
        <f t="shared" si="0"/>
        <v>06363391001</v>
      </c>
      <c r="C6" t="s">
        <v>16</v>
      </c>
      <c r="D6" t="s">
        <v>27</v>
      </c>
      <c r="E6" t="s">
        <v>28</v>
      </c>
      <c r="F6" s="1" t="s">
        <v>29</v>
      </c>
      <c r="G6" t="s">
        <v>30</v>
      </c>
      <c r="H6">
        <v>0</v>
      </c>
      <c r="I6" s="2">
        <v>42578</v>
      </c>
      <c r="J6" s="2">
        <v>43465</v>
      </c>
      <c r="K6">
        <v>627.13</v>
      </c>
    </row>
    <row r="7" spans="1:11" x14ac:dyDescent="0.25">
      <c r="A7" t="str">
        <f>"669199267E"</f>
        <v>669199267E</v>
      </c>
      <c r="B7" t="str">
        <f t="shared" si="0"/>
        <v>06363391001</v>
      </c>
      <c r="C7" t="s">
        <v>16</v>
      </c>
      <c r="D7" t="s">
        <v>31</v>
      </c>
      <c r="E7" t="s">
        <v>18</v>
      </c>
      <c r="F7" s="1" t="s">
        <v>32</v>
      </c>
      <c r="G7" t="s">
        <v>33</v>
      </c>
      <c r="H7">
        <v>171862.47</v>
      </c>
      <c r="I7" s="2">
        <v>42522</v>
      </c>
      <c r="J7" s="2">
        <v>43863</v>
      </c>
      <c r="K7">
        <v>100562.72</v>
      </c>
    </row>
    <row r="8" spans="1:11" x14ac:dyDescent="0.25">
      <c r="A8" t="str">
        <f>"6880871261"</f>
        <v>6880871261</v>
      </c>
      <c r="B8" t="str">
        <f t="shared" si="0"/>
        <v>06363391001</v>
      </c>
      <c r="C8" t="s">
        <v>16</v>
      </c>
      <c r="D8" t="s">
        <v>34</v>
      </c>
      <c r="E8" t="s">
        <v>18</v>
      </c>
      <c r="F8" s="1" t="s">
        <v>35</v>
      </c>
      <c r="G8" t="s">
        <v>36</v>
      </c>
      <c r="H8">
        <v>3432.64</v>
      </c>
      <c r="I8" s="2">
        <v>42779</v>
      </c>
      <c r="J8" s="2">
        <v>44239</v>
      </c>
      <c r="K8">
        <v>3218.1</v>
      </c>
    </row>
    <row r="9" spans="1:11" x14ac:dyDescent="0.25">
      <c r="A9" t="str">
        <f>"7625174CA2"</f>
        <v>7625174CA2</v>
      </c>
      <c r="B9" t="str">
        <f t="shared" si="0"/>
        <v>06363391001</v>
      </c>
      <c r="C9" t="s">
        <v>16</v>
      </c>
      <c r="D9" t="s">
        <v>37</v>
      </c>
      <c r="E9" t="s">
        <v>18</v>
      </c>
      <c r="F9" s="1" t="s">
        <v>38</v>
      </c>
      <c r="G9" t="s">
        <v>39</v>
      </c>
      <c r="H9">
        <v>2101.12</v>
      </c>
      <c r="I9" s="2">
        <v>43360</v>
      </c>
      <c r="J9" s="2">
        <v>44926</v>
      </c>
      <c r="K9">
        <v>1050.56</v>
      </c>
    </row>
    <row r="10" spans="1:11" x14ac:dyDescent="0.25">
      <c r="A10" t="str">
        <f>"7035264383"</f>
        <v>7035264383</v>
      </c>
      <c r="B10" t="str">
        <f t="shared" si="0"/>
        <v>06363391001</v>
      </c>
      <c r="C10" t="s">
        <v>16</v>
      </c>
      <c r="D10" t="s">
        <v>40</v>
      </c>
      <c r="E10" t="s">
        <v>18</v>
      </c>
      <c r="F10" s="1" t="s">
        <v>41</v>
      </c>
      <c r="G10" t="s">
        <v>42</v>
      </c>
      <c r="H10">
        <v>76906.5</v>
      </c>
      <c r="I10" s="2">
        <v>42826</v>
      </c>
      <c r="J10" s="2">
        <v>43921</v>
      </c>
      <c r="K10">
        <v>29639.71</v>
      </c>
    </row>
    <row r="11" spans="1:11" x14ac:dyDescent="0.25">
      <c r="A11" t="str">
        <f>"736239046D"</f>
        <v>736239046D</v>
      </c>
      <c r="B11" t="str">
        <f t="shared" si="0"/>
        <v>06363391001</v>
      </c>
      <c r="C11" t="s">
        <v>16</v>
      </c>
      <c r="D11" t="s">
        <v>43</v>
      </c>
      <c r="E11" t="s">
        <v>18</v>
      </c>
      <c r="F11" s="1" t="s">
        <v>44</v>
      </c>
      <c r="G11" t="s">
        <v>45</v>
      </c>
      <c r="H11">
        <v>594535.82999999996</v>
      </c>
      <c r="I11" s="2">
        <v>43418</v>
      </c>
      <c r="J11" s="2">
        <v>44234</v>
      </c>
      <c r="K11">
        <v>433209.14</v>
      </c>
    </row>
    <row r="12" spans="1:11" x14ac:dyDescent="0.25">
      <c r="A12" t="str">
        <f>"Z6824F9BA0"</f>
        <v>Z6824F9BA0</v>
      </c>
      <c r="B12" t="str">
        <f t="shared" si="0"/>
        <v>06363391001</v>
      </c>
      <c r="C12" t="s">
        <v>16</v>
      </c>
      <c r="D12" t="s">
        <v>46</v>
      </c>
      <c r="E12" t="s">
        <v>28</v>
      </c>
      <c r="F12" s="1" t="s">
        <v>47</v>
      </c>
      <c r="G12" t="s">
        <v>48</v>
      </c>
      <c r="H12">
        <v>15068.02</v>
      </c>
      <c r="I12" s="2">
        <v>43466</v>
      </c>
      <c r="J12" s="2">
        <v>44046</v>
      </c>
      <c r="K12">
        <v>17859.03</v>
      </c>
    </row>
    <row r="13" spans="1:11" x14ac:dyDescent="0.25">
      <c r="A13" t="str">
        <f>"Z8624F9CD9"</f>
        <v>Z8624F9CD9</v>
      </c>
      <c r="B13" t="str">
        <f t="shared" si="0"/>
        <v>06363391001</v>
      </c>
      <c r="C13" t="s">
        <v>16</v>
      </c>
      <c r="D13" t="s">
        <v>49</v>
      </c>
      <c r="E13" t="s">
        <v>28</v>
      </c>
      <c r="F13" s="1" t="s">
        <v>50</v>
      </c>
      <c r="G13" t="s">
        <v>51</v>
      </c>
      <c r="H13">
        <v>8186.09</v>
      </c>
      <c r="I13" s="2">
        <v>43467</v>
      </c>
      <c r="J13" s="2">
        <v>43831</v>
      </c>
      <c r="K13">
        <v>6742.45</v>
      </c>
    </row>
    <row r="14" spans="1:11" x14ac:dyDescent="0.25">
      <c r="A14" t="str">
        <f>"Z6724F9A60"</f>
        <v>Z6724F9A60</v>
      </c>
      <c r="B14" t="str">
        <f t="shared" si="0"/>
        <v>06363391001</v>
      </c>
      <c r="C14" t="s">
        <v>16</v>
      </c>
      <c r="D14" t="s">
        <v>52</v>
      </c>
      <c r="E14" t="s">
        <v>28</v>
      </c>
      <c r="F14" s="1" t="s">
        <v>53</v>
      </c>
      <c r="G14" t="s">
        <v>54</v>
      </c>
      <c r="H14">
        <v>5475.84</v>
      </c>
      <c r="I14" s="2">
        <v>43467</v>
      </c>
      <c r="J14" s="2">
        <v>44046</v>
      </c>
      <c r="K14">
        <v>6809.71</v>
      </c>
    </row>
    <row r="15" spans="1:11" x14ac:dyDescent="0.25">
      <c r="A15" t="str">
        <f>"ZDA258060C"</f>
        <v>ZDA258060C</v>
      </c>
      <c r="B15" t="str">
        <f t="shared" si="0"/>
        <v>06363391001</v>
      </c>
      <c r="C15" t="s">
        <v>16</v>
      </c>
      <c r="D15" t="s">
        <v>55</v>
      </c>
      <c r="E15" t="s">
        <v>28</v>
      </c>
      <c r="F15" s="1" t="s">
        <v>56</v>
      </c>
      <c r="G15" t="s">
        <v>57</v>
      </c>
      <c r="H15">
        <v>32306.560000000001</v>
      </c>
      <c r="I15" s="2">
        <v>43467</v>
      </c>
      <c r="J15" s="2">
        <v>43831</v>
      </c>
      <c r="K15">
        <v>31746.89</v>
      </c>
    </row>
    <row r="16" spans="1:11" x14ac:dyDescent="0.25">
      <c r="A16" t="str">
        <f>"7908114E1B"</f>
        <v>7908114E1B</v>
      </c>
      <c r="B16" t="str">
        <f t="shared" si="0"/>
        <v>06363391001</v>
      </c>
      <c r="C16" t="s">
        <v>16</v>
      </c>
      <c r="D16" t="s">
        <v>58</v>
      </c>
      <c r="E16" t="s">
        <v>18</v>
      </c>
      <c r="F16" s="1" t="s">
        <v>59</v>
      </c>
      <c r="G16" t="s">
        <v>60</v>
      </c>
      <c r="H16">
        <v>0</v>
      </c>
      <c r="I16" s="2">
        <v>43678</v>
      </c>
      <c r="J16" s="2">
        <v>44043</v>
      </c>
      <c r="K16">
        <v>62526.44</v>
      </c>
    </row>
    <row r="17" spans="1:11" x14ac:dyDescent="0.25">
      <c r="A17" t="str">
        <f>"7992922FE1"</f>
        <v>7992922FE1</v>
      </c>
      <c r="B17" t="str">
        <f t="shared" si="0"/>
        <v>06363391001</v>
      </c>
      <c r="C17" t="s">
        <v>16</v>
      </c>
      <c r="D17" t="s">
        <v>61</v>
      </c>
      <c r="E17" t="s">
        <v>18</v>
      </c>
      <c r="F17" s="1" t="s">
        <v>59</v>
      </c>
      <c r="G17" t="s">
        <v>60</v>
      </c>
      <c r="H17">
        <v>0</v>
      </c>
      <c r="I17" s="2">
        <v>43739</v>
      </c>
      <c r="J17" s="2">
        <v>44104</v>
      </c>
      <c r="K17">
        <v>52003.19</v>
      </c>
    </row>
    <row r="18" spans="1:11" x14ac:dyDescent="0.25">
      <c r="A18" t="str">
        <f>"7334024410"</f>
        <v>7334024410</v>
      </c>
      <c r="B18" t="str">
        <f t="shared" si="0"/>
        <v>06363391001</v>
      </c>
      <c r="C18" t="s">
        <v>16</v>
      </c>
      <c r="D18" t="s">
        <v>62</v>
      </c>
      <c r="E18" t="s">
        <v>18</v>
      </c>
      <c r="F18" s="1" t="s">
        <v>38</v>
      </c>
      <c r="G18" t="s">
        <v>39</v>
      </c>
      <c r="H18">
        <v>4202.24</v>
      </c>
      <c r="I18" s="2">
        <v>43097</v>
      </c>
      <c r="J18" s="2">
        <v>44561</v>
      </c>
      <c r="K18">
        <v>2889.04</v>
      </c>
    </row>
    <row r="19" spans="1:11" x14ac:dyDescent="0.25">
      <c r="A19" t="str">
        <f>"7200652601"</f>
        <v>7200652601</v>
      </c>
      <c r="B19" t="str">
        <f t="shared" si="0"/>
        <v>06363391001</v>
      </c>
      <c r="C19" t="s">
        <v>16</v>
      </c>
      <c r="D19" t="s">
        <v>63</v>
      </c>
      <c r="E19" t="s">
        <v>18</v>
      </c>
      <c r="F19" s="1" t="s">
        <v>38</v>
      </c>
      <c r="G19" t="s">
        <v>39</v>
      </c>
      <c r="H19">
        <v>2101.12</v>
      </c>
      <c r="I19" s="2">
        <v>42989</v>
      </c>
      <c r="J19" s="2">
        <v>44474</v>
      </c>
      <c r="K19">
        <v>1575.84</v>
      </c>
    </row>
    <row r="20" spans="1:11" x14ac:dyDescent="0.25">
      <c r="A20" t="str">
        <f>"67275337DA"</f>
        <v>67275337DA</v>
      </c>
      <c r="B20" t="str">
        <f t="shared" si="0"/>
        <v>06363391001</v>
      </c>
      <c r="C20" t="s">
        <v>16</v>
      </c>
      <c r="D20" t="s">
        <v>64</v>
      </c>
      <c r="E20" t="s">
        <v>18</v>
      </c>
      <c r="F20" s="1" t="s">
        <v>25</v>
      </c>
      <c r="G20" t="s">
        <v>26</v>
      </c>
      <c r="H20">
        <v>15800</v>
      </c>
      <c r="I20" s="2">
        <v>42538</v>
      </c>
      <c r="J20" s="2">
        <v>44045</v>
      </c>
      <c r="K20">
        <v>15731.89</v>
      </c>
    </row>
    <row r="21" spans="1:11" x14ac:dyDescent="0.25">
      <c r="A21" t="str">
        <f>"672758311F"</f>
        <v>672758311F</v>
      </c>
      <c r="B21" t="str">
        <f t="shared" si="0"/>
        <v>06363391001</v>
      </c>
      <c r="C21" t="s">
        <v>16</v>
      </c>
      <c r="D21" t="s">
        <v>65</v>
      </c>
      <c r="E21" t="s">
        <v>18</v>
      </c>
      <c r="F21" s="1" t="s">
        <v>25</v>
      </c>
      <c r="G21" t="s">
        <v>26</v>
      </c>
      <c r="H21">
        <v>11091.2</v>
      </c>
      <c r="I21" s="2">
        <v>42538</v>
      </c>
      <c r="J21" s="2">
        <v>44045</v>
      </c>
      <c r="K21">
        <v>11043.34</v>
      </c>
    </row>
    <row r="22" spans="1:11" x14ac:dyDescent="0.25">
      <c r="A22" t="str">
        <f>"6691921BE5"</f>
        <v>6691921BE5</v>
      </c>
      <c r="B22" t="str">
        <f t="shared" si="0"/>
        <v>06363391001</v>
      </c>
      <c r="C22" t="s">
        <v>16</v>
      </c>
      <c r="D22" t="s">
        <v>66</v>
      </c>
      <c r="E22" t="s">
        <v>18</v>
      </c>
      <c r="F22" s="1" t="s">
        <v>25</v>
      </c>
      <c r="G22" t="s">
        <v>26</v>
      </c>
      <c r="H22">
        <v>6000</v>
      </c>
      <c r="I22" s="2">
        <v>42527</v>
      </c>
      <c r="J22" s="2">
        <v>43998</v>
      </c>
      <c r="K22">
        <v>5974.1</v>
      </c>
    </row>
    <row r="23" spans="1:11" x14ac:dyDescent="0.25">
      <c r="A23" t="str">
        <f>"6572642BC0"</f>
        <v>6572642BC0</v>
      </c>
      <c r="B23" t="str">
        <f t="shared" si="0"/>
        <v>06363391001</v>
      </c>
      <c r="C23" t="s">
        <v>16</v>
      </c>
      <c r="D23" t="s">
        <v>67</v>
      </c>
      <c r="E23" t="s">
        <v>18</v>
      </c>
      <c r="F23" s="1" t="s">
        <v>22</v>
      </c>
      <c r="G23" t="s">
        <v>23</v>
      </c>
      <c r="H23">
        <v>3091.2</v>
      </c>
      <c r="I23" s="2">
        <v>42398</v>
      </c>
      <c r="J23" s="2">
        <v>43949</v>
      </c>
      <c r="K23">
        <v>1931.8</v>
      </c>
    </row>
    <row r="24" spans="1:11" x14ac:dyDescent="0.25">
      <c r="A24" t="str">
        <f>"7860049D9D"</f>
        <v>7860049D9D</v>
      </c>
      <c r="B24" t="str">
        <f t="shared" si="0"/>
        <v>06363391001</v>
      </c>
      <c r="C24" t="s">
        <v>16</v>
      </c>
      <c r="D24" t="s">
        <v>68</v>
      </c>
      <c r="E24" t="s">
        <v>18</v>
      </c>
      <c r="F24" s="1" t="s">
        <v>35</v>
      </c>
      <c r="G24" t="s">
        <v>36</v>
      </c>
      <c r="H24">
        <v>1910.27</v>
      </c>
      <c r="I24" s="2">
        <v>43558</v>
      </c>
      <c r="J24" s="2">
        <v>45020</v>
      </c>
      <c r="K24">
        <v>716.51</v>
      </c>
    </row>
    <row r="25" spans="1:11" x14ac:dyDescent="0.25">
      <c r="A25" t="str">
        <f>"Z2D29B70B1"</f>
        <v>Z2D29B70B1</v>
      </c>
      <c r="B25" t="str">
        <f t="shared" si="0"/>
        <v>06363391001</v>
      </c>
      <c r="C25" t="s">
        <v>16</v>
      </c>
      <c r="D25" t="s">
        <v>69</v>
      </c>
      <c r="E25" t="s">
        <v>28</v>
      </c>
      <c r="F25" s="1" t="s">
        <v>70</v>
      </c>
      <c r="G25" t="s">
        <v>51</v>
      </c>
      <c r="H25">
        <v>7000</v>
      </c>
      <c r="I25" s="2">
        <v>43752</v>
      </c>
      <c r="J25" s="2">
        <v>43756</v>
      </c>
      <c r="K25">
        <v>7000</v>
      </c>
    </row>
    <row r="26" spans="1:11" x14ac:dyDescent="0.25">
      <c r="A26" t="str">
        <f>"Z7E2A7A6B0"</f>
        <v>Z7E2A7A6B0</v>
      </c>
      <c r="B26" t="str">
        <f t="shared" si="0"/>
        <v>06363391001</v>
      </c>
      <c r="C26" t="s">
        <v>16</v>
      </c>
      <c r="D26" t="s">
        <v>71</v>
      </c>
      <c r="E26" t="s">
        <v>28</v>
      </c>
      <c r="F26" s="1" t="s">
        <v>72</v>
      </c>
      <c r="G26" t="s">
        <v>73</v>
      </c>
      <c r="H26">
        <v>16786</v>
      </c>
      <c r="I26" s="2">
        <v>43790</v>
      </c>
      <c r="J26" s="2">
        <v>43830</v>
      </c>
      <c r="K26">
        <v>16785.96</v>
      </c>
    </row>
    <row r="27" spans="1:11" x14ac:dyDescent="0.25">
      <c r="A27" t="str">
        <f>"Z772B045CC"</f>
        <v>Z772B045CC</v>
      </c>
      <c r="B27" t="str">
        <f t="shared" si="0"/>
        <v>06363391001</v>
      </c>
      <c r="C27" t="s">
        <v>16</v>
      </c>
      <c r="D27" t="s">
        <v>74</v>
      </c>
      <c r="E27" t="s">
        <v>28</v>
      </c>
      <c r="F27" s="1" t="s">
        <v>75</v>
      </c>
      <c r="G27" t="s">
        <v>76</v>
      </c>
      <c r="H27">
        <v>19659</v>
      </c>
      <c r="I27" s="2">
        <v>43843</v>
      </c>
      <c r="J27" s="2">
        <v>43861</v>
      </c>
      <c r="K27">
        <v>19659</v>
      </c>
    </row>
    <row r="28" spans="1:11" x14ac:dyDescent="0.25">
      <c r="A28" t="str">
        <f>"Z0B2AFCE7C"</f>
        <v>Z0B2AFCE7C</v>
      </c>
      <c r="B28" t="str">
        <f t="shared" si="0"/>
        <v>06363391001</v>
      </c>
      <c r="C28" t="s">
        <v>16</v>
      </c>
      <c r="D28" t="s">
        <v>77</v>
      </c>
      <c r="E28" t="s">
        <v>28</v>
      </c>
      <c r="F28" s="1" t="s">
        <v>78</v>
      </c>
      <c r="G28" t="s">
        <v>79</v>
      </c>
      <c r="H28">
        <v>189.2</v>
      </c>
      <c r="I28" s="2">
        <v>43804</v>
      </c>
      <c r="J28" s="2">
        <v>43838</v>
      </c>
      <c r="K28">
        <v>189.2</v>
      </c>
    </row>
    <row r="29" spans="1:11" x14ac:dyDescent="0.25">
      <c r="A29" t="str">
        <f>"0000000000"</f>
        <v>0000000000</v>
      </c>
      <c r="B29" t="str">
        <f t="shared" si="0"/>
        <v>06363391001</v>
      </c>
      <c r="C29" t="s">
        <v>16</v>
      </c>
      <c r="D29" t="s">
        <v>80</v>
      </c>
      <c r="E29" t="s">
        <v>28</v>
      </c>
      <c r="F29" s="1" t="s">
        <v>81</v>
      </c>
      <c r="G29" t="s">
        <v>82</v>
      </c>
      <c r="H29">
        <v>693.83</v>
      </c>
      <c r="I29" s="2">
        <v>43857</v>
      </c>
      <c r="J29" s="2">
        <v>43857</v>
      </c>
      <c r="K29">
        <v>693.83</v>
      </c>
    </row>
    <row r="30" spans="1:11" x14ac:dyDescent="0.25">
      <c r="A30" t="str">
        <f>"Z132BC29AC"</f>
        <v>Z132BC29AC</v>
      </c>
      <c r="B30" t="str">
        <f t="shared" si="0"/>
        <v>06363391001</v>
      </c>
      <c r="C30" t="s">
        <v>16</v>
      </c>
      <c r="D30" t="s">
        <v>83</v>
      </c>
      <c r="E30" t="s">
        <v>28</v>
      </c>
      <c r="F30" s="1" t="s">
        <v>84</v>
      </c>
      <c r="G30" t="s">
        <v>85</v>
      </c>
      <c r="H30">
        <v>286.2</v>
      </c>
      <c r="I30" s="2">
        <v>43880</v>
      </c>
      <c r="J30" s="2">
        <v>43880</v>
      </c>
      <c r="K30">
        <v>286.2</v>
      </c>
    </row>
    <row r="31" spans="1:11" x14ac:dyDescent="0.25">
      <c r="A31" t="str">
        <f>"ZEB2BC2910"</f>
        <v>ZEB2BC2910</v>
      </c>
      <c r="B31" t="str">
        <f t="shared" si="0"/>
        <v>06363391001</v>
      </c>
      <c r="C31" t="s">
        <v>16</v>
      </c>
      <c r="D31" t="s">
        <v>86</v>
      </c>
      <c r="E31" t="s">
        <v>28</v>
      </c>
      <c r="F31" s="1" t="s">
        <v>87</v>
      </c>
      <c r="G31" t="s">
        <v>88</v>
      </c>
      <c r="H31">
        <v>865</v>
      </c>
      <c r="I31" s="2">
        <v>43885</v>
      </c>
      <c r="J31" s="2">
        <v>43886</v>
      </c>
      <c r="K31">
        <v>865</v>
      </c>
    </row>
    <row r="32" spans="1:11" x14ac:dyDescent="0.25">
      <c r="A32" t="str">
        <f>"0000000000"</f>
        <v>0000000000</v>
      </c>
      <c r="B32" t="str">
        <f t="shared" si="0"/>
        <v>06363391001</v>
      </c>
      <c r="C32" t="s">
        <v>16</v>
      </c>
      <c r="D32" t="s">
        <v>89</v>
      </c>
      <c r="E32" t="s">
        <v>28</v>
      </c>
      <c r="F32" s="1" t="s">
        <v>81</v>
      </c>
      <c r="G32" t="s">
        <v>82</v>
      </c>
      <c r="H32">
        <v>1125.83</v>
      </c>
      <c r="I32" s="2">
        <v>43878</v>
      </c>
      <c r="J32" s="2">
        <v>43879</v>
      </c>
      <c r="K32">
        <v>1125.83</v>
      </c>
    </row>
    <row r="33" spans="1:11" x14ac:dyDescent="0.25">
      <c r="A33" t="str">
        <f>"Z032CA4459"</f>
        <v>Z032CA4459</v>
      </c>
      <c r="B33" t="str">
        <f t="shared" si="0"/>
        <v>06363391001</v>
      </c>
      <c r="C33" t="s">
        <v>16</v>
      </c>
      <c r="D33" t="s">
        <v>90</v>
      </c>
      <c r="E33" t="s">
        <v>28</v>
      </c>
      <c r="F33" s="1" t="s">
        <v>91</v>
      </c>
      <c r="G33" t="s">
        <v>92</v>
      </c>
      <c r="H33">
        <v>2069.6</v>
      </c>
      <c r="I33" s="2">
        <v>43937</v>
      </c>
      <c r="J33" s="2">
        <v>43942</v>
      </c>
      <c r="K33">
        <v>2069.6</v>
      </c>
    </row>
    <row r="34" spans="1:11" x14ac:dyDescent="0.25">
      <c r="A34" t="str">
        <f>"Z0E2C6331D"</f>
        <v>Z0E2C6331D</v>
      </c>
      <c r="B34" t="str">
        <f t="shared" si="0"/>
        <v>06363391001</v>
      </c>
      <c r="C34" t="s">
        <v>16</v>
      </c>
      <c r="D34" t="s">
        <v>93</v>
      </c>
      <c r="E34" t="s">
        <v>28</v>
      </c>
      <c r="F34" s="1" t="s">
        <v>94</v>
      </c>
      <c r="G34" t="s">
        <v>95</v>
      </c>
      <c r="H34">
        <v>540</v>
      </c>
      <c r="I34" s="2">
        <v>43902</v>
      </c>
      <c r="J34" s="2">
        <v>43902</v>
      </c>
      <c r="K34">
        <v>540</v>
      </c>
    </row>
    <row r="35" spans="1:11" x14ac:dyDescent="0.25">
      <c r="A35" t="str">
        <f>"Z7D2C5D097"</f>
        <v>Z7D2C5D097</v>
      </c>
      <c r="B35" t="str">
        <f t="shared" ref="B35:B65" si="1">"06363391001"</f>
        <v>06363391001</v>
      </c>
      <c r="C35" t="s">
        <v>16</v>
      </c>
      <c r="D35" t="s">
        <v>96</v>
      </c>
      <c r="E35" t="s">
        <v>28</v>
      </c>
      <c r="F35" s="1" t="s">
        <v>97</v>
      </c>
      <c r="G35" t="s">
        <v>98</v>
      </c>
      <c r="H35">
        <v>470</v>
      </c>
      <c r="I35" s="2">
        <v>43897</v>
      </c>
      <c r="J35" s="2">
        <v>43897</v>
      </c>
      <c r="K35">
        <v>470</v>
      </c>
    </row>
    <row r="36" spans="1:11" x14ac:dyDescent="0.25">
      <c r="A36" t="str">
        <f>"Z3E2CAA797"</f>
        <v>Z3E2CAA797</v>
      </c>
      <c r="B36" t="str">
        <f t="shared" si="1"/>
        <v>06363391001</v>
      </c>
      <c r="C36" t="s">
        <v>16</v>
      </c>
      <c r="D36" t="s">
        <v>99</v>
      </c>
      <c r="E36" t="s">
        <v>28</v>
      </c>
      <c r="F36" s="1" t="s">
        <v>97</v>
      </c>
      <c r="G36" t="s">
        <v>98</v>
      </c>
      <c r="H36">
        <v>470</v>
      </c>
      <c r="I36" s="2">
        <v>43931</v>
      </c>
      <c r="J36" s="2">
        <v>43931</v>
      </c>
      <c r="K36">
        <v>470</v>
      </c>
    </row>
    <row r="37" spans="1:11" x14ac:dyDescent="0.25">
      <c r="A37" t="str">
        <f>"Z262D15105"</f>
        <v>Z262D15105</v>
      </c>
      <c r="B37" t="str">
        <f t="shared" si="1"/>
        <v>06363391001</v>
      </c>
      <c r="C37" t="s">
        <v>16</v>
      </c>
      <c r="D37" t="s">
        <v>100</v>
      </c>
      <c r="E37" t="s">
        <v>28</v>
      </c>
      <c r="F37" s="1" t="s">
        <v>101</v>
      </c>
      <c r="G37" t="s">
        <v>102</v>
      </c>
      <c r="H37">
        <v>3340</v>
      </c>
      <c r="I37" s="2">
        <v>43979</v>
      </c>
      <c r="J37" s="2">
        <v>43979</v>
      </c>
      <c r="K37">
        <v>3340</v>
      </c>
    </row>
    <row r="38" spans="1:11" x14ac:dyDescent="0.25">
      <c r="A38" t="str">
        <f>"8271671ED5"</f>
        <v>8271671ED5</v>
      </c>
      <c r="B38" t="str">
        <f t="shared" si="1"/>
        <v>06363391001</v>
      </c>
      <c r="C38" t="s">
        <v>16</v>
      </c>
      <c r="D38" t="s">
        <v>103</v>
      </c>
      <c r="E38" t="s">
        <v>18</v>
      </c>
      <c r="F38" s="1" t="s">
        <v>25</v>
      </c>
      <c r="G38" t="s">
        <v>26</v>
      </c>
      <c r="H38">
        <v>5280</v>
      </c>
      <c r="I38" s="2">
        <v>43976</v>
      </c>
      <c r="J38" s="2">
        <v>43976</v>
      </c>
      <c r="K38">
        <v>459.69</v>
      </c>
    </row>
    <row r="39" spans="1:11" x14ac:dyDescent="0.25">
      <c r="A39" t="str">
        <f>"ZE22CBC402"</f>
        <v>ZE22CBC402</v>
      </c>
      <c r="B39" t="str">
        <f t="shared" si="1"/>
        <v>06363391001</v>
      </c>
      <c r="C39" t="s">
        <v>16</v>
      </c>
      <c r="D39" t="s">
        <v>104</v>
      </c>
      <c r="E39" t="s">
        <v>28</v>
      </c>
      <c r="F39" s="1" t="s">
        <v>105</v>
      </c>
      <c r="G39" t="s">
        <v>106</v>
      </c>
      <c r="H39">
        <v>4455</v>
      </c>
      <c r="I39" s="2">
        <v>43941</v>
      </c>
      <c r="J39" s="2">
        <v>43941</v>
      </c>
      <c r="K39">
        <v>4455</v>
      </c>
    </row>
    <row r="40" spans="1:11" x14ac:dyDescent="0.25">
      <c r="A40" t="str">
        <f>"Z0E2D3EB27"</f>
        <v>Z0E2D3EB27</v>
      </c>
      <c r="B40" t="str">
        <f t="shared" si="1"/>
        <v>06363391001</v>
      </c>
      <c r="C40" t="s">
        <v>16</v>
      </c>
      <c r="D40" t="s">
        <v>107</v>
      </c>
      <c r="E40" t="s">
        <v>28</v>
      </c>
      <c r="F40" s="1" t="s">
        <v>108</v>
      </c>
      <c r="G40" t="s">
        <v>57</v>
      </c>
      <c r="H40">
        <v>18700</v>
      </c>
      <c r="I40" s="2">
        <v>44004</v>
      </c>
      <c r="J40" s="2">
        <v>44134</v>
      </c>
      <c r="K40">
        <v>10624</v>
      </c>
    </row>
    <row r="41" spans="1:11" x14ac:dyDescent="0.25">
      <c r="A41" t="str">
        <f>"Z882D6F727"</f>
        <v>Z882D6F727</v>
      </c>
      <c r="B41" t="str">
        <f t="shared" si="1"/>
        <v>06363391001</v>
      </c>
      <c r="C41" t="s">
        <v>16</v>
      </c>
      <c r="D41" t="s">
        <v>109</v>
      </c>
      <c r="E41" t="s">
        <v>28</v>
      </c>
      <c r="F41" s="1" t="s">
        <v>110</v>
      </c>
      <c r="G41" t="s">
        <v>92</v>
      </c>
      <c r="H41">
        <v>548.6</v>
      </c>
      <c r="I41" s="2">
        <v>44012</v>
      </c>
      <c r="J41" s="2">
        <v>44012</v>
      </c>
      <c r="K41">
        <v>548.6</v>
      </c>
    </row>
    <row r="42" spans="1:11" x14ac:dyDescent="0.25">
      <c r="A42" t="str">
        <f>"Z742CFF177"</f>
        <v>Z742CFF177</v>
      </c>
      <c r="B42" t="str">
        <f t="shared" si="1"/>
        <v>06363391001</v>
      </c>
      <c r="C42" t="s">
        <v>16</v>
      </c>
      <c r="D42" t="s">
        <v>111</v>
      </c>
      <c r="E42" t="s">
        <v>28</v>
      </c>
      <c r="F42" s="1" t="s">
        <v>112</v>
      </c>
      <c r="G42" t="s">
        <v>113</v>
      </c>
      <c r="H42">
        <v>6440</v>
      </c>
      <c r="I42" s="2">
        <v>43979</v>
      </c>
      <c r="J42" s="2">
        <v>43979</v>
      </c>
      <c r="K42">
        <v>6440</v>
      </c>
    </row>
    <row r="43" spans="1:11" x14ac:dyDescent="0.25">
      <c r="A43" t="str">
        <f>"830359575C"</f>
        <v>830359575C</v>
      </c>
      <c r="B43" t="str">
        <f t="shared" si="1"/>
        <v>06363391001</v>
      </c>
      <c r="C43" t="s">
        <v>16</v>
      </c>
      <c r="D43" t="s">
        <v>114</v>
      </c>
      <c r="E43" t="s">
        <v>18</v>
      </c>
      <c r="F43" s="1" t="s">
        <v>25</v>
      </c>
      <c r="G43" t="s">
        <v>26</v>
      </c>
      <c r="H43">
        <v>5760</v>
      </c>
      <c r="I43" s="2">
        <v>43976</v>
      </c>
      <c r="J43" s="2">
        <v>43976</v>
      </c>
      <c r="K43">
        <v>298.5</v>
      </c>
    </row>
    <row r="44" spans="1:11" x14ac:dyDescent="0.25">
      <c r="A44" t="str">
        <f>"83825001D5"</f>
        <v>83825001D5</v>
      </c>
      <c r="B44" t="str">
        <f t="shared" si="1"/>
        <v>06363391001</v>
      </c>
      <c r="C44" t="s">
        <v>16</v>
      </c>
      <c r="D44" t="s">
        <v>61</v>
      </c>
      <c r="E44" t="s">
        <v>18</v>
      </c>
      <c r="F44" s="1" t="s">
        <v>115</v>
      </c>
      <c r="G44" t="s">
        <v>116</v>
      </c>
      <c r="H44">
        <v>0</v>
      </c>
      <c r="I44" s="2">
        <v>44105</v>
      </c>
      <c r="J44" s="2">
        <v>44469</v>
      </c>
      <c r="K44">
        <v>3693.92</v>
      </c>
    </row>
    <row r="45" spans="1:11" x14ac:dyDescent="0.25">
      <c r="A45" t="str">
        <f>"8365597508"</f>
        <v>8365597508</v>
      </c>
      <c r="B45" t="str">
        <f t="shared" si="1"/>
        <v>06363391001</v>
      </c>
      <c r="C45" t="s">
        <v>16</v>
      </c>
      <c r="D45" t="s">
        <v>117</v>
      </c>
      <c r="E45" t="s">
        <v>18</v>
      </c>
      <c r="F45" s="1" t="s">
        <v>22</v>
      </c>
      <c r="G45" t="s">
        <v>23</v>
      </c>
      <c r="H45">
        <v>4636.9799999999996</v>
      </c>
      <c r="I45" s="2">
        <v>44033</v>
      </c>
      <c r="J45" s="2">
        <v>44074</v>
      </c>
      <c r="K45">
        <v>4636.9799999999996</v>
      </c>
    </row>
    <row r="46" spans="1:11" x14ac:dyDescent="0.25">
      <c r="A46" t="str">
        <f>"Z1E2DBC67C"</f>
        <v>Z1E2DBC67C</v>
      </c>
      <c r="B46" t="str">
        <f t="shared" si="1"/>
        <v>06363391001</v>
      </c>
      <c r="C46" t="s">
        <v>16</v>
      </c>
      <c r="D46" t="s">
        <v>118</v>
      </c>
      <c r="E46" t="s">
        <v>28</v>
      </c>
      <c r="F46" s="1" t="s">
        <v>119</v>
      </c>
      <c r="G46" t="s">
        <v>120</v>
      </c>
      <c r="H46">
        <v>119.6</v>
      </c>
      <c r="I46" s="2">
        <v>44040</v>
      </c>
      <c r="J46" s="2">
        <v>44042</v>
      </c>
      <c r="K46">
        <v>119.6</v>
      </c>
    </row>
    <row r="47" spans="1:11" x14ac:dyDescent="0.25">
      <c r="A47" t="str">
        <f>"8349351668"</f>
        <v>8349351668</v>
      </c>
      <c r="B47" t="str">
        <f t="shared" si="1"/>
        <v>06363391001</v>
      </c>
      <c r="C47" t="s">
        <v>16</v>
      </c>
      <c r="D47" t="s">
        <v>121</v>
      </c>
      <c r="E47" t="s">
        <v>18</v>
      </c>
      <c r="F47" s="1" t="s">
        <v>25</v>
      </c>
      <c r="G47" t="s">
        <v>26</v>
      </c>
      <c r="H47">
        <v>14880</v>
      </c>
      <c r="I47" s="2">
        <v>44046</v>
      </c>
      <c r="J47" s="2">
        <v>45509</v>
      </c>
      <c r="K47">
        <v>215.92</v>
      </c>
    </row>
    <row r="48" spans="1:11" x14ac:dyDescent="0.25">
      <c r="A48" t="str">
        <f>"834925572F"</f>
        <v>834925572F</v>
      </c>
      <c r="B48" t="str">
        <f t="shared" si="1"/>
        <v>06363391001</v>
      </c>
      <c r="C48" t="s">
        <v>16</v>
      </c>
      <c r="D48" t="s">
        <v>122</v>
      </c>
      <c r="E48" t="s">
        <v>18</v>
      </c>
      <c r="F48" s="1" t="s">
        <v>25</v>
      </c>
      <c r="G48" t="s">
        <v>26</v>
      </c>
      <c r="H48">
        <v>10560</v>
      </c>
      <c r="I48" s="2">
        <v>44034</v>
      </c>
      <c r="J48" s="2">
        <v>45494</v>
      </c>
      <c r="K48">
        <v>153.22999999999999</v>
      </c>
    </row>
    <row r="49" spans="1:11" x14ac:dyDescent="0.25">
      <c r="A49" t="str">
        <f>"8295462FC9"</f>
        <v>8295462FC9</v>
      </c>
      <c r="B49" t="str">
        <f t="shared" si="1"/>
        <v>06363391001</v>
      </c>
      <c r="C49" t="s">
        <v>16</v>
      </c>
      <c r="D49" t="s">
        <v>123</v>
      </c>
      <c r="E49" t="s">
        <v>18</v>
      </c>
      <c r="F49" s="1" t="s">
        <v>59</v>
      </c>
      <c r="G49" t="s">
        <v>60</v>
      </c>
      <c r="H49">
        <v>0</v>
      </c>
      <c r="I49" s="2">
        <v>44013</v>
      </c>
      <c r="J49" s="2">
        <v>44377</v>
      </c>
      <c r="K49">
        <v>14230.12</v>
      </c>
    </row>
    <row r="50" spans="1:11" x14ac:dyDescent="0.25">
      <c r="A50" t="str">
        <f>"Z5B2B38683"</f>
        <v>Z5B2B38683</v>
      </c>
      <c r="B50" t="str">
        <f t="shared" si="1"/>
        <v>06363391001</v>
      </c>
      <c r="C50" t="s">
        <v>16</v>
      </c>
      <c r="D50" t="s">
        <v>124</v>
      </c>
      <c r="E50" t="s">
        <v>28</v>
      </c>
      <c r="F50" s="1" t="s">
        <v>125</v>
      </c>
      <c r="G50" t="s">
        <v>126</v>
      </c>
      <c r="H50">
        <v>5628.52</v>
      </c>
      <c r="I50" s="2">
        <v>44020</v>
      </c>
      <c r="J50" s="2">
        <v>44061</v>
      </c>
      <c r="K50">
        <v>5628.52</v>
      </c>
    </row>
    <row r="51" spans="1:11" x14ac:dyDescent="0.25">
      <c r="A51" t="str">
        <f>"ZDC2DAE148"</f>
        <v>ZDC2DAE148</v>
      </c>
      <c r="B51" t="str">
        <f t="shared" si="1"/>
        <v>06363391001</v>
      </c>
      <c r="C51" t="s">
        <v>16</v>
      </c>
      <c r="D51" t="s">
        <v>127</v>
      </c>
      <c r="E51" t="s">
        <v>28</v>
      </c>
      <c r="F51" s="1" t="s">
        <v>128</v>
      </c>
      <c r="G51" t="s">
        <v>54</v>
      </c>
      <c r="H51">
        <v>2518.9</v>
      </c>
      <c r="I51" s="2">
        <v>44047</v>
      </c>
      <c r="J51" s="2">
        <v>44230</v>
      </c>
      <c r="K51">
        <v>475.76</v>
      </c>
    </row>
    <row r="52" spans="1:11" x14ac:dyDescent="0.25">
      <c r="A52" t="str">
        <f>"Z4B2DAE266"</f>
        <v>Z4B2DAE266</v>
      </c>
      <c r="B52" t="str">
        <f t="shared" si="1"/>
        <v>06363391001</v>
      </c>
      <c r="C52" t="s">
        <v>16</v>
      </c>
      <c r="D52" t="s">
        <v>129</v>
      </c>
      <c r="E52" t="s">
        <v>28</v>
      </c>
      <c r="F52" s="1" t="s">
        <v>108</v>
      </c>
      <c r="G52" t="s">
        <v>57</v>
      </c>
      <c r="H52">
        <v>12313.1</v>
      </c>
      <c r="I52" s="2">
        <v>44047</v>
      </c>
      <c r="J52" s="2">
        <v>44230</v>
      </c>
      <c r="K52">
        <v>0</v>
      </c>
    </row>
    <row r="53" spans="1:11" x14ac:dyDescent="0.25">
      <c r="A53" t="str">
        <f>"ZB92DAE1A7"</f>
        <v>ZB92DAE1A7</v>
      </c>
      <c r="B53" t="str">
        <f t="shared" si="1"/>
        <v>06363391001</v>
      </c>
      <c r="C53" t="s">
        <v>16</v>
      </c>
      <c r="D53" t="s">
        <v>130</v>
      </c>
      <c r="E53" t="s">
        <v>28</v>
      </c>
      <c r="F53" s="1" t="s">
        <v>131</v>
      </c>
      <c r="G53" t="s">
        <v>48</v>
      </c>
      <c r="H53">
        <v>6816.32</v>
      </c>
      <c r="I53" s="2">
        <v>44047</v>
      </c>
      <c r="J53" s="2">
        <v>44230</v>
      </c>
      <c r="K53">
        <v>3187.27</v>
      </c>
    </row>
    <row r="54" spans="1:11" x14ac:dyDescent="0.25">
      <c r="A54" t="str">
        <f>"Z132DAE203"</f>
        <v>Z132DAE203</v>
      </c>
      <c r="B54" t="str">
        <f t="shared" si="1"/>
        <v>06363391001</v>
      </c>
      <c r="C54" t="s">
        <v>16</v>
      </c>
      <c r="D54" t="s">
        <v>132</v>
      </c>
      <c r="E54" t="s">
        <v>28</v>
      </c>
      <c r="F54" s="1" t="s">
        <v>133</v>
      </c>
      <c r="G54" t="s">
        <v>134</v>
      </c>
      <c r="H54">
        <v>3544.51</v>
      </c>
      <c r="I54" s="2">
        <v>44047</v>
      </c>
      <c r="J54" s="2">
        <v>44230</v>
      </c>
      <c r="K54">
        <v>674.7</v>
      </c>
    </row>
    <row r="55" spans="1:11" x14ac:dyDescent="0.25">
      <c r="A55" t="str">
        <f>"8423947CF7"</f>
        <v>8423947CF7</v>
      </c>
      <c r="B55" t="str">
        <f t="shared" si="1"/>
        <v>06363391001</v>
      </c>
      <c r="C55" t="s">
        <v>16</v>
      </c>
      <c r="D55" t="s">
        <v>135</v>
      </c>
      <c r="E55" t="s">
        <v>18</v>
      </c>
      <c r="F55" s="1" t="s">
        <v>25</v>
      </c>
      <c r="G55" t="s">
        <v>26</v>
      </c>
      <c r="H55">
        <v>2912</v>
      </c>
      <c r="I55" s="2">
        <v>44081</v>
      </c>
      <c r="J55" s="2">
        <v>45595</v>
      </c>
      <c r="K55">
        <v>0</v>
      </c>
    </row>
    <row r="56" spans="1:11" x14ac:dyDescent="0.25">
      <c r="A56" t="str">
        <f>"Z4F2C82CE8"</f>
        <v>Z4F2C82CE8</v>
      </c>
      <c r="B56" t="str">
        <f t="shared" si="1"/>
        <v>06363391001</v>
      </c>
      <c r="C56" t="s">
        <v>16</v>
      </c>
      <c r="D56" t="s">
        <v>136</v>
      </c>
      <c r="E56" t="s">
        <v>28</v>
      </c>
      <c r="F56" s="1" t="s">
        <v>41</v>
      </c>
      <c r="G56" t="s">
        <v>42</v>
      </c>
      <c r="H56">
        <v>7546.45</v>
      </c>
      <c r="I56" s="2">
        <v>43922</v>
      </c>
      <c r="J56" s="2">
        <v>44165</v>
      </c>
      <c r="K56">
        <v>4290.7299999999996</v>
      </c>
    </row>
    <row r="57" spans="1:11" x14ac:dyDescent="0.25">
      <c r="A57" t="str">
        <f>"ZF42E157EB"</f>
        <v>ZF42E157EB</v>
      </c>
      <c r="B57" t="str">
        <f t="shared" si="1"/>
        <v>06363391001</v>
      </c>
      <c r="C57" t="s">
        <v>16</v>
      </c>
      <c r="D57" t="s">
        <v>137</v>
      </c>
      <c r="E57" t="s">
        <v>28</v>
      </c>
      <c r="F57" s="1" t="s">
        <v>138</v>
      </c>
      <c r="G57" t="s">
        <v>139</v>
      </c>
      <c r="H57">
        <v>6096.72</v>
      </c>
      <c r="I57" s="2">
        <v>44111</v>
      </c>
      <c r="J57" s="2">
        <v>44165</v>
      </c>
      <c r="K57">
        <v>6096.72</v>
      </c>
    </row>
    <row r="58" spans="1:11" x14ac:dyDescent="0.25">
      <c r="A58" t="str">
        <f>"83867179CD"</f>
        <v>83867179CD</v>
      </c>
      <c r="B58" t="str">
        <f t="shared" si="1"/>
        <v>06363391001</v>
      </c>
      <c r="C58" t="s">
        <v>16</v>
      </c>
      <c r="D58" t="s">
        <v>140</v>
      </c>
      <c r="E58" t="s">
        <v>18</v>
      </c>
      <c r="F58" s="1" t="s">
        <v>141</v>
      </c>
      <c r="G58" t="s">
        <v>142</v>
      </c>
      <c r="H58">
        <v>91376.23</v>
      </c>
      <c r="I58" s="2">
        <v>44105</v>
      </c>
      <c r="J58" s="2">
        <v>45099</v>
      </c>
      <c r="K58">
        <v>0</v>
      </c>
    </row>
    <row r="59" spans="1:11" x14ac:dyDescent="0.25">
      <c r="A59" t="str">
        <f>"Z462EC8CEF"</f>
        <v>Z462EC8CEF</v>
      </c>
      <c r="B59" t="str">
        <f t="shared" si="1"/>
        <v>06363391001</v>
      </c>
      <c r="C59" t="s">
        <v>16</v>
      </c>
      <c r="D59" t="s">
        <v>143</v>
      </c>
      <c r="E59" t="s">
        <v>28</v>
      </c>
      <c r="F59" s="1" t="s">
        <v>144</v>
      </c>
      <c r="G59" t="s">
        <v>145</v>
      </c>
      <c r="H59">
        <v>14497.71</v>
      </c>
      <c r="I59" s="2">
        <v>44166</v>
      </c>
      <c r="J59" s="2">
        <v>44895</v>
      </c>
      <c r="K59">
        <v>0</v>
      </c>
    </row>
    <row r="60" spans="1:11" x14ac:dyDescent="0.25">
      <c r="A60" t="str">
        <f>"Z532E6DE7B"</f>
        <v>Z532E6DE7B</v>
      </c>
      <c r="B60" t="str">
        <f t="shared" si="1"/>
        <v>06363391001</v>
      </c>
      <c r="C60" t="s">
        <v>16</v>
      </c>
      <c r="D60" t="s">
        <v>146</v>
      </c>
      <c r="E60" t="s">
        <v>147</v>
      </c>
      <c r="F60" s="1" t="s">
        <v>148</v>
      </c>
      <c r="G60" t="s">
        <v>149</v>
      </c>
      <c r="H60">
        <v>13285.27</v>
      </c>
      <c r="I60" s="2">
        <v>44161</v>
      </c>
      <c r="J60" s="2">
        <v>44196</v>
      </c>
      <c r="K60">
        <v>0</v>
      </c>
    </row>
    <row r="61" spans="1:11" x14ac:dyDescent="0.25">
      <c r="A61" t="str">
        <f>"Z9D2F6E228"</f>
        <v>Z9D2F6E228</v>
      </c>
      <c r="B61" t="str">
        <f t="shared" si="1"/>
        <v>06363391001</v>
      </c>
      <c r="C61" t="s">
        <v>16</v>
      </c>
      <c r="D61" t="s">
        <v>150</v>
      </c>
      <c r="E61" t="s">
        <v>28</v>
      </c>
      <c r="F61" s="1" t="s">
        <v>151</v>
      </c>
      <c r="G61" t="s">
        <v>152</v>
      </c>
      <c r="H61">
        <v>3800</v>
      </c>
      <c r="I61" s="2">
        <v>44169</v>
      </c>
      <c r="J61" s="2">
        <v>44227</v>
      </c>
      <c r="K61">
        <v>0</v>
      </c>
    </row>
    <row r="62" spans="1:11" x14ac:dyDescent="0.25">
      <c r="A62" t="str">
        <f>"ZCD2F42C2D"</f>
        <v>ZCD2F42C2D</v>
      </c>
      <c r="B62" t="str">
        <f t="shared" si="1"/>
        <v>06363391001</v>
      </c>
      <c r="C62" t="s">
        <v>16</v>
      </c>
      <c r="D62" t="s">
        <v>153</v>
      </c>
      <c r="E62" t="s">
        <v>28</v>
      </c>
      <c r="F62" s="1" t="s">
        <v>154</v>
      </c>
      <c r="G62" t="s">
        <v>155</v>
      </c>
      <c r="H62">
        <v>2538.1999999999998</v>
      </c>
      <c r="I62" s="2">
        <v>44181</v>
      </c>
      <c r="J62" s="2">
        <v>44196</v>
      </c>
      <c r="K62">
        <v>0</v>
      </c>
    </row>
    <row r="63" spans="1:11" x14ac:dyDescent="0.25">
      <c r="A63" t="str">
        <f>"8553195FC9"</f>
        <v>8553195FC9</v>
      </c>
      <c r="B63" t="str">
        <f t="shared" si="1"/>
        <v>06363391001</v>
      </c>
      <c r="C63" t="s">
        <v>16</v>
      </c>
      <c r="D63" t="s">
        <v>156</v>
      </c>
      <c r="E63" t="s">
        <v>18</v>
      </c>
      <c r="F63" s="1" t="s">
        <v>44</v>
      </c>
      <c r="G63" t="s">
        <v>45</v>
      </c>
      <c r="H63">
        <v>123087.36</v>
      </c>
      <c r="I63" s="2">
        <v>44256</v>
      </c>
      <c r="J63" s="2">
        <v>44905</v>
      </c>
      <c r="K63">
        <v>0</v>
      </c>
    </row>
    <row r="64" spans="1:11" x14ac:dyDescent="0.25">
      <c r="A64" t="str">
        <f>"Z2B2E0B2F3"</f>
        <v>Z2B2E0B2F3</v>
      </c>
      <c r="B64" t="str">
        <f t="shared" si="1"/>
        <v>06363391001</v>
      </c>
      <c r="C64" t="s">
        <v>16</v>
      </c>
      <c r="D64" t="s">
        <v>157</v>
      </c>
      <c r="E64" t="s">
        <v>28</v>
      </c>
      <c r="H64">
        <v>0</v>
      </c>
      <c r="K64">
        <v>0</v>
      </c>
    </row>
    <row r="65" spans="1:11" x14ac:dyDescent="0.25">
      <c r="A65" t="str">
        <f>"Z6C2DBD891"</f>
        <v>Z6C2DBD891</v>
      </c>
      <c r="B65" t="str">
        <f t="shared" si="1"/>
        <v>06363391001</v>
      </c>
      <c r="C65" t="s">
        <v>16</v>
      </c>
      <c r="D65" t="s">
        <v>158</v>
      </c>
      <c r="E65" t="s">
        <v>28</v>
      </c>
      <c r="H65">
        <v>0</v>
      </c>
      <c r="K6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molise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BALDASSARRI GIORGIA</dc:creator>
  <cp:lastModifiedBy>BALDASSARRI GIORGIA</cp:lastModifiedBy>
  <dcterms:created xsi:type="dcterms:W3CDTF">2021-03-18T11:20:20Z</dcterms:created>
  <dcterms:modified xsi:type="dcterms:W3CDTF">2021-03-18T11:20:21Z</dcterms:modified>
</cp:coreProperties>
</file>