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</calcChain>
</file>

<file path=xl/sharedStrings.xml><?xml version="1.0" encoding="utf-8"?>
<sst xmlns="http://schemas.openxmlformats.org/spreadsheetml/2006/main" count="481" uniqueCount="245">
  <si>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</si>
  <si>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</si>
  <si>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</si>
  <si>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</si>
  <si>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</si>
  <si>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</si>
  <si>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</si>
  <si>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</si>
  <si>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</si>
  <si>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</si>
  <si>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</si>
  <si>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</si>
  <si>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</si>
  <si>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</si>
  <si>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</si>
  <si>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</si>
  <si>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DP TERAMO - riparazione tetto</t>
  </si>
  <si>
    <t>23-AFFIDAMENTO IN ECONOMIA - AFFIDAMENTO DIRETTO</t>
  </si>
  <si>
    <t xml:space="preserve">Edilarte di Testone Urbano (CF: TSTRBN59R04G141V)
</t>
  </si>
  <si>
    <t>Edilarte di Testone Urbano (CF: TSTRBN59R04G141V)</t>
  </si>
  <si>
    <t>Termoconvettori per la  DP AQ</t>
  </si>
  <si>
    <t xml:space="preserve">AGRINDUSTRIAL RICAMBI PINTO di S. Antonio e G. Pinto SNC (CF: 00490840717)
</t>
  </si>
  <si>
    <t>AGRINDUSTRIAL RICAMBI PINTO di S. Antonio e G. Pinto SNC (CF: 00490840717)</t>
  </si>
  <si>
    <t>C.O. PESCARA - Lavori urgenti per spurgo fognature</t>
  </si>
  <si>
    <t xml:space="preserve">Di Michele Giovanni di Invernizi G &amp; C Snc (CF: 01076440682)
</t>
  </si>
  <si>
    <t>Di Michele Giovanni di Invernizi G &amp; C Snc (CF: 01076440682)</t>
  </si>
  <si>
    <t>Fornitura timbri Dr e UT Pescara</t>
  </si>
  <si>
    <t>22-PROCEDURA NEGOZIATA DERIVANTE DA AVVISI CON CUI SI INDICE LA GARA</t>
  </si>
  <si>
    <t xml:space="preserve">ARTIGIANCOPPE di Fioroni Vilma (CF: FRNVLM54T56C901F)
FRANCIOTTI PAOLO (CF: FRNPLA73P03G920Z)
GRAFILINE SAS di Targioni Pietro &amp; C. (CF: 02172300481)
IDEAPAOLUCCI di Paolucci Valentina (CF: PLCVNT84C49L219O)
MELCHIORRE di ANDREA MELCHIORRE &amp; C SNC (CF: DSDGDU59E01G482U)
PAM UFFICIO (CF: 01261820839)
</t>
  </si>
  <si>
    <t>MELCHIORRE di ANDREA MELCHIORRE &amp; C SNC (CF: DSDGDU59E01G482U)</t>
  </si>
  <si>
    <t>Abbonamento anno 2016 RIVISTA DELLA GUARDIA DI FINANZA</t>
  </si>
  <si>
    <t xml:space="preserve">ENTE EDITORIALE PER IL CORPO DELLA GUARDIA DI FINANZA (CF: 06028691001)
</t>
  </si>
  <si>
    <t>ENTE EDITORIALE PER IL CORPO DELLA GUARDIA DI FINANZA (CF: 06028691001)</t>
  </si>
  <si>
    <t>UT AVEZZANO - ispezione impianti termici</t>
  </si>
  <si>
    <t xml:space="preserve">ESA SRL (CF: 01750010686)
</t>
  </si>
  <si>
    <t>ESA SRL (CF: 01750010686)</t>
  </si>
  <si>
    <t>UT VASTO - verifiche periodiche ascensori</t>
  </si>
  <si>
    <t xml:space="preserve">Impiantistica Antinfortunistica SRL (CF: 01949930695)
</t>
  </si>
  <si>
    <t>Impiantistica Antinfortunistica SRL (CF: 01949930695)</t>
  </si>
  <si>
    <t>DR - abbonamento anno 2016 rivista "Giurisprudenza Tributaria"</t>
  </si>
  <si>
    <t xml:space="preserve">WOLTERS KLUWER ITALIA SRL (CF: 10209790152)
</t>
  </si>
  <si>
    <t>WOLTERS KLUWER ITALIA SRL (CF: 10209790152)</t>
  </si>
  <si>
    <t>DR abbonamento anno 2016 rivista"Il Lavoro nella Giurisprudenza"</t>
  </si>
  <si>
    <t>Abbonamento rivista "Ratio No Profit"</t>
  </si>
  <si>
    <t xml:space="preserve">Centro Studi Castelli S.r.l. (CF: 01392340202)
</t>
  </si>
  <si>
    <t>Centro Studi Castelli S.r.l. (CF: 01392340202)</t>
  </si>
  <si>
    <t>Pubblicazioni GIUFFRE' Editore</t>
  </si>
  <si>
    <t xml:space="preserve">GiuffrÃ¨ Francis Lefebvre S.p.A (CF: 00829840156)
</t>
  </si>
  <si>
    <t>GiuffrÃ¨ Francis Lefebvre S.p.A (CF: 00829840156)</t>
  </si>
  <si>
    <t>ABRUZZO - Noleggio n. 18 fotocopiatrici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</si>
  <si>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</si>
  <si>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</si>
  <si>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</si>
  <si>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DP CHIETI - fornitura e posa in opera porta in ferro zincato</t>
  </si>
  <si>
    <t xml:space="preserve">Diellea di Di Lucido Antonio (CF: DLCNTN62E28G438R)
</t>
  </si>
  <si>
    <t>Diellea di Di Lucido Antonio (CF: DLCNTN62E28G438R)</t>
  </si>
  <si>
    <t>UUPP ABRUZZO Fornitura toner per  stampanti Xerox Phaser 7500DTS</t>
  </si>
  <si>
    <t xml:space="preserve">ITALWARE  SRL  (CF: 08619670584)
</t>
  </si>
  <si>
    <t>ITALWARE  SRL  (CF: 08619670584)</t>
  </si>
  <si>
    <t>UUPP ABRUZZO Fornitura toner per stampanti HP Offiocejet Pro X451DW</t>
  </si>
  <si>
    <t>DP TERAMO - svuotamento circuito idronico</t>
  </si>
  <si>
    <t xml:space="preserve">EL.CI IMPIANTI SRL (CF: 01341130639)
</t>
  </si>
  <si>
    <t>EL.CI IMPIANTI SRL (CF: 01341130639)</t>
  </si>
  <si>
    <t>DP TERAMO - intervento spurgo fossa biologica</t>
  </si>
  <si>
    <t xml:space="preserve">Ecospurgo 2001 di Crocetti Angelo (CF: CRCNGL53E04I348I)
</t>
  </si>
  <si>
    <t>Ecospurgo 2001 di Crocetti Angelo (CF: CRCNGL53E04I348I)</t>
  </si>
  <si>
    <t>DP PESCARA P.zza Italia 1 - riparazione imp. idrico-sanitario</t>
  </si>
  <si>
    <t xml:space="preserve">Di Giuseppe Roberto (CF: DGSRRT70E27G482M)
</t>
  </si>
  <si>
    <t>Di Giuseppe Roberto (CF: DGSRRT70E27G482M)</t>
  </si>
  <si>
    <t>DIREZIONE REGIONALE L'AQUILA - sostituzione molla garage</t>
  </si>
  <si>
    <t xml:space="preserve">securitas di pesce alfonso (CF: 01635850660)
</t>
  </si>
  <si>
    <t>securitas di pesce alfonso (CF: 01635850660)</t>
  </si>
  <si>
    <t>Pescara Via Rio Sparto 21 - riparazione impianto UPS</t>
  </si>
  <si>
    <t xml:space="preserve">Schneider Electric Spa (CF: 02424870166)
</t>
  </si>
  <si>
    <t>Schneider Electric Spa (CF: 02424870166)</t>
  </si>
  <si>
    <t>PESCARA Via Rio Sparto 21 - spurgo pozzetto</t>
  </si>
  <si>
    <t>Corsi formazione e aggiornamento RSPP e ASPP</t>
  </si>
  <si>
    <t xml:space="preserve">COMANDO PROVINCIALE VIGILE DEL FUOCO L'AQUILA (CF: 80003690668)
CSA TEAM S.R.L. (CF: 01764710669)
INAIL Ist. Naz. Ass. Infort. sul Lavoro  (CF: 01165400589)
ITER NOVIT SRL (CF: 01601960667)
SYSTEMA CONSULTING SRL (CF: 05414321009)
</t>
  </si>
  <si>
    <t>CSA TEAM S.R.L. (CF: 01764710669)</t>
  </si>
  <si>
    <t>COP - sostituzione tubi gas</t>
  </si>
  <si>
    <t xml:space="preserve">F.L. Impianti di Forte Leonardo (CF: 01750090688)
SEA DI SIMONCELLI S.&amp; G. (CF: 00241360684)
SIEM IMPIANTI SRL (CF: SCLWDM73P29C632A)
Sintesimpianti Snc  (CF: 02210890691)
SocietÃ  Elettrica di Paolo Di Giampaolo (CF: 01976490688)
SocietÃ  Italiana Servizi Srl (CF: 02107490696)
</t>
  </si>
  <si>
    <t>SIEM IMPIANTI SRL (CF: SCLWDM73P29C632A)</t>
  </si>
  <si>
    <t>UPT TERRITORIO CHIETI - verifiche periodiche ascensori</t>
  </si>
  <si>
    <t>Fornitura contenitori per mod.58</t>
  </si>
  <si>
    <t xml:space="preserve">CYBER ENGINEERING SRL (CF: 00807770383)
</t>
  </si>
  <si>
    <t>CYBER ENGINEERING SRL (CF: 00807770383)</t>
  </si>
  <si>
    <t>PESCARA Immobile Via Rio Sparto 21 - riparazione porta laterale</t>
  </si>
  <si>
    <t>IMMOBILE PESCARA Via Rio Sparto 21 - disinfestazione piccioni</t>
  </si>
  <si>
    <t xml:space="preserve">Disinfest Control Srl (CF: 01500750680)
</t>
  </si>
  <si>
    <t>Disinfest Control Srl (CF: 01500750680)</t>
  </si>
  <si>
    <t>DP TERAMO - sostituzione controsoffitto e tinteggiatura</t>
  </si>
  <si>
    <t xml:space="preserve">CLEA SRL (CF: 01722820667)
Del Signore Srl (CF: 01679140663)
ELETTROIMPIANTI 99 di C.Marcotullio &amp; G.Sebastiani SNC (CF: 01509300669)
F.L. Impianti di Forte Leonardo (CF: 01750090688)
SEA DI SIMONCELLI S.&amp; G. (CF: 00241360684)
SocietÃ  Italiana Servizi Srl (CF: 02107490696)
Tessicini Salvatore (CF: TSSSVT61B10I804P)
</t>
  </si>
  <si>
    <t>F.L. Impianti di Forte Leonardo (CF: 01750090688)</t>
  </si>
  <si>
    <t>CO PE - Intervento per la riparazione diun carrello elevatore elettrico</t>
  </si>
  <si>
    <t xml:space="preserve">VAR MAG  SRL (CF: 00322800681)
</t>
  </si>
  <si>
    <t>VAR MAG  SRL (CF: 00322800681)</t>
  </si>
  <si>
    <t>DP Pescra - Cartelline stampate</t>
  </si>
  <si>
    <t xml:space="preserve">GS  TIPOGRAFICA (CF: 01135470688)
LITOGRAFIA TIPOGRAFIA MANCINI SNC DI MANCINI ALDO &amp;C (CF: 01491370696)
NUOVA TIPOLITO MASCITELLI (CF: 01739450698)
TIPOGRAFIA LP GRAFICHE (CF: 00419740683)
TIPOLITO 95 di Fulgenzi Pietro&amp;Pesce G. snc (CF: 01372060663)
</t>
  </si>
  <si>
    <t>NUOVA TIPOLITO MASCITELLI (CF: 01739450698)</t>
  </si>
  <si>
    <t>Colonnine segnapercorso</t>
  </si>
  <si>
    <t xml:space="preserve">EKIMAX SRL UNIPERSONALE (CF: 02895770242)
</t>
  </si>
  <si>
    <t>EKIMAX SRL UNIPERSONALE (CF: 02895770242)</t>
  </si>
  <si>
    <t>Uffici vari regione Abruzzo - interventi vari impianto allarme</t>
  </si>
  <si>
    <t xml:space="preserve">Security Snc di De Benedictis Gabriele (CF: 01311910663)
</t>
  </si>
  <si>
    <t>Security Snc di De Benedictis Gabriele (CF: 01311910663)</t>
  </si>
  <si>
    <t xml:space="preserve">Toner uffici DR </t>
  </si>
  <si>
    <t xml:space="preserve">ECO LASER INFORMATICA SRL  (CF: 04427081007)
</t>
  </si>
  <si>
    <t>ECO LASER INFORMATICA SRL  (CF: 04427081007)</t>
  </si>
  <si>
    <t>DP TERAMO - lavori messa in sicurezza cabina elettrica condominiale</t>
  </si>
  <si>
    <t>Contratto esecutivo servizio di pulizia</t>
  </si>
  <si>
    <t xml:space="preserve">MIORELLI SERVICE S.P.A.  (CF: 00505590224)
</t>
  </si>
  <si>
    <t>MIORELLI SERVICE S.P.A.  (CF: 00505590224)</t>
  </si>
  <si>
    <t>UPT CHIETI - fornitura materiale elettrico</t>
  </si>
  <si>
    <t xml:space="preserve">C.D.R. Impianti (CF: 01398970663)
COSTA VERDE SNC (CF: 00248050676)
Ferri Com (CF: 02001380688)
Punto Luce S.R.L. (CF: DFRRFL50C04F433I)
Security Snc di De Benedictis Gabriele (CF: 01311910663)
</t>
  </si>
  <si>
    <t>Ferri Com (CF: 02001380688)</t>
  </si>
  <si>
    <t xml:space="preserve">Fornitura Buoni Pasto </t>
  </si>
  <si>
    <t xml:space="preserve">REPAS LUNCH COUPON (CF: 08122660585)
</t>
  </si>
  <si>
    <t>REPAS LUNCH COUPON (CF: 08122660585)</t>
  </si>
  <si>
    <t xml:space="preserve">UFFICI ABRUZZO Fornitura Energia Elettrica Consip 13 - Lotto 8 </t>
  </si>
  <si>
    <t xml:space="preserve">ENEL ENERGIA SPA (CF: 06655971007)
</t>
  </si>
  <si>
    <t>ENEL ENERGIA SPA (CF: 06655971007)</t>
  </si>
  <si>
    <t>Intervento per spurgo fognature - Immob.- via Rio Sparto,21 Pescara</t>
  </si>
  <si>
    <t>MEMENTO ed altri anno 2016</t>
  </si>
  <si>
    <t>Fornitura carta termica per eliminacode - UT Lanciano-UPT Chieti</t>
  </si>
  <si>
    <t xml:space="preserve">SIGMA S.P.A. (CF: 01590580443)
</t>
  </si>
  <si>
    <t>SIGMA S.P.A. (CF: 01590580443)</t>
  </si>
  <si>
    <t>DP CH e DP TE - Toner per stampanti Xerox 7500DTS</t>
  </si>
  <si>
    <t>DP CH e DP TE- Toner per stampanti HP PRO X 451DW</t>
  </si>
  <si>
    <t>DR Abruzzo - tende veneziane</t>
  </si>
  <si>
    <t xml:space="preserve">CENTRO TENDE DI MORRONE &amp; DIONISIO SNC (CF: 01474630660)
</t>
  </si>
  <si>
    <t>CENTRO TENDE DI MORRONE &amp; DIONISIO SNC (CF: 01474630660)</t>
  </si>
  <si>
    <t>UPT CHIETI - installazione n. 2 porte REI e adeguamento locale ex centralino</t>
  </si>
  <si>
    <t xml:space="preserve">Cardinale Srl (CF: 01206810689)
Catena Srl (CF: 01463780666)
Costruzioni Generali Clama (CF: 01887820684)
SIEM IMPIANTI SRL (CF: SCLWDM73P29C632A)
Working Progress Srl (CF: 07180021219)
</t>
  </si>
  <si>
    <t>Working Progress Srl (CF: 07180021219)</t>
  </si>
  <si>
    <t>DP TERAMO - fornitura e posa in opera lettori di badge per il blocco dei medesimi</t>
  </si>
  <si>
    <t xml:space="preserve">3T di Tatoni Valerio (CF: TTNVLR54D16G482H)
Bossi Franco di Bossi francesco (CF: BSSFNC64H02D122E)
CLEA SRL (CF: 01722820667)
Eligroup di Fresu Gianbattista (CF: FRSGBT74E54I452J)
Gangi Impianti Srl (CF: 05738830826)
Isam Srl (CF: 11665510159)
ITI Costruzioni Srl (CF: 04005510716)
Linea Leader Semafori e Controlli Srl (CF: 01233850427)
Nutec Srl (CF: 03768060612)
P.C.C. Impianti (CF: 01277170591)
Sintergy  (CF: 06792520725)
T &amp; T Impianti elettrici (CF: 03323010615)
Visco Daniele &amp; Raffaele Snc (CF: 02200520654)
</t>
  </si>
  <si>
    <t>CLEA SRL (CF: 01722820667)</t>
  </si>
  <si>
    <t>DP CHIETI - fornitura e posa in opera di impianto citofonico</t>
  </si>
  <si>
    <t xml:space="preserve">Dea Srls (CF: 01960550661)
</t>
  </si>
  <si>
    <t>Dea Srls (CF: 01960550661)</t>
  </si>
  <si>
    <t>Abbonamento annuale BIG SUITE GOLD</t>
  </si>
  <si>
    <t>Abbonamento annuale CORRIERE TRIBUTARIO</t>
  </si>
  <si>
    <t>UFF. VARI- Fornitura carta termica per sistema eliminacode ARGO</t>
  </si>
  <si>
    <t>DP AQ - ventilatori a pavimento</t>
  </si>
  <si>
    <t xml:space="preserve">G.A. S.n.c. di GAZZERA Andrea e Alessandro (CF: 10710680017)
</t>
  </si>
  <si>
    <t>G.A. S.n.c. di GAZZERA Andrea e Alessandro (CF: 10710680017)</t>
  </si>
  <si>
    <t>UPT CHIETI TERRITORIO - lavori front-office</t>
  </si>
  <si>
    <t xml:space="preserve">CLEA SRL (CF: 01722820667)
Del Signore Srl (CF: 01679140663)
ELETTROIMPIANTI 99 di C.Marcotullio &amp; G.Sebastiani SNC (CF: 01509300669)
F.L. Impianti di Forte Leonardo (CF: 01750090688)
SEA DI SIMONCELLI S.&amp; G. (CF: 00241360684)
SIEM IMPIANTI SRL (CF: 01983840685)
SocietÃ  Italiana Servizi Srl (CF: 02107490696)
Working Progress Srl (CF: 07180021219)
</t>
  </si>
  <si>
    <t>DR ABRUZZO Noleggio n. 28 fotocopiatrici</t>
  </si>
  <si>
    <t>Pubblicazioni SEAC Editore anno 2016</t>
  </si>
  <si>
    <t xml:space="preserve">Cedil Sas di Zaccagnini a: (CF: 04489781007)
</t>
  </si>
  <si>
    <t>Cedil Sas di Zaccagnini a: (CF: 04489781007)</t>
  </si>
  <si>
    <t>Set bandiere Italia e Europa</t>
  </si>
  <si>
    <t xml:space="preserve">MARMO Felice (CF: MRMFLC75B15G793J)
</t>
  </si>
  <si>
    <t>MARMO Felice (CF: MRMFLC75B15G793J)</t>
  </si>
  <si>
    <t>Testi IPSOA "Il nuovo codice degli Appalti" e "Codice contabilitÃ  pubblica"</t>
  </si>
  <si>
    <t>UPT L'AQUILA - manutenzione impianto antintrusione</t>
  </si>
  <si>
    <t>UPT L'AQUILA e C.O. Pescara Fornitura toner originali</t>
  </si>
  <si>
    <t xml:space="preserve">ECORIGENERA DI CARTA SALVATORE (CF: CRTSVT64A05B056I)
</t>
  </si>
  <si>
    <t>ECORIGENERA DI CARTA SALVATORE (CF: CRTSVT64A05B056I)</t>
  </si>
  <si>
    <t>Fornitura consumabili per Xerox 5500-7500 Convenzione Stampanti 13 Lotto 3</t>
  </si>
  <si>
    <t>UT AVEZZANO - verifica ascensori</t>
  </si>
  <si>
    <t xml:space="preserve">A.S.L. 1 Avezzano Sulmona L'Aquila (CF: 01792410662)
</t>
  </si>
  <si>
    <t>A.S.L. 1 Avezzano Sulmona L'Aquila (CF: 01792410662)</t>
  </si>
  <si>
    <t>C.O.PE - Fornitura  pastiglie di sale iperpuro per addolcitori in sacchi da 25Kg</t>
  </si>
  <si>
    <t xml:space="preserve">FAITA FABIO (CF: FTAFBA62T09F023B)
</t>
  </si>
  <si>
    <t>FAITA FABIO (CF: FTAFBA62T09F023B)</t>
  </si>
  <si>
    <t>DR - piedistallo e raccoglitore fogli per plotter</t>
  </si>
  <si>
    <t xml:space="preserve">VIRTUAL LOGIC SRL (CF: 03878640238)
</t>
  </si>
  <si>
    <t>VIRTUAL LOGIC SRL (CF: 03878640238)</t>
  </si>
  <si>
    <t xml:space="preserve">UT ORTONA - Fornitura carta A4 </t>
  </si>
  <si>
    <t xml:space="preserve">A. DI PAOLO SRL (CF: 01805450689)
</t>
  </si>
  <si>
    <t>A. DI PAOLO SRL (CF: 01805450689)</t>
  </si>
  <si>
    <t>DP AQ - carta</t>
  </si>
  <si>
    <t xml:space="preserve">A. DI PAOLO SRL (CF: 01805450689)
GOCART DI GRAZIANO GIOVANNI (CF: GRZGNN83P29G793Z)
LA CARTUCCIA.COM S.R.L. (CF: 03974330619)
LYRECO ITALIA S.P.A. (CF: 11582010150)
MODEL SOCIETA' A RESPONSABILITA' LIMITATA SEMPLIFICATA  (CF: 03395720786)
TECNOLINEA SNC DI DE BENEDICTIS G. E C. (CF: 00659730675)
</t>
  </si>
  <si>
    <t>UT GIULIANOVA - carta A4</t>
  </si>
  <si>
    <t xml:space="preserve">Valsecchi Cancelleria Srl  (CF: 09521810961)
</t>
  </si>
  <si>
    <t>Valsecchi Cancelleria Srl  (CF: 09521810961)</t>
  </si>
  <si>
    <t>UPT L'AQUILA - Riparazione strumento Leica</t>
  </si>
  <si>
    <t xml:space="preserve">Leica Geosystems SpA (CF: 12090330155)
</t>
  </si>
  <si>
    <t>Leica Geosystems SpA (CF: 12090330155)</t>
  </si>
  <si>
    <t>CO PE - Fornitura toner per stampanti HP PROX451DW</t>
  </si>
  <si>
    <t xml:space="preserve">ITALWARE SRL (CF: 02102821002)
</t>
  </si>
  <si>
    <t>ITALWARE SRL (CF: 02102821002)</t>
  </si>
  <si>
    <t>Etichette uso inventario</t>
  </si>
  <si>
    <t xml:space="preserve">CAPRIOLI SOLUTIONS S.R.L. (CF: 10892451005)
</t>
  </si>
  <si>
    <t>CAPRIOLI SOLUTIONS S.R.L. (CF: 10892451005)</t>
  </si>
  <si>
    <t>Tessere magnetiche apriporta</t>
  </si>
  <si>
    <t xml:space="preserve">EVOMATIC SRL (CF: 01143550299)
</t>
  </si>
  <si>
    <t>EVOMATIC SRL (CF: 01143550299)</t>
  </si>
  <si>
    <t>UT GIULIANOVA - intervento rete fognante</t>
  </si>
  <si>
    <t>Abbonamento anno 2017 rivista "RATIO NO PROFIT"</t>
  </si>
  <si>
    <t>UT SULMONA - rifacimento e impermeabilizzazione copertura terrazzo</t>
  </si>
  <si>
    <t xml:space="preserve">D'Eustacchio Costruzioni (CF: 01038680672)
Delta Lavori Spa (CF: 01480740602)
Mplant (CF: 07548911002)
Mvi Srl (CF: 00904400199)
SIEM IMPIANTI SRL (CF: 01983840685)
Siem Srl (CF: 01848220446)
Siquini Costruzioni Srl (CF: 01338300443)
Torelli Dottori Spa (CF: 00205160427)
</t>
  </si>
  <si>
    <t>D'Eustacchio Costruzioni (CF: 01038680672)</t>
  </si>
  <si>
    <t>Fornitura consumabili HP X451DW in convenzione Stampanti 13 Lotto 4</t>
  </si>
  <si>
    <t>Fornitura consumabili per Lexmark MS610DN Convenzione Stampanti 14 Lotto 2</t>
  </si>
  <si>
    <t xml:space="preserve">INFORDATA (CF: 00929440592)
</t>
  </si>
  <si>
    <t>INFORDATA (CF: 00929440592)</t>
  </si>
  <si>
    <t>Fornitura pezzi mobili per timbri - anno 2017</t>
  </si>
  <si>
    <t xml:space="preserve">Istituto Poligrafico e Zecca dello Stato  (CF: 00399810589)
</t>
  </si>
  <si>
    <t>Istituto Poligrafico e Zecca dello Stato  (CF: 00399810589)</t>
  </si>
  <si>
    <t>Abbonamenti a periodici anno 2017</t>
  </si>
  <si>
    <t>DP CH e POPOLI- Fornitura Carta A4 per stampanti</t>
  </si>
  <si>
    <t xml:space="preserve">ABRUZZO Fornitura Buoni Pasto </t>
  </si>
  <si>
    <t>Contratto esecutivo -Procedura aperta per l'affidamento fornitura toner per la Direzione Regionale dellâ€™Abruzzo</t>
  </si>
  <si>
    <t xml:space="preserve">R.C.M. ITALIA s.r.l. (CF: 06736060630)
</t>
  </si>
  <si>
    <t>R.C.M. ITALIA s.r.l. (CF: 06736060630)</t>
  </si>
  <si>
    <t>Defibrillarori PHILIPS FR3 n.17 - DP Abruzzo</t>
  </si>
  <si>
    <t xml:space="preserve">3B S.R.L. (CF: 03763310012)
A.M.S SRL ATTREZZATURE MEDICO SANITARIE (CF: 02428260224)
AGIF EMERGRNCY EQUIPMENT (CF: FRRGPP66S02I549Q)
ATTREZZATURE MEDICO SANITARIE S.R.L. (CF: 00424360220)
C.S. di GISINTI PAOLO S.R.L. SOCIETA' UNIPERSONALE (CF: 01825790478)
ELIOS MEDICAL SRL (CF: 05049800872)
FOR MEDICAL CO. SRL (CF: 08230401005)
IREDEEM S.P.A. (CF: 10574970017)
LA SANITARIA DI FERRO VALERIA &amp; C. SAS (CF: 00808180236)
SIXTUS ITALIA SRL (CF: 03495810487)
</t>
  </si>
  <si>
    <t>IREDEEM S.P.A. (CF: 10574970017)</t>
  </si>
  <si>
    <t xml:space="preserve">COP e CAM PE- Defibrillatori PHILIPS FR3 </t>
  </si>
  <si>
    <t xml:space="preserve">IREDEEM S.P.A. (CF: 10574970017)
</t>
  </si>
  <si>
    <t>Affidamento del servizio di gestione arch.-C.O.Pescara -Sulmona Reggio Calabria</t>
  </si>
  <si>
    <t xml:space="preserve">ARCHIVIANDO DI ROSA ANNA ABELA &amp; C. S.A.S (CF: 03294090786)
</t>
  </si>
  <si>
    <t>ARCHIVIANDO DI ROSA ANNA ABELA &amp; C. S.A.S (CF: 03294090786)</t>
  </si>
  <si>
    <t>Fornitura di mobili e arredi a norma</t>
  </si>
  <si>
    <t xml:space="preserve">ARES LINE SPA (CF: 03161590249)
</t>
  </si>
  <si>
    <t>ARES LINE SPA (CF: 03161590249)</t>
  </si>
  <si>
    <t xml:space="preserve">DP CH- Arredi a norma per completamento front-office -UPT-CH </t>
  </si>
  <si>
    <t xml:space="preserve">MOSCHELLA PASQUALE (CF: MSCPQL68A07F690O)
</t>
  </si>
  <si>
    <t>MOSCHELLA PASQUALE (CF: MSCPQL68A07F690O)</t>
  </si>
  <si>
    <t>DP TERAMO - LANCIANO - Monitor per sistemi eliminacode</t>
  </si>
  <si>
    <t>DP L'AQUILA - riparazione impianto termico</t>
  </si>
  <si>
    <t xml:space="preserve">Edil Fema Srl (CF: 04713841007)
</t>
  </si>
  <si>
    <t>Edil Fema Srl (CF: 04713841007)</t>
  </si>
  <si>
    <t>UPT PESCARA Territorio - Lavori sistemazione front office</t>
  </si>
  <si>
    <t xml:space="preserve">CLEA SRL (CF: 01722820667)
Dea Srls (CF: 01960550661)
Di teodoro Costruzioni Srl (CF: 01609100670)
Edil Cicchini Srl (CF: 01555340692)
Edil Confort Srl (CF: 02044060685)
Edil House Srl (CF: 01741050676)
Geo Service Sas (CF: 01620090686)
Time Rivestimenti (CF: 00902510684)
</t>
  </si>
  <si>
    <t>Edil Confort Srl (CF: 02044060685)</t>
  </si>
  <si>
    <t>UPT CHIETI - installazione punti rete e apriporta</t>
  </si>
  <si>
    <t xml:space="preserve">CLEA SRL (CF: 01722820667)
Del Signore Srl (CF: 01679140663)
EL.CI IMPIANTI SRL (CF: 01341130639)
ELETTROIMPIANTI 99 di C.Marcotullio &amp; G.Sebastiani SNC (CF: 01509300669)
F.L. Impianti di Forte Leonardo (CF: 01750090688)
SIEM IMPIANTI SRL (CF: SCLWDM73P29C632A)
SocietÃ  Italiana Servizi Srl (CF: 02107490696)
Working Progress Srl (CF: 07180021219)
</t>
  </si>
  <si>
    <t>Contratto esecutivo -Affidamento servizio ritiro e riscossione valori</t>
  </si>
  <si>
    <t xml:space="preserve">BANCA NAZIONALE DEL LAVORO SPA (CF: 09339391006)
</t>
  </si>
  <si>
    <t>BANCA NAZIONALE DEL LAVORO SPA (CF: 09339391006)</t>
  </si>
  <si>
    <t>UT SULMONA Servizio di vigilanza</t>
  </si>
  <si>
    <t>08-AFFIDAMENTO IN ECONOMIA - COTTIMO FIDUCIARIO</t>
  </si>
  <si>
    <t xml:space="preserve">Aquila S.r.l. (CF: 02058080694)
Daga Security srl (CF: 01808610682)
Giss srl (CF: 01682310667)
I.V.R.I.- Istituto di vigilanza  (CF: 03169660150)
ISTITUTO DI VIGILANZA SCORTITALIA s.r.l. (CF: 01898480692)
Telecentral s.p.a. (CF: 01389830660)
Vigilantes Group s.r.l. (CF: 01674300676)
</t>
  </si>
  <si>
    <t>Vigilantes Group s.r.l. (CF: 01674300676)</t>
  </si>
  <si>
    <t>DP PESCARA - CAM - COP - POPOLI verifica impianti messa a terra</t>
  </si>
  <si>
    <t xml:space="preserve">Azienda USL di Pescara (CF: 01397530682)
</t>
  </si>
  <si>
    <t>Azienda USL di Pescara (CF: 01397530682)</t>
  </si>
  <si>
    <t>UT ATRI e UT VASTO Servizio di vigilanza</t>
  </si>
  <si>
    <t xml:space="preserve">Aquila S.r.l. (CF: 02058080694)
Daga Security srl (CF: 01808610682)
Giss srl (CF: 01682310667)
I.V.R.I.- Istituto di vigilanza  (CF: 03169660150)
ISTITUTO DI VIGILANZA SCORTITALIA s.r.l. (CF: 01898480692)
Italpol s.r.l.  (CF: 01734860685)
Telecentral s.p.a. (CF: 01389830660)
Vigilantes Group s.r.l. (CF: 01674300676)
</t>
  </si>
  <si>
    <t>I.V.R.I.- Istituto di vigilanza  (CF: 03169660150)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</si>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</sst>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F74" sqref="F7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244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"XB3176B944"</f>
        <v>XB3176B944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680</v>
      </c>
      <c r="I3" s="2">
        <v>42394</v>
      </c>
      <c r="J3" s="2">
        <v>42394</v>
      </c>
      <c r="K3">
        <v>680</v>
      </c>
    </row>
    <row r="4" spans="1:11" x14ac:dyDescent="0.25">
      <c r="A4" t="str">
        <f>"X3B176B947"</f>
        <v>X3B176B947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636.70000000000005</v>
      </c>
      <c r="I4" s="2">
        <v>42389</v>
      </c>
      <c r="J4" s="2">
        <v>42404</v>
      </c>
      <c r="K4">
        <v>636.70000000000005</v>
      </c>
    </row>
    <row r="5" spans="1:11" x14ac:dyDescent="0.25">
      <c r="A5" t="str">
        <f>"X13176B948"</f>
        <v>X13176B948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200</v>
      </c>
      <c r="I5" s="2">
        <v>42390</v>
      </c>
      <c r="J5" s="2">
        <v>42390</v>
      </c>
      <c r="K5">
        <v>200</v>
      </c>
    </row>
    <row r="6" spans="1:11" x14ac:dyDescent="0.25">
      <c r="A6" t="str">
        <f>"X8B176B945"</f>
        <v>X8B176B945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898.8</v>
      </c>
      <c r="I6" s="2">
        <v>42401</v>
      </c>
      <c r="J6" s="2">
        <v>42409</v>
      </c>
      <c r="K6">
        <v>898.8</v>
      </c>
    </row>
    <row r="7" spans="1:11" x14ac:dyDescent="0.25">
      <c r="A7" t="str">
        <f>"0000000000"</f>
        <v>0000000000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19.899999999999999</v>
      </c>
      <c r="I7" s="2">
        <v>42415</v>
      </c>
      <c r="J7" s="2">
        <v>42735</v>
      </c>
      <c r="K7">
        <v>19.899999999999999</v>
      </c>
    </row>
    <row r="8" spans="1:11" x14ac:dyDescent="0.25">
      <c r="A8" t="str">
        <f>"X63176B946"</f>
        <v>X63176B946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86.48</v>
      </c>
      <c r="I8" s="2">
        <v>42193</v>
      </c>
      <c r="J8" s="2">
        <v>42193</v>
      </c>
      <c r="K8">
        <v>86.48</v>
      </c>
    </row>
    <row r="9" spans="1:11" x14ac:dyDescent="0.25">
      <c r="A9" t="str">
        <f>"X46176B94D"</f>
        <v>X46176B94D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237.73</v>
      </c>
      <c r="I9" s="2">
        <v>42359</v>
      </c>
      <c r="J9" s="2">
        <v>42359</v>
      </c>
      <c r="K9">
        <v>237.72</v>
      </c>
    </row>
    <row r="10" spans="1:11" x14ac:dyDescent="0.25">
      <c r="A10" t="str">
        <f>"XBE176B94A"</f>
        <v>XBE176B94A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129</v>
      </c>
      <c r="I10" s="2">
        <v>42370</v>
      </c>
      <c r="J10" s="2">
        <v>42735</v>
      </c>
      <c r="K10">
        <v>129</v>
      </c>
    </row>
    <row r="11" spans="1:11" x14ac:dyDescent="0.25">
      <c r="A11" t="str">
        <f>"X96176B94B"</f>
        <v>X96176B94B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40</v>
      </c>
      <c r="G11" t="s">
        <v>41</v>
      </c>
      <c r="H11">
        <v>117.5</v>
      </c>
      <c r="I11" s="2">
        <v>42430</v>
      </c>
      <c r="J11" s="2">
        <v>42794</v>
      </c>
      <c r="K11">
        <v>117.5</v>
      </c>
    </row>
    <row r="12" spans="1:11" x14ac:dyDescent="0.25">
      <c r="A12" t="str">
        <f>"X29176B954"</f>
        <v>X29176B954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100</v>
      </c>
      <c r="I12" s="2">
        <v>42370</v>
      </c>
      <c r="J12" s="2">
        <v>42735</v>
      </c>
      <c r="K12">
        <v>100</v>
      </c>
    </row>
    <row r="13" spans="1:11" x14ac:dyDescent="0.25">
      <c r="A13" t="str">
        <f>"XD4176B956"</f>
        <v>XD4176B956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265.29000000000002</v>
      </c>
      <c r="I13" s="2">
        <v>42426</v>
      </c>
      <c r="J13" s="2">
        <v>42459</v>
      </c>
      <c r="K13">
        <v>265.29000000000002</v>
      </c>
    </row>
    <row r="14" spans="1:11" x14ac:dyDescent="0.25">
      <c r="A14" t="str">
        <f>"657695207D"</f>
        <v>657695207D</v>
      </c>
      <c r="B14" t="str">
        <f t="shared" si="0"/>
        <v>06363391001</v>
      </c>
      <c r="C14" t="s">
        <v>15</v>
      </c>
      <c r="D14" t="s">
        <v>49</v>
      </c>
      <c r="E14" t="s">
        <v>50</v>
      </c>
      <c r="F14" s="1" t="s">
        <v>51</v>
      </c>
      <c r="G14" t="s">
        <v>52</v>
      </c>
      <c r="H14">
        <v>37735.199999999997</v>
      </c>
      <c r="I14" s="2">
        <v>42489</v>
      </c>
      <c r="J14" s="2">
        <v>44316</v>
      </c>
      <c r="K14">
        <v>18865.8</v>
      </c>
    </row>
    <row r="15" spans="1:11" x14ac:dyDescent="0.25">
      <c r="A15" t="str">
        <f>"XE6176B949"</f>
        <v>XE6176B949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54</v>
      </c>
      <c r="G15" t="s">
        <v>55</v>
      </c>
      <c r="H15">
        <v>1800</v>
      </c>
      <c r="I15" s="2">
        <v>42417</v>
      </c>
      <c r="J15" s="2">
        <v>42417</v>
      </c>
      <c r="K15">
        <v>1800</v>
      </c>
    </row>
    <row r="16" spans="1:11" x14ac:dyDescent="0.25">
      <c r="A16" t="str">
        <f>"66308774CD"</f>
        <v>66308774CD</v>
      </c>
      <c r="B16" t="str">
        <f t="shared" si="0"/>
        <v>06363391001</v>
      </c>
      <c r="C16" t="s">
        <v>15</v>
      </c>
      <c r="D16" t="s">
        <v>56</v>
      </c>
      <c r="E16" t="s">
        <v>50</v>
      </c>
      <c r="F16" s="1" t="s">
        <v>57</v>
      </c>
      <c r="G16" t="s">
        <v>58</v>
      </c>
      <c r="H16">
        <v>13519.82</v>
      </c>
      <c r="I16" s="2">
        <v>42446</v>
      </c>
      <c r="J16" s="2">
        <v>42490</v>
      </c>
      <c r="K16">
        <v>13519.82</v>
      </c>
    </row>
    <row r="17" spans="1:11" x14ac:dyDescent="0.25">
      <c r="A17" t="str">
        <f>"663089105C"</f>
        <v>663089105C</v>
      </c>
      <c r="B17" t="str">
        <f t="shared" si="0"/>
        <v>06363391001</v>
      </c>
      <c r="C17" t="s">
        <v>15</v>
      </c>
      <c r="D17" t="s">
        <v>59</v>
      </c>
      <c r="E17" t="s">
        <v>50</v>
      </c>
      <c r="F17" s="1" t="s">
        <v>57</v>
      </c>
      <c r="G17" t="s">
        <v>58</v>
      </c>
      <c r="H17">
        <v>1365.42</v>
      </c>
      <c r="I17" s="2">
        <v>42446</v>
      </c>
      <c r="J17" s="2">
        <v>42490</v>
      </c>
      <c r="K17">
        <v>1365.41</v>
      </c>
    </row>
    <row r="18" spans="1:11" x14ac:dyDescent="0.25">
      <c r="A18" t="str">
        <f>"ZC718EF52E"</f>
        <v>ZC718EF52E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61</v>
      </c>
      <c r="G18" t="s">
        <v>62</v>
      </c>
      <c r="H18">
        <v>521.84</v>
      </c>
      <c r="I18" s="2">
        <v>42327</v>
      </c>
      <c r="J18" s="2">
        <v>42327</v>
      </c>
      <c r="K18">
        <v>0</v>
      </c>
    </row>
    <row r="19" spans="1:11" x14ac:dyDescent="0.25">
      <c r="A19" t="str">
        <f>"XAC176B957"</f>
        <v>XAC176B957</v>
      </c>
      <c r="B19" t="str">
        <f t="shared" si="0"/>
        <v>06363391001</v>
      </c>
      <c r="C19" t="s">
        <v>15</v>
      </c>
      <c r="D19" t="s">
        <v>63</v>
      </c>
      <c r="E19" t="s">
        <v>17</v>
      </c>
      <c r="F19" s="1" t="s">
        <v>64</v>
      </c>
      <c r="G19" t="s">
        <v>65</v>
      </c>
      <c r="H19">
        <v>500</v>
      </c>
      <c r="I19" s="2">
        <v>42430</v>
      </c>
      <c r="J19" s="2">
        <v>42430</v>
      </c>
      <c r="K19">
        <v>500</v>
      </c>
    </row>
    <row r="20" spans="1:11" x14ac:dyDescent="0.25">
      <c r="A20" t="str">
        <f>"ZF41900231"</f>
        <v>ZF41900231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67</v>
      </c>
      <c r="G20" t="s">
        <v>68</v>
      </c>
      <c r="H20">
        <v>470</v>
      </c>
      <c r="I20" s="2">
        <v>42451</v>
      </c>
      <c r="J20" s="2">
        <v>42451</v>
      </c>
      <c r="K20">
        <v>470</v>
      </c>
    </row>
    <row r="21" spans="1:11" x14ac:dyDescent="0.25">
      <c r="A21" t="str">
        <f>"Z6E190E9BE"</f>
        <v>Z6E190E9BE</v>
      </c>
      <c r="B21" t="str">
        <f t="shared" si="0"/>
        <v>06363391001</v>
      </c>
      <c r="C21" t="s">
        <v>15</v>
      </c>
      <c r="D21" t="s">
        <v>69</v>
      </c>
      <c r="E21" t="s">
        <v>17</v>
      </c>
      <c r="F21" s="1" t="s">
        <v>70</v>
      </c>
      <c r="G21" t="s">
        <v>71</v>
      </c>
      <c r="H21">
        <v>562</v>
      </c>
      <c r="I21" s="2">
        <v>42459</v>
      </c>
      <c r="J21" s="2">
        <v>42459</v>
      </c>
      <c r="K21">
        <v>562</v>
      </c>
    </row>
    <row r="22" spans="1:11" x14ac:dyDescent="0.25">
      <c r="A22" t="str">
        <f>"X1E176B94E"</f>
        <v>X1E176B94E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73</v>
      </c>
      <c r="G22" t="s">
        <v>74</v>
      </c>
      <c r="H22">
        <v>960</v>
      </c>
      <c r="I22" s="2">
        <v>42423</v>
      </c>
      <c r="J22" s="2">
        <v>42423</v>
      </c>
      <c r="K22">
        <v>960</v>
      </c>
    </row>
    <row r="23" spans="1:11" x14ac:dyDescent="0.25">
      <c r="A23" t="str">
        <f>"Z3E1919B04"</f>
        <v>Z3E1919B04</v>
      </c>
      <c r="B23" t="str">
        <f t="shared" si="0"/>
        <v>06363391001</v>
      </c>
      <c r="C23" t="s">
        <v>15</v>
      </c>
      <c r="D23" t="s">
        <v>75</v>
      </c>
      <c r="E23" t="s">
        <v>17</v>
      </c>
      <c r="F23" s="1" t="s">
        <v>24</v>
      </c>
      <c r="G23" t="s">
        <v>25</v>
      </c>
      <c r="H23">
        <v>200</v>
      </c>
      <c r="I23" s="2">
        <v>42447</v>
      </c>
      <c r="J23" s="2">
        <v>42447</v>
      </c>
      <c r="K23">
        <v>200</v>
      </c>
    </row>
    <row r="24" spans="1:11" x14ac:dyDescent="0.25">
      <c r="A24" t="str">
        <f>"XDB176B943"</f>
        <v>XDB176B943</v>
      </c>
      <c r="B24" t="str">
        <f t="shared" si="0"/>
        <v>06363391001</v>
      </c>
      <c r="C24" t="s">
        <v>15</v>
      </c>
      <c r="D24" t="s">
        <v>76</v>
      </c>
      <c r="E24" t="s">
        <v>17</v>
      </c>
      <c r="F24" s="1" t="s">
        <v>77</v>
      </c>
      <c r="G24" t="s">
        <v>78</v>
      </c>
      <c r="H24">
        <v>9240</v>
      </c>
      <c r="I24" s="2">
        <v>42465</v>
      </c>
      <c r="J24" s="2">
        <v>42496</v>
      </c>
      <c r="K24">
        <v>9240</v>
      </c>
    </row>
    <row r="25" spans="1:11" x14ac:dyDescent="0.25">
      <c r="A25" t="str">
        <f>"X6E176B94C"</f>
        <v>X6E176B94C</v>
      </c>
      <c r="B25" t="str">
        <f t="shared" si="0"/>
        <v>06363391001</v>
      </c>
      <c r="C25" t="s">
        <v>15</v>
      </c>
      <c r="D25" t="s">
        <v>79</v>
      </c>
      <c r="E25" t="s">
        <v>17</v>
      </c>
      <c r="F25" s="1" t="s">
        <v>80</v>
      </c>
      <c r="G25" t="s">
        <v>81</v>
      </c>
      <c r="H25">
        <v>500</v>
      </c>
      <c r="I25" s="2">
        <v>42431</v>
      </c>
      <c r="J25" s="2">
        <v>42431</v>
      </c>
      <c r="K25">
        <v>500</v>
      </c>
    </row>
    <row r="26" spans="1:11" x14ac:dyDescent="0.25">
      <c r="A26" t="str">
        <f>"X84176B958"</f>
        <v>X84176B958</v>
      </c>
      <c r="B26" t="str">
        <f t="shared" si="0"/>
        <v>06363391001</v>
      </c>
      <c r="C26" t="s">
        <v>15</v>
      </c>
      <c r="D26" t="s">
        <v>82</v>
      </c>
      <c r="E26" t="s">
        <v>17</v>
      </c>
      <c r="F26" s="1" t="s">
        <v>37</v>
      </c>
      <c r="G26" t="s">
        <v>38</v>
      </c>
      <c r="H26">
        <v>229.59</v>
      </c>
      <c r="I26" s="2">
        <v>42318</v>
      </c>
      <c r="J26" s="2">
        <v>42318</v>
      </c>
      <c r="K26">
        <v>229.58</v>
      </c>
    </row>
    <row r="27" spans="1:11" x14ac:dyDescent="0.25">
      <c r="A27" t="str">
        <f>"XC9176B950"</f>
        <v>XC9176B950</v>
      </c>
      <c r="B27" t="str">
        <f t="shared" si="0"/>
        <v>06363391001</v>
      </c>
      <c r="C27" t="s">
        <v>15</v>
      </c>
      <c r="D27" t="s">
        <v>83</v>
      </c>
      <c r="E27" t="s">
        <v>17</v>
      </c>
      <c r="F27" s="1" t="s">
        <v>84</v>
      </c>
      <c r="G27" t="s">
        <v>85</v>
      </c>
      <c r="H27">
        <v>1680</v>
      </c>
      <c r="I27" s="2">
        <v>42425</v>
      </c>
      <c r="J27" s="2">
        <v>42454</v>
      </c>
      <c r="K27">
        <v>1680</v>
      </c>
    </row>
    <row r="28" spans="1:11" x14ac:dyDescent="0.25">
      <c r="A28" t="str">
        <f>"Z9A1981E19"</f>
        <v>Z9A1981E19</v>
      </c>
      <c r="B28" t="str">
        <f t="shared" si="0"/>
        <v>06363391001</v>
      </c>
      <c r="C28" t="s">
        <v>15</v>
      </c>
      <c r="D28" t="s">
        <v>86</v>
      </c>
      <c r="E28" t="s">
        <v>17</v>
      </c>
      <c r="F28" s="1" t="s">
        <v>54</v>
      </c>
      <c r="G28" t="s">
        <v>55</v>
      </c>
      <c r="H28">
        <v>370</v>
      </c>
      <c r="I28" s="2">
        <v>42499</v>
      </c>
      <c r="J28" s="2">
        <v>42499</v>
      </c>
      <c r="K28">
        <v>370</v>
      </c>
    </row>
    <row r="29" spans="1:11" x14ac:dyDescent="0.25">
      <c r="A29" t="str">
        <f>"Z1C1996202"</f>
        <v>Z1C1996202</v>
      </c>
      <c r="B29" t="str">
        <f t="shared" si="0"/>
        <v>06363391001</v>
      </c>
      <c r="C29" t="s">
        <v>15</v>
      </c>
      <c r="D29" t="s">
        <v>87</v>
      </c>
      <c r="E29" t="s">
        <v>17</v>
      </c>
      <c r="F29" s="1" t="s">
        <v>88</v>
      </c>
      <c r="G29" t="s">
        <v>89</v>
      </c>
      <c r="H29">
        <v>2970</v>
      </c>
      <c r="I29" s="2">
        <v>42506</v>
      </c>
      <c r="J29" s="2">
        <v>42506</v>
      </c>
      <c r="K29">
        <v>2970</v>
      </c>
    </row>
    <row r="30" spans="1:11" x14ac:dyDescent="0.25">
      <c r="A30" t="str">
        <f>"X01176B955"</f>
        <v>X01176B955</v>
      </c>
      <c r="B30" t="str">
        <f t="shared" si="0"/>
        <v>06363391001</v>
      </c>
      <c r="C30" t="s">
        <v>15</v>
      </c>
      <c r="D30" t="s">
        <v>90</v>
      </c>
      <c r="E30" t="s">
        <v>17</v>
      </c>
      <c r="F30" s="1" t="s">
        <v>91</v>
      </c>
      <c r="G30" t="s">
        <v>92</v>
      </c>
      <c r="H30">
        <v>8794.2000000000007</v>
      </c>
      <c r="I30" s="2">
        <v>42433</v>
      </c>
      <c r="J30" s="2">
        <v>42439</v>
      </c>
      <c r="K30">
        <v>8794.2000000000007</v>
      </c>
    </row>
    <row r="31" spans="1:11" x14ac:dyDescent="0.25">
      <c r="A31" t="str">
        <f>"ZD9197E686"</f>
        <v>ZD9197E686</v>
      </c>
      <c r="B31" t="str">
        <f t="shared" si="0"/>
        <v>06363391001</v>
      </c>
      <c r="C31" t="s">
        <v>15</v>
      </c>
      <c r="D31" t="s">
        <v>93</v>
      </c>
      <c r="E31" t="s">
        <v>17</v>
      </c>
      <c r="F31" s="1" t="s">
        <v>94</v>
      </c>
      <c r="G31" t="s">
        <v>95</v>
      </c>
      <c r="H31">
        <v>87.7</v>
      </c>
      <c r="I31" s="2">
        <v>42479</v>
      </c>
      <c r="J31" s="2">
        <v>42479</v>
      </c>
      <c r="K31">
        <v>87.7</v>
      </c>
    </row>
    <row r="32" spans="1:11" x14ac:dyDescent="0.25">
      <c r="A32" t="str">
        <f>"ZCD18E1C27"</f>
        <v>ZCD18E1C27</v>
      </c>
      <c r="B32" t="str">
        <f t="shared" si="0"/>
        <v>06363391001</v>
      </c>
      <c r="C32" t="s">
        <v>15</v>
      </c>
      <c r="D32" t="s">
        <v>96</v>
      </c>
      <c r="E32" t="s">
        <v>27</v>
      </c>
      <c r="F32" s="1" t="s">
        <v>97</v>
      </c>
      <c r="G32" t="s">
        <v>98</v>
      </c>
      <c r="H32">
        <v>579</v>
      </c>
      <c r="I32" s="2">
        <v>42464</v>
      </c>
      <c r="J32" s="2">
        <v>42480</v>
      </c>
      <c r="K32">
        <v>579</v>
      </c>
    </row>
    <row r="33" spans="1:11" x14ac:dyDescent="0.25">
      <c r="A33" t="str">
        <f>"Z1A1A3C57B"</f>
        <v>Z1A1A3C57B</v>
      </c>
      <c r="B33" t="str">
        <f t="shared" si="0"/>
        <v>06363391001</v>
      </c>
      <c r="C33" t="s">
        <v>15</v>
      </c>
      <c r="D33" t="s">
        <v>99</v>
      </c>
      <c r="E33" t="s">
        <v>17</v>
      </c>
      <c r="F33" s="1" t="s">
        <v>100</v>
      </c>
      <c r="G33" t="s">
        <v>101</v>
      </c>
      <c r="H33">
        <v>1099.5999999999999</v>
      </c>
      <c r="I33" s="2">
        <v>42530</v>
      </c>
      <c r="J33" s="2">
        <v>42545</v>
      </c>
      <c r="K33">
        <v>1099.5999999999999</v>
      </c>
    </row>
    <row r="34" spans="1:11" x14ac:dyDescent="0.25">
      <c r="A34" t="str">
        <f>"Z311A3C5CC"</f>
        <v>Z311A3C5CC</v>
      </c>
      <c r="B34" t="str">
        <f t="shared" si="0"/>
        <v>06363391001</v>
      </c>
      <c r="C34" t="s">
        <v>15</v>
      </c>
      <c r="D34" t="s">
        <v>102</v>
      </c>
      <c r="E34" t="s">
        <v>17</v>
      </c>
      <c r="F34" s="1" t="s">
        <v>103</v>
      </c>
      <c r="G34" t="s">
        <v>104</v>
      </c>
      <c r="H34">
        <v>2100</v>
      </c>
      <c r="I34" s="2">
        <v>42412</v>
      </c>
      <c r="J34" s="2">
        <v>42524</v>
      </c>
      <c r="K34">
        <v>2100</v>
      </c>
    </row>
    <row r="35" spans="1:11" x14ac:dyDescent="0.25">
      <c r="A35" t="str">
        <f>"Z9F1A48D11"</f>
        <v>Z9F1A48D11</v>
      </c>
      <c r="B35" t="str">
        <f t="shared" ref="B35:B66" si="1">"06363391001"</f>
        <v>06363391001</v>
      </c>
      <c r="C35" t="s">
        <v>15</v>
      </c>
      <c r="D35" t="s">
        <v>105</v>
      </c>
      <c r="E35" t="s">
        <v>17</v>
      </c>
      <c r="F35" s="1" t="s">
        <v>106</v>
      </c>
      <c r="G35" t="s">
        <v>107</v>
      </c>
      <c r="H35">
        <v>414.25</v>
      </c>
      <c r="I35" s="2">
        <v>42535</v>
      </c>
      <c r="J35" s="2">
        <v>42551</v>
      </c>
      <c r="K35">
        <v>414.25</v>
      </c>
    </row>
    <row r="36" spans="1:11" x14ac:dyDescent="0.25">
      <c r="A36" t="str">
        <f>"Z0D1A52CC0"</f>
        <v>Z0D1A52CC0</v>
      </c>
      <c r="B36" t="str">
        <f t="shared" si="1"/>
        <v>06363391001</v>
      </c>
      <c r="C36" t="s">
        <v>15</v>
      </c>
      <c r="D36" t="s">
        <v>60</v>
      </c>
      <c r="E36" t="s">
        <v>17</v>
      </c>
      <c r="F36" s="1" t="s">
        <v>61</v>
      </c>
      <c r="G36" t="s">
        <v>62</v>
      </c>
      <c r="H36">
        <v>521.84</v>
      </c>
      <c r="I36" s="2">
        <v>42543</v>
      </c>
      <c r="J36" s="2">
        <v>42543</v>
      </c>
      <c r="K36">
        <v>521.84</v>
      </c>
    </row>
    <row r="37" spans="1:11" x14ac:dyDescent="0.25">
      <c r="A37" t="str">
        <f>"Z1C1A3BF28"</f>
        <v>Z1C1A3BF28</v>
      </c>
      <c r="B37" t="str">
        <f t="shared" si="1"/>
        <v>06363391001</v>
      </c>
      <c r="C37" t="s">
        <v>15</v>
      </c>
      <c r="D37" t="s">
        <v>108</v>
      </c>
      <c r="E37" t="s">
        <v>17</v>
      </c>
      <c r="F37" s="1" t="s">
        <v>18</v>
      </c>
      <c r="G37" t="s">
        <v>19</v>
      </c>
      <c r="H37">
        <v>4905.8</v>
      </c>
      <c r="I37" s="2">
        <v>42543</v>
      </c>
      <c r="J37" s="2">
        <v>42649</v>
      </c>
      <c r="K37">
        <v>4787</v>
      </c>
    </row>
    <row r="38" spans="1:11" x14ac:dyDescent="0.25">
      <c r="A38" t="str">
        <f>"6707601772"</f>
        <v>6707601772</v>
      </c>
      <c r="B38" t="str">
        <f t="shared" si="1"/>
        <v>06363391001</v>
      </c>
      <c r="C38" t="s">
        <v>15</v>
      </c>
      <c r="D38" t="s">
        <v>109</v>
      </c>
      <c r="E38" t="s">
        <v>50</v>
      </c>
      <c r="F38" s="1" t="s">
        <v>110</v>
      </c>
      <c r="G38" t="s">
        <v>111</v>
      </c>
      <c r="H38">
        <v>2280700.84</v>
      </c>
      <c r="I38" s="2">
        <v>42522</v>
      </c>
      <c r="J38" s="2">
        <v>43852</v>
      </c>
      <c r="K38">
        <v>834459.98</v>
      </c>
    </row>
    <row r="39" spans="1:11" x14ac:dyDescent="0.25">
      <c r="A39" t="str">
        <f>"Z1D1A5D3D2"</f>
        <v>Z1D1A5D3D2</v>
      </c>
      <c r="B39" t="str">
        <f t="shared" si="1"/>
        <v>06363391001</v>
      </c>
      <c r="C39" t="s">
        <v>15</v>
      </c>
      <c r="D39" t="s">
        <v>112</v>
      </c>
      <c r="E39" t="s">
        <v>27</v>
      </c>
      <c r="F39" s="1" t="s">
        <v>113</v>
      </c>
      <c r="G39" t="s">
        <v>114</v>
      </c>
      <c r="H39">
        <v>1519.19</v>
      </c>
      <c r="I39" s="2">
        <v>42555</v>
      </c>
      <c r="J39" s="2">
        <v>42563</v>
      </c>
      <c r="K39">
        <v>1518.96</v>
      </c>
    </row>
    <row r="40" spans="1:11" x14ac:dyDescent="0.25">
      <c r="A40" t="str">
        <f>"6747255AF5"</f>
        <v>6747255AF5</v>
      </c>
      <c r="B40" t="str">
        <f t="shared" si="1"/>
        <v>06363391001</v>
      </c>
      <c r="C40" t="s">
        <v>15</v>
      </c>
      <c r="D40" t="s">
        <v>115</v>
      </c>
      <c r="E40" t="s">
        <v>50</v>
      </c>
      <c r="F40" s="1" t="s">
        <v>116</v>
      </c>
      <c r="G40" t="s">
        <v>117</v>
      </c>
      <c r="H40">
        <v>515753.04</v>
      </c>
      <c r="I40" s="2">
        <v>42559</v>
      </c>
      <c r="J40" s="2">
        <v>42743</v>
      </c>
      <c r="K40">
        <v>490187.22</v>
      </c>
    </row>
    <row r="41" spans="1:11" x14ac:dyDescent="0.25">
      <c r="A41" t="str">
        <f>"6638222217"</f>
        <v>6638222217</v>
      </c>
      <c r="B41" t="str">
        <f t="shared" si="1"/>
        <v>06363391001</v>
      </c>
      <c r="C41" t="s">
        <v>15</v>
      </c>
      <c r="D41" t="s">
        <v>118</v>
      </c>
      <c r="E41" t="s">
        <v>50</v>
      </c>
      <c r="F41" s="1" t="s">
        <v>119</v>
      </c>
      <c r="G41" t="s">
        <v>120</v>
      </c>
      <c r="H41">
        <v>0</v>
      </c>
      <c r="I41" s="2">
        <v>42522</v>
      </c>
      <c r="J41" s="2">
        <v>42886</v>
      </c>
      <c r="K41">
        <v>430733.65</v>
      </c>
    </row>
    <row r="42" spans="1:11" x14ac:dyDescent="0.25">
      <c r="A42" t="str">
        <f>"ZEF19BBC05"</f>
        <v>ZEF19BBC05</v>
      </c>
      <c r="B42" t="str">
        <f t="shared" si="1"/>
        <v>06363391001</v>
      </c>
      <c r="C42" t="s">
        <v>15</v>
      </c>
      <c r="D42" t="s">
        <v>121</v>
      </c>
      <c r="E42" t="s">
        <v>17</v>
      </c>
      <c r="F42" s="1" t="s">
        <v>24</v>
      </c>
      <c r="G42" t="s">
        <v>25</v>
      </c>
      <c r="H42">
        <v>200</v>
      </c>
      <c r="I42" s="2">
        <v>42495</v>
      </c>
      <c r="J42" s="2">
        <v>42495</v>
      </c>
      <c r="K42">
        <v>200</v>
      </c>
    </row>
    <row r="43" spans="1:11" x14ac:dyDescent="0.25">
      <c r="A43" t="str">
        <f>"X79176B952"</f>
        <v>X79176B952</v>
      </c>
      <c r="B43" t="str">
        <f t="shared" si="1"/>
        <v>06363391001</v>
      </c>
      <c r="C43" t="s">
        <v>15</v>
      </c>
      <c r="D43" t="s">
        <v>122</v>
      </c>
      <c r="E43" t="s">
        <v>17</v>
      </c>
      <c r="F43" s="1" t="s">
        <v>40</v>
      </c>
      <c r="G43" t="s">
        <v>41</v>
      </c>
      <c r="H43">
        <v>4861</v>
      </c>
      <c r="I43" s="2">
        <v>42422</v>
      </c>
      <c r="J43" s="2">
        <v>42735</v>
      </c>
      <c r="K43">
        <v>4861</v>
      </c>
    </row>
    <row r="44" spans="1:11" x14ac:dyDescent="0.25">
      <c r="A44" t="str">
        <f>"ZE01973FC5"</f>
        <v>ZE01973FC5</v>
      </c>
      <c r="B44" t="str">
        <f t="shared" si="1"/>
        <v>06363391001</v>
      </c>
      <c r="C44" t="s">
        <v>15</v>
      </c>
      <c r="D44" t="s">
        <v>123</v>
      </c>
      <c r="E44" t="s">
        <v>17</v>
      </c>
      <c r="F44" s="1" t="s">
        <v>124</v>
      </c>
      <c r="G44" t="s">
        <v>125</v>
      </c>
      <c r="H44">
        <v>454</v>
      </c>
      <c r="I44" s="2">
        <v>42475</v>
      </c>
      <c r="J44" s="2">
        <v>42495</v>
      </c>
      <c r="K44">
        <v>454</v>
      </c>
    </row>
    <row r="45" spans="1:11" x14ac:dyDescent="0.25">
      <c r="A45" t="str">
        <f>"ZE61A01172"</f>
        <v>ZE61A01172</v>
      </c>
      <c r="B45" t="str">
        <f t="shared" si="1"/>
        <v>06363391001</v>
      </c>
      <c r="C45" t="s">
        <v>15</v>
      </c>
      <c r="D45" t="s">
        <v>126</v>
      </c>
      <c r="E45" t="s">
        <v>17</v>
      </c>
      <c r="F45" s="1" t="s">
        <v>57</v>
      </c>
      <c r="G45" t="s">
        <v>58</v>
      </c>
      <c r="H45">
        <v>3655.04</v>
      </c>
      <c r="I45" s="2">
        <v>42521</v>
      </c>
      <c r="J45" s="2">
        <v>42536</v>
      </c>
      <c r="K45">
        <v>3655.04</v>
      </c>
    </row>
    <row r="46" spans="1:11" x14ac:dyDescent="0.25">
      <c r="A46" t="str">
        <f>"Z6A1A01061"</f>
        <v>Z6A1A01061</v>
      </c>
      <c r="B46" t="str">
        <f t="shared" si="1"/>
        <v>06363391001</v>
      </c>
      <c r="C46" t="s">
        <v>15</v>
      </c>
      <c r="D46" t="s">
        <v>127</v>
      </c>
      <c r="E46" t="s">
        <v>17</v>
      </c>
      <c r="F46" s="1" t="s">
        <v>57</v>
      </c>
      <c r="G46" t="s">
        <v>58</v>
      </c>
      <c r="H46">
        <v>1253.3900000000001</v>
      </c>
      <c r="I46" s="2">
        <v>42521</v>
      </c>
      <c r="J46" s="2">
        <v>42536</v>
      </c>
      <c r="K46">
        <v>1253.3900000000001</v>
      </c>
    </row>
    <row r="47" spans="1:11" x14ac:dyDescent="0.25">
      <c r="A47" t="str">
        <f>"Z901A60768"</f>
        <v>Z901A60768</v>
      </c>
      <c r="B47" t="str">
        <f t="shared" si="1"/>
        <v>06363391001</v>
      </c>
      <c r="C47" t="s">
        <v>15</v>
      </c>
      <c r="D47" t="s">
        <v>128</v>
      </c>
      <c r="E47" t="s">
        <v>17</v>
      </c>
      <c r="F47" s="1" t="s">
        <v>129</v>
      </c>
      <c r="G47" t="s">
        <v>130</v>
      </c>
      <c r="H47">
        <v>997.96</v>
      </c>
      <c r="I47" s="2">
        <v>42550</v>
      </c>
      <c r="J47" s="2">
        <v>42577</v>
      </c>
      <c r="K47">
        <v>997.96</v>
      </c>
    </row>
    <row r="48" spans="1:11" x14ac:dyDescent="0.25">
      <c r="A48" t="str">
        <f>"XA1176B951"</f>
        <v>XA1176B951</v>
      </c>
      <c r="B48" t="str">
        <f t="shared" si="1"/>
        <v>06363391001</v>
      </c>
      <c r="C48" t="s">
        <v>15</v>
      </c>
      <c r="D48" t="s">
        <v>131</v>
      </c>
      <c r="E48" t="s">
        <v>17</v>
      </c>
      <c r="F48" s="1" t="s">
        <v>132</v>
      </c>
      <c r="G48" t="s">
        <v>133</v>
      </c>
      <c r="H48">
        <v>14040.41</v>
      </c>
      <c r="I48" s="2">
        <v>42464</v>
      </c>
      <c r="J48" s="2">
        <v>42517</v>
      </c>
      <c r="K48">
        <v>109.6</v>
      </c>
    </row>
    <row r="49" spans="1:11" x14ac:dyDescent="0.25">
      <c r="A49" t="str">
        <f>"Z891AA0BFE"</f>
        <v>Z891AA0BFE</v>
      </c>
      <c r="B49" t="str">
        <f t="shared" si="1"/>
        <v>06363391001</v>
      </c>
      <c r="C49" t="s">
        <v>15</v>
      </c>
      <c r="D49" t="s">
        <v>134</v>
      </c>
      <c r="E49" t="s">
        <v>27</v>
      </c>
      <c r="F49" s="1" t="s">
        <v>135</v>
      </c>
      <c r="G49" t="s">
        <v>136</v>
      </c>
      <c r="H49">
        <v>3389</v>
      </c>
      <c r="I49" s="2">
        <v>42635</v>
      </c>
      <c r="J49" s="2">
        <v>42641</v>
      </c>
      <c r="K49">
        <v>3389</v>
      </c>
    </row>
    <row r="50" spans="1:11" x14ac:dyDescent="0.25">
      <c r="A50" t="str">
        <f>"Z7B1B20675"</f>
        <v>Z7B1B20675</v>
      </c>
      <c r="B50" t="str">
        <f t="shared" si="1"/>
        <v>06363391001</v>
      </c>
      <c r="C50" t="s">
        <v>15</v>
      </c>
      <c r="D50" t="s">
        <v>137</v>
      </c>
      <c r="E50" t="s">
        <v>17</v>
      </c>
      <c r="F50" s="1" t="s">
        <v>138</v>
      </c>
      <c r="G50" t="s">
        <v>139</v>
      </c>
      <c r="H50">
        <v>800.67</v>
      </c>
      <c r="I50" s="2">
        <v>42654</v>
      </c>
      <c r="J50" s="2">
        <v>42654</v>
      </c>
      <c r="K50">
        <v>800.67</v>
      </c>
    </row>
    <row r="51" spans="1:11" x14ac:dyDescent="0.25">
      <c r="A51" t="str">
        <f>"Z951B28BF2"</f>
        <v>Z951B28BF2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40</v>
      </c>
      <c r="G51" t="s">
        <v>41</v>
      </c>
      <c r="H51">
        <v>750</v>
      </c>
      <c r="I51" s="2">
        <v>42644</v>
      </c>
      <c r="J51" s="2">
        <v>43008</v>
      </c>
      <c r="K51">
        <v>750</v>
      </c>
    </row>
    <row r="52" spans="1:11" x14ac:dyDescent="0.25">
      <c r="A52" t="str">
        <f>"Z5C1B2912C"</f>
        <v>Z5C1B2912C</v>
      </c>
      <c r="B52" t="str">
        <f t="shared" si="1"/>
        <v>06363391001</v>
      </c>
      <c r="C52" t="s">
        <v>15</v>
      </c>
      <c r="D52" t="s">
        <v>141</v>
      </c>
      <c r="E52" t="s">
        <v>17</v>
      </c>
      <c r="F52" s="1" t="s">
        <v>40</v>
      </c>
      <c r="G52" t="s">
        <v>41</v>
      </c>
      <c r="H52">
        <v>169.5</v>
      </c>
      <c r="I52" s="2">
        <v>42644</v>
      </c>
      <c r="J52" s="2">
        <v>43008</v>
      </c>
      <c r="K52">
        <v>169.5</v>
      </c>
    </row>
    <row r="53" spans="1:11" x14ac:dyDescent="0.25">
      <c r="A53" t="str">
        <f>"ZD61B29B81"</f>
        <v>ZD61B29B81</v>
      </c>
      <c r="B53" t="str">
        <f t="shared" si="1"/>
        <v>06363391001</v>
      </c>
      <c r="C53" t="s">
        <v>15</v>
      </c>
      <c r="D53" t="s">
        <v>142</v>
      </c>
      <c r="E53" t="s">
        <v>17</v>
      </c>
      <c r="F53" s="1" t="s">
        <v>124</v>
      </c>
      <c r="G53" t="s">
        <v>125</v>
      </c>
      <c r="H53">
        <v>1125</v>
      </c>
      <c r="I53" s="2">
        <v>42626</v>
      </c>
      <c r="J53" s="2">
        <v>42636</v>
      </c>
      <c r="K53">
        <v>1125</v>
      </c>
    </row>
    <row r="54" spans="1:11" x14ac:dyDescent="0.25">
      <c r="A54" t="str">
        <f>"Z021A8C272"</f>
        <v>Z021A8C272</v>
      </c>
      <c r="B54" t="str">
        <f t="shared" si="1"/>
        <v>06363391001</v>
      </c>
      <c r="C54" t="s">
        <v>15</v>
      </c>
      <c r="D54" t="s">
        <v>143</v>
      </c>
      <c r="E54" t="s">
        <v>17</v>
      </c>
      <c r="F54" s="1" t="s">
        <v>144</v>
      </c>
      <c r="G54" t="s">
        <v>145</v>
      </c>
      <c r="H54">
        <v>1012.5</v>
      </c>
      <c r="I54" s="2">
        <v>42558</v>
      </c>
      <c r="J54" s="2">
        <v>42573</v>
      </c>
      <c r="K54">
        <v>1012.5</v>
      </c>
    </row>
    <row r="55" spans="1:11" x14ac:dyDescent="0.25">
      <c r="A55" t="str">
        <f>"Z671A2F7BF"</f>
        <v>Z671A2F7BF</v>
      </c>
      <c r="B55" t="str">
        <f t="shared" si="1"/>
        <v>06363391001</v>
      </c>
      <c r="C55" t="s">
        <v>15</v>
      </c>
      <c r="D55" t="s">
        <v>146</v>
      </c>
      <c r="E55" t="s">
        <v>17</v>
      </c>
      <c r="F55" s="1" t="s">
        <v>147</v>
      </c>
      <c r="G55" t="s">
        <v>133</v>
      </c>
      <c r="H55">
        <v>20797.41</v>
      </c>
      <c r="I55" s="2">
        <v>42529</v>
      </c>
      <c r="J55" s="2">
        <v>42585</v>
      </c>
      <c r="K55">
        <v>20797.41</v>
      </c>
    </row>
    <row r="56" spans="1:11" x14ac:dyDescent="0.25">
      <c r="A56" t="str">
        <f>"6803000D2F"</f>
        <v>6803000D2F</v>
      </c>
      <c r="B56" t="str">
        <f t="shared" si="1"/>
        <v>06363391001</v>
      </c>
      <c r="C56" t="s">
        <v>15</v>
      </c>
      <c r="D56" t="s">
        <v>148</v>
      </c>
      <c r="E56" t="s">
        <v>50</v>
      </c>
      <c r="F56" s="1" t="s">
        <v>51</v>
      </c>
      <c r="G56" t="s">
        <v>52</v>
      </c>
      <c r="H56">
        <v>62921.599999999999</v>
      </c>
      <c r="I56" s="2">
        <v>42664</v>
      </c>
      <c r="J56" s="2">
        <v>44489</v>
      </c>
      <c r="K56">
        <v>26368.560000000001</v>
      </c>
    </row>
    <row r="57" spans="1:11" x14ac:dyDescent="0.25">
      <c r="A57" t="str">
        <f>"X51176B953"</f>
        <v>X51176B953</v>
      </c>
      <c r="B57" t="str">
        <f t="shared" si="1"/>
        <v>06363391001</v>
      </c>
      <c r="C57" t="s">
        <v>15</v>
      </c>
      <c r="D57" t="s">
        <v>149</v>
      </c>
      <c r="E57" t="s">
        <v>17</v>
      </c>
      <c r="F57" s="1" t="s">
        <v>150</v>
      </c>
      <c r="G57" t="s">
        <v>151</v>
      </c>
      <c r="H57">
        <v>923.6</v>
      </c>
      <c r="I57" s="2">
        <v>42426</v>
      </c>
      <c r="J57" s="2">
        <v>42735</v>
      </c>
      <c r="K57">
        <v>923.6</v>
      </c>
    </row>
    <row r="58" spans="1:11" x14ac:dyDescent="0.25">
      <c r="A58" t="str">
        <f>"Z921B5F4BC"</f>
        <v>Z921B5F4BC</v>
      </c>
      <c r="B58" t="str">
        <f t="shared" si="1"/>
        <v>06363391001</v>
      </c>
      <c r="C58" t="s">
        <v>15</v>
      </c>
      <c r="D58" t="s">
        <v>152</v>
      </c>
      <c r="E58" t="s">
        <v>17</v>
      </c>
      <c r="F58" s="1" t="s">
        <v>153</v>
      </c>
      <c r="G58" t="s">
        <v>154</v>
      </c>
      <c r="H58">
        <v>600</v>
      </c>
      <c r="I58" s="2">
        <v>42642</v>
      </c>
      <c r="J58" s="2">
        <v>42647</v>
      </c>
      <c r="K58">
        <v>600</v>
      </c>
    </row>
    <row r="59" spans="1:11" x14ac:dyDescent="0.25">
      <c r="A59" t="str">
        <f>"ZB51B6E97B"</f>
        <v>ZB51B6E97B</v>
      </c>
      <c r="B59" t="str">
        <f t="shared" si="1"/>
        <v>06363391001</v>
      </c>
      <c r="C59" t="s">
        <v>15</v>
      </c>
      <c r="D59" t="s">
        <v>155</v>
      </c>
      <c r="E59" t="s">
        <v>17</v>
      </c>
      <c r="F59" s="1" t="s">
        <v>40</v>
      </c>
      <c r="G59" t="s">
        <v>41</v>
      </c>
      <c r="H59">
        <v>140</v>
      </c>
      <c r="I59" s="2">
        <v>42647</v>
      </c>
      <c r="J59" s="2">
        <v>42653</v>
      </c>
      <c r="K59">
        <v>140</v>
      </c>
    </row>
    <row r="60" spans="1:11" x14ac:dyDescent="0.25">
      <c r="A60" t="str">
        <f>"Z3A1AEDAC2"</f>
        <v>Z3A1AEDAC2</v>
      </c>
      <c r="B60" t="str">
        <f t="shared" si="1"/>
        <v>06363391001</v>
      </c>
      <c r="C60" t="s">
        <v>15</v>
      </c>
      <c r="D60" t="s">
        <v>156</v>
      </c>
      <c r="E60" t="s">
        <v>17</v>
      </c>
      <c r="F60" s="1" t="s">
        <v>103</v>
      </c>
      <c r="G60" t="s">
        <v>104</v>
      </c>
      <c r="H60">
        <v>400</v>
      </c>
      <c r="I60" s="2">
        <v>42605</v>
      </c>
      <c r="J60" s="2">
        <v>42605</v>
      </c>
      <c r="K60">
        <v>400</v>
      </c>
    </row>
    <row r="61" spans="1:11" x14ac:dyDescent="0.25">
      <c r="A61" t="str">
        <f>"Z711AE5F56"</f>
        <v>Z711AE5F56</v>
      </c>
      <c r="B61" t="str">
        <f t="shared" si="1"/>
        <v>06363391001</v>
      </c>
      <c r="C61" t="s">
        <v>15</v>
      </c>
      <c r="D61" t="s">
        <v>157</v>
      </c>
      <c r="E61" t="s">
        <v>17</v>
      </c>
      <c r="F61" s="1" t="s">
        <v>158</v>
      </c>
      <c r="G61" t="s">
        <v>159</v>
      </c>
      <c r="H61">
        <v>2016.69</v>
      </c>
      <c r="I61" s="2">
        <v>42591</v>
      </c>
      <c r="J61" s="2">
        <v>42622</v>
      </c>
      <c r="K61">
        <v>2016.68</v>
      </c>
    </row>
    <row r="62" spans="1:11" x14ac:dyDescent="0.25">
      <c r="A62" t="str">
        <f>"6896999F9C"</f>
        <v>6896999F9C</v>
      </c>
      <c r="B62" t="str">
        <f t="shared" si="1"/>
        <v>06363391001</v>
      </c>
      <c r="C62" t="s">
        <v>15</v>
      </c>
      <c r="D62" t="s">
        <v>160</v>
      </c>
      <c r="E62" t="s">
        <v>50</v>
      </c>
      <c r="F62" s="1" t="s">
        <v>57</v>
      </c>
      <c r="G62" t="s">
        <v>58</v>
      </c>
      <c r="H62">
        <v>24900</v>
      </c>
      <c r="I62" s="2">
        <v>42710</v>
      </c>
      <c r="J62" s="2">
        <v>43357</v>
      </c>
      <c r="K62">
        <v>17768.21</v>
      </c>
    </row>
    <row r="63" spans="1:11" x14ac:dyDescent="0.25">
      <c r="A63" t="str">
        <f>"Z2B1BD4810"</f>
        <v>Z2B1BD4810</v>
      </c>
      <c r="B63" t="str">
        <f t="shared" si="1"/>
        <v>06363391001</v>
      </c>
      <c r="C63" t="s">
        <v>15</v>
      </c>
      <c r="D63" t="s">
        <v>161</v>
      </c>
      <c r="E63" t="s">
        <v>17</v>
      </c>
      <c r="F63" s="1" t="s">
        <v>162</v>
      </c>
      <c r="G63" t="s">
        <v>163</v>
      </c>
      <c r="H63">
        <v>185.62</v>
      </c>
      <c r="I63" s="2">
        <v>42676</v>
      </c>
      <c r="J63" s="2">
        <v>42676</v>
      </c>
      <c r="K63">
        <v>185.62</v>
      </c>
    </row>
    <row r="64" spans="1:11" x14ac:dyDescent="0.25">
      <c r="A64" t="str">
        <f>"Z0C1B2BE48"</f>
        <v>Z0C1B2BE48</v>
      </c>
      <c r="B64" t="str">
        <f t="shared" si="1"/>
        <v>06363391001</v>
      </c>
      <c r="C64" t="s">
        <v>15</v>
      </c>
      <c r="D64" t="s">
        <v>164</v>
      </c>
      <c r="E64" t="s">
        <v>17</v>
      </c>
      <c r="F64" s="1" t="s">
        <v>165</v>
      </c>
      <c r="G64" t="s">
        <v>166</v>
      </c>
      <c r="H64">
        <v>500</v>
      </c>
      <c r="I64" s="2">
        <v>42635</v>
      </c>
      <c r="J64" s="2">
        <v>42667</v>
      </c>
      <c r="K64">
        <v>500</v>
      </c>
    </row>
    <row r="65" spans="1:11" x14ac:dyDescent="0.25">
      <c r="A65" t="str">
        <f>"Z7B1B4FD57"</f>
        <v>Z7B1B4FD57</v>
      </c>
      <c r="B65" t="str">
        <f t="shared" si="1"/>
        <v>06363391001</v>
      </c>
      <c r="C65" t="s">
        <v>15</v>
      </c>
      <c r="D65" t="s">
        <v>167</v>
      </c>
      <c r="E65" t="s">
        <v>17</v>
      </c>
      <c r="F65" s="1" t="s">
        <v>168</v>
      </c>
      <c r="G65" t="s">
        <v>169</v>
      </c>
      <c r="H65">
        <v>206.68</v>
      </c>
      <c r="I65" s="2">
        <v>42639</v>
      </c>
      <c r="J65" s="2">
        <v>42668</v>
      </c>
      <c r="K65">
        <v>206.68</v>
      </c>
    </row>
    <row r="66" spans="1:11" x14ac:dyDescent="0.25">
      <c r="A66" t="str">
        <f>"ZAF1B8A404"</f>
        <v>ZAF1B8A404</v>
      </c>
      <c r="B66" t="str">
        <f t="shared" si="1"/>
        <v>06363391001</v>
      </c>
      <c r="C66" t="s">
        <v>15</v>
      </c>
      <c r="D66" t="s">
        <v>170</v>
      </c>
      <c r="E66" t="s">
        <v>17</v>
      </c>
      <c r="F66" s="1" t="s">
        <v>171</v>
      </c>
      <c r="G66" t="s">
        <v>172</v>
      </c>
      <c r="H66">
        <v>512.5</v>
      </c>
      <c r="I66" s="2">
        <v>42654</v>
      </c>
      <c r="J66" s="2">
        <v>42669</v>
      </c>
      <c r="K66">
        <v>512.5</v>
      </c>
    </row>
    <row r="67" spans="1:11" x14ac:dyDescent="0.25">
      <c r="A67" t="str">
        <f>"Z4C1BC5ADC"</f>
        <v>Z4C1BC5ADC</v>
      </c>
      <c r="B67" t="str">
        <f t="shared" ref="B67:B95" si="2">"06363391001"</f>
        <v>06363391001</v>
      </c>
      <c r="C67" t="s">
        <v>15</v>
      </c>
      <c r="D67" t="s">
        <v>173</v>
      </c>
      <c r="E67" t="s">
        <v>27</v>
      </c>
      <c r="F67" s="1" t="s">
        <v>174</v>
      </c>
      <c r="G67" t="s">
        <v>172</v>
      </c>
      <c r="H67">
        <v>2039.8</v>
      </c>
      <c r="I67" s="2">
        <v>42681</v>
      </c>
      <c r="J67" s="2">
        <v>42684</v>
      </c>
      <c r="K67">
        <v>2039.8</v>
      </c>
    </row>
    <row r="68" spans="1:11" x14ac:dyDescent="0.25">
      <c r="A68" t="str">
        <f>"Z941B3B2CC"</f>
        <v>Z941B3B2CC</v>
      </c>
      <c r="B68" t="str">
        <f t="shared" si="2"/>
        <v>06363391001</v>
      </c>
      <c r="C68" t="s">
        <v>15</v>
      </c>
      <c r="D68" t="s">
        <v>175</v>
      </c>
      <c r="E68" t="s">
        <v>17</v>
      </c>
      <c r="F68" s="1" t="s">
        <v>176</v>
      </c>
      <c r="G68" t="s">
        <v>177</v>
      </c>
      <c r="H68">
        <v>1110</v>
      </c>
      <c r="I68" s="2">
        <v>42633</v>
      </c>
      <c r="J68" s="2">
        <v>42648</v>
      </c>
      <c r="K68">
        <v>1110</v>
      </c>
    </row>
    <row r="69" spans="1:11" x14ac:dyDescent="0.25">
      <c r="A69" t="str">
        <f>"ZF21B3DBD2"</f>
        <v>ZF21B3DBD2</v>
      </c>
      <c r="B69" t="str">
        <f t="shared" si="2"/>
        <v>06363391001</v>
      </c>
      <c r="C69" t="s">
        <v>15</v>
      </c>
      <c r="D69" t="s">
        <v>178</v>
      </c>
      <c r="E69" t="s">
        <v>17</v>
      </c>
      <c r="F69" s="1" t="s">
        <v>179</v>
      </c>
      <c r="G69" t="s">
        <v>180</v>
      </c>
      <c r="H69">
        <v>1827.9</v>
      </c>
      <c r="I69" s="2">
        <v>42635</v>
      </c>
      <c r="J69" s="2">
        <v>42653</v>
      </c>
      <c r="K69">
        <v>1827.9</v>
      </c>
    </row>
    <row r="70" spans="1:11" x14ac:dyDescent="0.25">
      <c r="A70" t="str">
        <f>"Z3D1AE5F0C"</f>
        <v>Z3D1AE5F0C</v>
      </c>
      <c r="B70" t="str">
        <f t="shared" si="2"/>
        <v>06363391001</v>
      </c>
      <c r="C70" t="s">
        <v>15</v>
      </c>
      <c r="D70" t="s">
        <v>181</v>
      </c>
      <c r="E70" t="s">
        <v>17</v>
      </c>
      <c r="F70" s="1" t="s">
        <v>182</v>
      </c>
      <c r="G70" t="s">
        <v>183</v>
      </c>
      <c r="H70">
        <v>1698</v>
      </c>
      <c r="I70" s="2">
        <v>42591</v>
      </c>
      <c r="J70" s="2">
        <v>42643</v>
      </c>
      <c r="K70">
        <v>1698</v>
      </c>
    </row>
    <row r="71" spans="1:11" x14ac:dyDescent="0.25">
      <c r="A71" t="str">
        <f>"ZD41B885CA"</f>
        <v>ZD41B885CA</v>
      </c>
      <c r="B71" t="str">
        <f t="shared" si="2"/>
        <v>06363391001</v>
      </c>
      <c r="C71" t="s">
        <v>15</v>
      </c>
      <c r="D71" t="s">
        <v>184</v>
      </c>
      <c r="E71" t="s">
        <v>17</v>
      </c>
      <c r="F71" s="1" t="s">
        <v>185</v>
      </c>
      <c r="G71" t="s">
        <v>186</v>
      </c>
      <c r="H71">
        <v>1989.87</v>
      </c>
      <c r="I71" s="2">
        <v>42654</v>
      </c>
      <c r="J71" s="2">
        <v>42664</v>
      </c>
      <c r="K71">
        <v>1989.87</v>
      </c>
    </row>
    <row r="72" spans="1:11" x14ac:dyDescent="0.25">
      <c r="A72" t="str">
        <f>"Z0A1B8A5A0"</f>
        <v>Z0A1B8A5A0</v>
      </c>
      <c r="B72" t="str">
        <f t="shared" si="2"/>
        <v>06363391001</v>
      </c>
      <c r="C72" t="s">
        <v>15</v>
      </c>
      <c r="D72" t="s">
        <v>187</v>
      </c>
      <c r="E72" t="s">
        <v>17</v>
      </c>
      <c r="F72" s="1" t="s">
        <v>188</v>
      </c>
      <c r="G72" t="s">
        <v>189</v>
      </c>
      <c r="H72">
        <v>250</v>
      </c>
      <c r="I72" s="2">
        <v>42655</v>
      </c>
      <c r="J72" s="2">
        <v>42664</v>
      </c>
      <c r="K72">
        <v>250</v>
      </c>
    </row>
    <row r="73" spans="1:11" x14ac:dyDescent="0.25">
      <c r="A73" t="str">
        <f>"Z111BFBE5C"</f>
        <v>Z111BFBE5C</v>
      </c>
      <c r="B73" t="str">
        <f t="shared" si="2"/>
        <v>06363391001</v>
      </c>
      <c r="C73" t="s">
        <v>15</v>
      </c>
      <c r="D73" t="s">
        <v>190</v>
      </c>
      <c r="E73" t="s">
        <v>17</v>
      </c>
      <c r="F73" s="1" t="s">
        <v>64</v>
      </c>
      <c r="G73" t="s">
        <v>65</v>
      </c>
      <c r="H73">
        <v>300</v>
      </c>
      <c r="I73" s="2">
        <v>42667</v>
      </c>
      <c r="J73" s="2">
        <v>42667</v>
      </c>
      <c r="K73">
        <v>300</v>
      </c>
    </row>
    <row r="74" spans="1:11" x14ac:dyDescent="0.25">
      <c r="A74" t="str">
        <f>"Z451C3B860"</f>
        <v>Z451C3B860</v>
      </c>
      <c r="B74" t="str">
        <f t="shared" si="2"/>
        <v>06363391001</v>
      </c>
      <c r="C74" t="s">
        <v>15</v>
      </c>
      <c r="D74" t="s">
        <v>191</v>
      </c>
      <c r="E74" t="s">
        <v>17</v>
      </c>
      <c r="F74" s="1" t="s">
        <v>44</v>
      </c>
      <c r="G74" t="s">
        <v>45</v>
      </c>
      <c r="H74">
        <v>80</v>
      </c>
      <c r="I74" s="2">
        <v>42736</v>
      </c>
      <c r="J74" s="2">
        <v>43100</v>
      </c>
      <c r="K74">
        <v>80</v>
      </c>
    </row>
    <row r="75" spans="1:11" x14ac:dyDescent="0.25">
      <c r="A75" t="str">
        <f>"ZF61C25035"</f>
        <v>ZF61C25035</v>
      </c>
      <c r="B75" t="str">
        <f t="shared" si="2"/>
        <v>06363391001</v>
      </c>
      <c r="C75" t="s">
        <v>15</v>
      </c>
      <c r="D75" t="s">
        <v>192</v>
      </c>
      <c r="E75" t="s">
        <v>17</v>
      </c>
      <c r="F75" s="1" t="s">
        <v>193</v>
      </c>
      <c r="G75" t="s">
        <v>194</v>
      </c>
      <c r="H75">
        <v>17934.349999999999</v>
      </c>
      <c r="I75" s="2">
        <v>42781</v>
      </c>
      <c r="J75" s="2">
        <v>42839</v>
      </c>
      <c r="K75">
        <v>17934.349999999999</v>
      </c>
    </row>
    <row r="76" spans="1:11" x14ac:dyDescent="0.25">
      <c r="A76" t="str">
        <f>"689789208E"</f>
        <v>689789208E</v>
      </c>
      <c r="B76" t="str">
        <f t="shared" si="2"/>
        <v>06363391001</v>
      </c>
      <c r="C76" t="s">
        <v>15</v>
      </c>
      <c r="D76" t="s">
        <v>195</v>
      </c>
      <c r="E76" t="s">
        <v>50</v>
      </c>
      <c r="F76" s="1" t="s">
        <v>57</v>
      </c>
      <c r="G76" t="s">
        <v>58</v>
      </c>
      <c r="H76">
        <v>20000</v>
      </c>
      <c r="I76" s="2">
        <v>42710</v>
      </c>
      <c r="J76" s="2">
        <v>43357</v>
      </c>
      <c r="K76">
        <v>9457.68</v>
      </c>
    </row>
    <row r="77" spans="1:11" x14ac:dyDescent="0.25">
      <c r="A77" t="str">
        <f>"689812834E"</f>
        <v>689812834E</v>
      </c>
      <c r="B77" t="str">
        <f t="shared" si="2"/>
        <v>06363391001</v>
      </c>
      <c r="C77" t="s">
        <v>15</v>
      </c>
      <c r="D77" t="s">
        <v>196</v>
      </c>
      <c r="E77" t="s">
        <v>50</v>
      </c>
      <c r="F77" s="1" t="s">
        <v>197</v>
      </c>
      <c r="G77" t="s">
        <v>198</v>
      </c>
      <c r="H77">
        <v>14850</v>
      </c>
      <c r="I77" s="2">
        <v>42710</v>
      </c>
      <c r="J77" s="2">
        <v>42750</v>
      </c>
      <c r="K77">
        <v>10665</v>
      </c>
    </row>
    <row r="78" spans="1:11" x14ac:dyDescent="0.25">
      <c r="A78" t="str">
        <f>"Z1D1B71AB7"</f>
        <v>Z1D1B71AB7</v>
      </c>
      <c r="B78" t="str">
        <f t="shared" si="2"/>
        <v>06363391001</v>
      </c>
      <c r="C78" t="s">
        <v>15</v>
      </c>
      <c r="D78" t="s">
        <v>199</v>
      </c>
      <c r="E78" t="s">
        <v>17</v>
      </c>
      <c r="F78" s="1" t="s">
        <v>200</v>
      </c>
      <c r="G78" t="s">
        <v>201</v>
      </c>
      <c r="H78">
        <v>217.4</v>
      </c>
      <c r="I78" s="2">
        <v>42648</v>
      </c>
      <c r="J78" s="2">
        <v>42735</v>
      </c>
      <c r="K78">
        <v>217.4</v>
      </c>
    </row>
    <row r="79" spans="1:11" x14ac:dyDescent="0.25">
      <c r="A79" t="str">
        <f>"ZDC1C583BC"</f>
        <v>ZDC1C583BC</v>
      </c>
      <c r="B79" t="str">
        <f t="shared" si="2"/>
        <v>06363391001</v>
      </c>
      <c r="C79" t="s">
        <v>15</v>
      </c>
      <c r="D79" t="s">
        <v>202</v>
      </c>
      <c r="E79" t="s">
        <v>17</v>
      </c>
      <c r="F79" s="1" t="s">
        <v>40</v>
      </c>
      <c r="G79" t="s">
        <v>41</v>
      </c>
      <c r="H79">
        <v>280</v>
      </c>
      <c r="I79" s="2">
        <v>42736</v>
      </c>
      <c r="J79" s="2">
        <v>43159</v>
      </c>
      <c r="K79">
        <v>280</v>
      </c>
    </row>
    <row r="80" spans="1:11" x14ac:dyDescent="0.25">
      <c r="A80" t="str">
        <f>"Z981B9CEBE"</f>
        <v>Z981B9CEBE</v>
      </c>
      <c r="B80" t="str">
        <f t="shared" si="2"/>
        <v>06363391001</v>
      </c>
      <c r="C80" t="s">
        <v>15</v>
      </c>
      <c r="D80" t="s">
        <v>203</v>
      </c>
      <c r="E80" t="s">
        <v>17</v>
      </c>
      <c r="F80" s="1" t="s">
        <v>171</v>
      </c>
      <c r="G80" t="s">
        <v>172</v>
      </c>
      <c r="H80">
        <v>1025</v>
      </c>
      <c r="I80" s="2">
        <v>42660</v>
      </c>
      <c r="J80" s="2">
        <v>42674</v>
      </c>
      <c r="K80">
        <v>1025</v>
      </c>
    </row>
    <row r="81" spans="1:11" x14ac:dyDescent="0.25">
      <c r="A81" t="str">
        <f>"6886495373"</f>
        <v>6886495373</v>
      </c>
      <c r="B81" t="str">
        <f t="shared" si="2"/>
        <v>06363391001</v>
      </c>
      <c r="C81" t="s">
        <v>15</v>
      </c>
      <c r="D81" t="s">
        <v>204</v>
      </c>
      <c r="E81" t="s">
        <v>50</v>
      </c>
      <c r="F81" s="1" t="s">
        <v>116</v>
      </c>
      <c r="G81" t="s">
        <v>117</v>
      </c>
      <c r="H81">
        <v>687671</v>
      </c>
      <c r="I81" s="2">
        <v>42702</v>
      </c>
      <c r="J81" s="2">
        <v>42978</v>
      </c>
      <c r="K81">
        <v>659700.9</v>
      </c>
    </row>
    <row r="82" spans="1:11" x14ac:dyDescent="0.25">
      <c r="A82" t="str">
        <f>"6864885A4E"</f>
        <v>6864885A4E</v>
      </c>
      <c r="B82" t="str">
        <f t="shared" si="2"/>
        <v>06363391001</v>
      </c>
      <c r="C82" t="s">
        <v>15</v>
      </c>
      <c r="D82" t="s">
        <v>205</v>
      </c>
      <c r="E82" t="s">
        <v>50</v>
      </c>
      <c r="F82" s="1" t="s">
        <v>206</v>
      </c>
      <c r="G82" t="s">
        <v>207</v>
      </c>
      <c r="H82">
        <v>118000</v>
      </c>
      <c r="I82" s="2">
        <v>42685</v>
      </c>
      <c r="J82" s="2">
        <v>43368</v>
      </c>
      <c r="K82">
        <v>91188.05</v>
      </c>
    </row>
    <row r="83" spans="1:11" x14ac:dyDescent="0.25">
      <c r="A83" t="str">
        <f>"68927637F6"</f>
        <v>68927637F6</v>
      </c>
      <c r="B83" t="str">
        <f t="shared" si="2"/>
        <v>06363391001</v>
      </c>
      <c r="C83" t="s">
        <v>15</v>
      </c>
      <c r="D83" t="s">
        <v>208</v>
      </c>
      <c r="E83" t="s">
        <v>27</v>
      </c>
      <c r="F83" s="1" t="s">
        <v>209</v>
      </c>
      <c r="G83" t="s">
        <v>210</v>
      </c>
      <c r="H83">
        <v>27200</v>
      </c>
      <c r="I83" s="2">
        <v>42726</v>
      </c>
      <c r="J83" s="2">
        <v>42758</v>
      </c>
      <c r="K83">
        <v>27200</v>
      </c>
    </row>
    <row r="84" spans="1:11" x14ac:dyDescent="0.25">
      <c r="A84" t="str">
        <f>"Z5D1C85863"</f>
        <v>Z5D1C85863</v>
      </c>
      <c r="B84" t="str">
        <f t="shared" si="2"/>
        <v>06363391001</v>
      </c>
      <c r="C84" t="s">
        <v>15</v>
      </c>
      <c r="D84" t="s">
        <v>211</v>
      </c>
      <c r="E84" t="s">
        <v>17</v>
      </c>
      <c r="F84" s="1" t="s">
        <v>212</v>
      </c>
      <c r="G84" t="s">
        <v>210</v>
      </c>
      <c r="H84">
        <v>3200</v>
      </c>
      <c r="I84" s="2">
        <v>42726</v>
      </c>
      <c r="J84" s="2">
        <v>42758</v>
      </c>
      <c r="K84">
        <v>3200</v>
      </c>
    </row>
    <row r="85" spans="1:11" x14ac:dyDescent="0.25">
      <c r="A85" t="str">
        <f>"6885988110"</f>
        <v>6885988110</v>
      </c>
      <c r="B85" t="str">
        <f t="shared" si="2"/>
        <v>06363391001</v>
      </c>
      <c r="C85" t="s">
        <v>15</v>
      </c>
      <c r="D85" t="s">
        <v>213</v>
      </c>
      <c r="E85" t="s">
        <v>50</v>
      </c>
      <c r="F85" s="1" t="s">
        <v>214</v>
      </c>
      <c r="G85" t="s">
        <v>215</v>
      </c>
      <c r="H85">
        <v>1800000</v>
      </c>
      <c r="I85" s="2">
        <v>42705</v>
      </c>
      <c r="J85" s="2">
        <v>43823</v>
      </c>
      <c r="K85">
        <v>718464.38</v>
      </c>
    </row>
    <row r="86" spans="1:11" x14ac:dyDescent="0.25">
      <c r="A86" t="str">
        <f>"686282672B"</f>
        <v>686282672B</v>
      </c>
      <c r="B86" t="str">
        <f t="shared" si="2"/>
        <v>06363391001</v>
      </c>
      <c r="C86" t="s">
        <v>15</v>
      </c>
      <c r="D86" t="s">
        <v>216</v>
      </c>
      <c r="E86" t="s">
        <v>50</v>
      </c>
      <c r="F86" s="1" t="s">
        <v>217</v>
      </c>
      <c r="G86" t="s">
        <v>218</v>
      </c>
      <c r="H86">
        <v>68884.86</v>
      </c>
      <c r="I86" s="2">
        <v>42696</v>
      </c>
      <c r="J86" s="2">
        <v>42747</v>
      </c>
      <c r="K86">
        <v>68884.86</v>
      </c>
    </row>
    <row r="87" spans="1:11" x14ac:dyDescent="0.25">
      <c r="A87" t="str">
        <f>"Z9C1A00A3F"</f>
        <v>Z9C1A00A3F</v>
      </c>
      <c r="B87" t="str">
        <f t="shared" si="2"/>
        <v>06363391001</v>
      </c>
      <c r="C87" t="s">
        <v>15</v>
      </c>
      <c r="D87" t="s">
        <v>219</v>
      </c>
      <c r="E87" t="s">
        <v>17</v>
      </c>
      <c r="F87" s="1" t="s">
        <v>220</v>
      </c>
      <c r="G87" t="s">
        <v>221</v>
      </c>
      <c r="H87">
        <v>7929.01</v>
      </c>
      <c r="I87" s="2">
        <v>42514</v>
      </c>
      <c r="J87" s="2">
        <v>42578</v>
      </c>
      <c r="K87">
        <v>7929</v>
      </c>
    </row>
    <row r="88" spans="1:11" x14ac:dyDescent="0.25">
      <c r="A88" t="str">
        <f>"Z6E1C62547"</f>
        <v>Z6E1C62547</v>
      </c>
      <c r="B88" t="str">
        <f t="shared" si="2"/>
        <v>06363391001</v>
      </c>
      <c r="C88" t="s">
        <v>15</v>
      </c>
      <c r="D88" t="s">
        <v>222</v>
      </c>
      <c r="E88" t="s">
        <v>17</v>
      </c>
      <c r="F88" s="1" t="s">
        <v>124</v>
      </c>
      <c r="G88" t="s">
        <v>125</v>
      </c>
      <c r="H88">
        <v>2500</v>
      </c>
      <c r="I88" s="2">
        <v>42759</v>
      </c>
      <c r="J88" s="2">
        <v>42759</v>
      </c>
      <c r="K88">
        <v>2500</v>
      </c>
    </row>
    <row r="89" spans="1:11" x14ac:dyDescent="0.25">
      <c r="A89" t="str">
        <f>"Z721C2D159"</f>
        <v>Z721C2D159</v>
      </c>
      <c r="B89" t="str">
        <f t="shared" si="2"/>
        <v>06363391001</v>
      </c>
      <c r="C89" t="s">
        <v>15</v>
      </c>
      <c r="D89" t="s">
        <v>223</v>
      </c>
      <c r="E89" t="s">
        <v>17</v>
      </c>
      <c r="F89" s="1" t="s">
        <v>224</v>
      </c>
      <c r="G89" t="s">
        <v>225</v>
      </c>
      <c r="H89">
        <v>38814.9</v>
      </c>
      <c r="I89" s="2">
        <v>42744</v>
      </c>
      <c r="J89" s="2">
        <v>42761</v>
      </c>
      <c r="K89">
        <v>38814.9</v>
      </c>
    </row>
    <row r="90" spans="1:11" x14ac:dyDescent="0.25">
      <c r="A90" t="str">
        <f>"Z041B8AADF"</f>
        <v>Z041B8AADF</v>
      </c>
      <c r="B90" t="str">
        <f t="shared" si="2"/>
        <v>06363391001</v>
      </c>
      <c r="C90" t="s">
        <v>15</v>
      </c>
      <c r="D90" t="s">
        <v>226</v>
      </c>
      <c r="E90" t="s">
        <v>27</v>
      </c>
      <c r="F90" s="1" t="s">
        <v>227</v>
      </c>
      <c r="G90" t="s">
        <v>228</v>
      </c>
      <c r="H90">
        <v>9803.1299999999992</v>
      </c>
      <c r="I90" s="2">
        <v>42716</v>
      </c>
      <c r="J90" s="2">
        <v>42734</v>
      </c>
      <c r="K90">
        <v>9803.1299999999992</v>
      </c>
    </row>
    <row r="91" spans="1:11" x14ac:dyDescent="0.25">
      <c r="A91" t="str">
        <f>"Z9019A1E26"</f>
        <v>Z9019A1E26</v>
      </c>
      <c r="B91" t="str">
        <f t="shared" si="2"/>
        <v>06363391001</v>
      </c>
      <c r="C91" t="s">
        <v>15</v>
      </c>
      <c r="D91" t="s">
        <v>229</v>
      </c>
      <c r="E91" t="s">
        <v>17</v>
      </c>
      <c r="F91" s="1" t="s">
        <v>230</v>
      </c>
      <c r="G91" t="s">
        <v>62</v>
      </c>
      <c r="H91">
        <v>2066.96</v>
      </c>
      <c r="I91" s="2">
        <v>42492</v>
      </c>
      <c r="J91" s="2">
        <v>42564</v>
      </c>
      <c r="K91">
        <v>2066.96</v>
      </c>
    </row>
    <row r="92" spans="1:11" x14ac:dyDescent="0.25">
      <c r="A92" t="str">
        <f>"669182088D"</f>
        <v>669182088D</v>
      </c>
      <c r="B92" t="str">
        <f t="shared" si="2"/>
        <v>06363391001</v>
      </c>
      <c r="C92" t="s">
        <v>15</v>
      </c>
      <c r="D92" t="s">
        <v>231</v>
      </c>
      <c r="E92" t="s">
        <v>50</v>
      </c>
      <c r="F92" s="1" t="s">
        <v>232</v>
      </c>
      <c r="G92" t="s">
        <v>233</v>
      </c>
      <c r="H92">
        <v>502524.51</v>
      </c>
      <c r="I92" s="2">
        <v>42522</v>
      </c>
      <c r="J92" s="2">
        <v>43863</v>
      </c>
      <c r="K92">
        <v>170385.57</v>
      </c>
    </row>
    <row r="93" spans="1:11" x14ac:dyDescent="0.25">
      <c r="A93" t="str">
        <f>"5318572076"</f>
        <v>5318572076</v>
      </c>
      <c r="B93" t="str">
        <f t="shared" si="2"/>
        <v>06363391001</v>
      </c>
      <c r="C93" t="s">
        <v>15</v>
      </c>
      <c r="D93" t="s">
        <v>234</v>
      </c>
      <c r="E93" t="s">
        <v>235</v>
      </c>
      <c r="F93" s="1" t="s">
        <v>236</v>
      </c>
      <c r="G93" t="s">
        <v>237</v>
      </c>
      <c r="H93">
        <v>25102.799999999999</v>
      </c>
      <c r="I93" s="2">
        <v>42491</v>
      </c>
      <c r="J93" s="2">
        <v>42886</v>
      </c>
      <c r="K93">
        <v>7864.5</v>
      </c>
    </row>
    <row r="94" spans="1:11" x14ac:dyDescent="0.25">
      <c r="A94" t="str">
        <f>"ZF41B685C9"</f>
        <v>ZF41B685C9</v>
      </c>
      <c r="B94" t="str">
        <f t="shared" si="2"/>
        <v>06363391001</v>
      </c>
      <c r="C94" t="s">
        <v>15</v>
      </c>
      <c r="D94" t="s">
        <v>238</v>
      </c>
      <c r="E94" t="s">
        <v>17</v>
      </c>
      <c r="F94" s="1" t="s">
        <v>239</v>
      </c>
      <c r="G94" t="s">
        <v>240</v>
      </c>
      <c r="H94">
        <v>1283.71</v>
      </c>
      <c r="I94" s="2">
        <v>42654</v>
      </c>
      <c r="J94" s="2">
        <v>42654</v>
      </c>
      <c r="K94">
        <v>1283.71</v>
      </c>
    </row>
    <row r="95" spans="1:11" x14ac:dyDescent="0.25">
      <c r="A95" t="str">
        <f>"5656976C43"</f>
        <v>5656976C43</v>
      </c>
      <c r="B95" t="str">
        <f t="shared" si="2"/>
        <v>06363391001</v>
      </c>
      <c r="C95" t="s">
        <v>15</v>
      </c>
      <c r="D95" t="s">
        <v>241</v>
      </c>
      <c r="E95" t="s">
        <v>235</v>
      </c>
      <c r="F95" s="1" t="s">
        <v>242</v>
      </c>
      <c r="G95" t="s">
        <v>243</v>
      </c>
      <c r="H95">
        <v>57327</v>
      </c>
      <c r="I95" s="2">
        <v>42491</v>
      </c>
      <c r="J95" s="2">
        <v>42886</v>
      </c>
      <c r="K95">
        <v>57327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2019-01-29T16:08:04Z</dcterms:created>
  <dcterms:modified xsi:type="dcterms:W3CDTF">2019-01-29T16:08:04Z</dcterms:modified>
</cp:coreProperties>
</file>