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campan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</calcChain>
</file>

<file path=xl/sharedStrings.xml><?xml version="1.0" encoding="utf-8"?>
<sst xmlns="http://schemas.openxmlformats.org/spreadsheetml/2006/main" count="316" uniqueCount="166">
  <si>
    <t>Agenzia delle Entrate</t>
  </si>
  <si>
    <t>CF 06363391001</t>
  </si>
  <si>
    <t>Contratti di forniture, beni e servizi</t>
  </si>
  <si>
    <t>Anno 2016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</si>
  <si>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</si>
  <si>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</si>
  <si>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</si>
  <si>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</si>
  <si>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</si>
  <si>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</si>
  <si>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</si>
  <si>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</si>
  <si>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</si>
  <si>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</si>
  <si>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</si>
  <si>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Campania</t>
  </si>
  <si>
    <t>FORNITURA CARTA A/4</t>
  </si>
  <si>
    <t>22-PROCEDURA NEGOZIATA DERIVANTE DA AVVISI CON CUI SI INDICE LA GARA</t>
  </si>
  <si>
    <t xml:space="preserve">INK POINT SAS  (CF: 04277791218)
JOLLYCART (CF: 01382930160)
PARTENUFFICIO DI ANTONIO FENIZIA  (CF: 04770060632)
rent office srl (CF: 01604420479)
TECNUFFICIO SRL (CF: 02411020718)
</t>
  </si>
  <si>
    <t>rent office srl (CF: 01604420479)</t>
  </si>
  <si>
    <t>acquisto toner in convenzione consip</t>
  </si>
  <si>
    <t>26-AFFIDAMENTO DIRETTO IN ADESIONE AD ACCORDO QUADRO/CONVENZIONE</t>
  </si>
  <si>
    <t xml:space="preserve">CONVERGE S.P.A. (CF: 04472901000)
</t>
  </si>
  <si>
    <t>CONVERGE S.P.A. (CF: 04472901000)</t>
  </si>
  <si>
    <t>Servizio di consegna a domicilio della corrispondenza per l'UT di Pagani</t>
  </si>
  <si>
    <t>23-AFFIDAMENTO IN ECONOMIA - AFFIDAMENTO DIRETTO</t>
  </si>
  <si>
    <t xml:space="preserve">POSTE ITALIANE SPA (CF: 97103880585)
</t>
  </si>
  <si>
    <t>POSTE ITALIANE SPA (CF: 97103880585)</t>
  </si>
  <si>
    <t>Servizio di ritiro a domicilio della corrispondenza per l'UT di Pagani</t>
  </si>
  <si>
    <t>affidamento servizi di pubblicazione dell'estratto di avvisi di indagine di mercato per l'individuazione degli immobili da adibire a sedi degli Uffici territoriali di castellammare di stabia, di Aversa, di sessa Aurunca -Teano ETC .</t>
  </si>
  <si>
    <t xml:space="preserve">A. MANZONI &amp; C. S.p.a. (CF: 04705810150)
IL SOLE 24ORE S.P.A. (CF: 00777910159)
PIEMME SPA - CONCESSIONARIA DI PUBBLICITA' (CF: 08526500155)
Publinforma s.r.l. (CF: 05866880726)
RCS Mediagroup S.p.A. (CF: 12086540155)
</t>
  </si>
  <si>
    <t>Publinforma s.r.l. (CF: 05866880726)</t>
  </si>
  <si>
    <t>Conferimento incarico CTP  causa Corte di Appello di Salerno</t>
  </si>
  <si>
    <t xml:space="preserve">AVERSA MARIO (CF: VRSMRA57B19G230M)
CRISCI ANTONELLO (CF: CRSNNL52C12L860L)
GALANO RAFFAELE (CF: GLNRFL57C27H703G)
MAINENTI ENRICO (CF: MNNNRC62S28H703Z)
NAPOLI ROBERTO (CF: NPLRRT50D18A717C)
</t>
  </si>
  <si>
    <t>AVERSA MARIO (CF: VRSMRA57B19G230M)</t>
  </si>
  <si>
    <t>prodotti per impianti eliminacode ARGO</t>
  </si>
  <si>
    <t xml:space="preserve">SIGMA S.P.A. (CF: 01590580443)
</t>
  </si>
  <si>
    <t>SIGMA S.P.A. (CF: 01590580443)</t>
  </si>
  <si>
    <t>perizia grafologica</t>
  </si>
  <si>
    <t xml:space="preserve">adelmo mancini (CF: mncdlm51m04g964l)
amoroso alessandra (CF: mrslsn71d51f839f)
capasso antonietta (CF: cpsnnt67l71e906b)
rossetti marina (CF: rssmrn81b55f839b)
triunfo maria (CF: trnmra56s53f839g)
</t>
  </si>
  <si>
    <t>capasso antonietta (CF: cpsnnt67l71e906b)</t>
  </si>
  <si>
    <t>toner in convenzione</t>
  </si>
  <si>
    <t xml:space="preserve">KYOCERA DOCUMENT SOLUTION ITALIA SPA (CF: 01788080156)
</t>
  </si>
  <si>
    <t>KYOCERA DOCUMENT SOLUTION ITALIA SPA (CF: 01788080156)</t>
  </si>
  <si>
    <t>acquisto materiale elettrico</t>
  </si>
  <si>
    <t xml:space="preserve">FOMA SERVICE (CF: 04683211215)
Impianti Tecnologici Loparco srl (CF: 05780041215)
MAJORANO SPA (CF: 05054500631)
PROIMA SRL (CF: 04376481216)
VINACCIA MARIA SRL (CF: 01305361212)
</t>
  </si>
  <si>
    <t>MAJORANO SPA (CF: 05054500631)</t>
  </si>
  <si>
    <t>Adesione alla Convenzione Consip â€œReti Locali 5 â€“ Lotto 1â€ per la manutenzione della rete fonia ed ampliamenti/spostamenti e manutenzioni sulle PDL della rete trasmissione dati installata presso la sede di Via Diaz, 11 â€“ Napoli</t>
  </si>
  <si>
    <t xml:space="preserve">Telecom Italia S.p.A. (CF: 00488410010)
</t>
  </si>
  <si>
    <t>Telecom Italia S.p.A. (CF: 00488410010)</t>
  </si>
  <si>
    <t>noleggio multifunzione monocromatiche</t>
  </si>
  <si>
    <t xml:space="preserve">OLIVETTI SPA (CF: 02298700010)
</t>
  </si>
  <si>
    <t>OLIVETTI SPA (CF: 02298700010)</t>
  </si>
  <si>
    <t>buoni pasto</t>
  </si>
  <si>
    <t xml:space="preserve">REPAS LUNCH COUPON (CF: 08122660585)
</t>
  </si>
  <si>
    <t>REPAS LUNCH COUPON (CF: 08122660585)</t>
  </si>
  <si>
    <t>fornitura tendaggi</t>
  </si>
  <si>
    <t xml:space="preserve">QUADRIFOGLIO SISTEMI D'ARREDO SPA (CF: 02301560260)
</t>
  </si>
  <si>
    <t>QUADRIFOGLIO SISTEMI D'ARREDO SPA (CF: 02301560260)</t>
  </si>
  <si>
    <t>FORNITURA GAS NATURALE UFFICI DR CAMPANIA</t>
  </si>
  <si>
    <t xml:space="preserve">ESTRA ENERGIE SRL (CF: 01219980529)
</t>
  </si>
  <si>
    <t>ESTRA ENERGIE SRL (CF: 01219980529)</t>
  </si>
  <si>
    <t>Corso di aggiornamento per professionisti abilitati al rilascio delle certificazioni di prevenzione incendi.</t>
  </si>
  <si>
    <t xml:space="preserve">ORDINE DEGLI ARCHITETTI PIANIFICATORI PAESAGGISTI DI NAPOLI (CF: 80018580631)
</t>
  </si>
  <si>
    <t>ORDINE DEGLI ARCHITETTI PIANIFICATORI PAESAGGISTI DI NAPOLI (CF: 80018580631)</t>
  </si>
  <si>
    <t>prestazione dei servizi relativa alla gestione integrata della salute e sicurezza sui posti di lavoro</t>
  </si>
  <si>
    <t xml:space="preserve">COM METODI SPA (CF: 10317360153)
</t>
  </si>
  <si>
    <t>COM METODI SPA (CF: 10317360153)</t>
  </si>
  <si>
    <t>Corso di aggiornamento per coordinatori della sicurezza in fase di progettazione ed esecuzione.</t>
  </si>
  <si>
    <t xml:space="preserve">arpaia barbara (CF: rpabbr76c69f839p)
casolla assunta (CF: clssnt79b64f839r)
fabrizio zenga (CF: zngfrz78e17f839h)
giuliani federica (CF: glnfrc84l64f839v)
zaccone michele (CF: zccmhl66r17f839j)
</t>
  </si>
  <si>
    <t>casolla assunta (CF: clssnt79b64f839r)</t>
  </si>
  <si>
    <t>servizio di pulizia</t>
  </si>
  <si>
    <t xml:space="preserve">SANTA BRIGIDA SOCIETA COOP.VA PER AZIONI  (CF: 04161790631)
</t>
  </si>
  <si>
    <t>SANTA BRIGIDA SOCIETA COOP.VA PER AZIONI  (CF: 04161790631)</t>
  </si>
  <si>
    <t>gasolio riscaldamento</t>
  </si>
  <si>
    <t xml:space="preserve">BRONCHI COMBUSTIBILI SRL (CF: 01252710403)
</t>
  </si>
  <si>
    <t>BRONCHI COMBUSTIBILI SRL (CF: 01252710403)</t>
  </si>
  <si>
    <t>acquisto condizionatori portatili</t>
  </si>
  <si>
    <t xml:space="preserve">ALL SERVICES PROVIDER S.R.L. (CF: 05582711213)
</t>
  </si>
  <si>
    <t>ALL SERVICES PROVIDER S.R.L. (CF: 05582711213)</t>
  </si>
  <si>
    <t>noleggio apparecchiature a colori multifunzione</t>
  </si>
  <si>
    <t xml:space="preserve">XEROX spa (CF: 00747880151)
</t>
  </si>
  <si>
    <t>XEROX spa (CF: 00747880151)</t>
  </si>
  <si>
    <t>noleggio apparecchiature monocromatiche multifunzione</t>
  </si>
  <si>
    <t>noleggio apparecchiature multifunzione colore</t>
  </si>
  <si>
    <t>noleggio apparecchiature multifunzione monocromatiche</t>
  </si>
  <si>
    <t>Servizio manutentivo e di sorveglianza e vigilanza antincendio presso lâ€™immobile sede della Direzione Regionale della Campania e presso la sede del S.P.I. SMCV</t>
  </si>
  <si>
    <t xml:space="preserve">INTEC SERVICE Srl (CF: 02820290647)
MEDI ANTINCENDIO EREDI DI LUIGI NUTI (CF: 08154421211)
so.co.im srl (CF: 01458160627)
</t>
  </si>
  <si>
    <t>so.co.im srl (CF: 01458160627)</t>
  </si>
  <si>
    <t>acquisto varie tipologie di toner rigenerato</t>
  </si>
  <si>
    <t xml:space="preserve">ALEX OFFICE &amp; BUSINESS DI CARMINE AVERSANO (CF: VRSCMN80T31A783K)
ENTER SRL (CF: 03291760928)
GBR ROSSETTO SPA (CF: 00304720287)
PROMO RIGENERA SRL (CF: 01431180551)
R.C.M. ITALIA s.r.l. (CF: 06736060630)
</t>
  </si>
  <si>
    <t>PROMO RIGENERA SRL (CF: 01431180551)</t>
  </si>
  <si>
    <t>intervento di disalimentazione connessione MT</t>
  </si>
  <si>
    <t xml:space="preserve">ENEL DISTRIBUZIONE SPA (CF: 05779711000)
</t>
  </si>
  <si>
    <t>ENEL DISTRIBUZIONE SPA (CF: 05779711000)</t>
  </si>
  <si>
    <t>lavori di manutenzione ordinaria via vittorio veneto caserta</t>
  </si>
  <si>
    <t xml:space="preserve">COSTRUZIONI GENERALI MAISTO SRL (CF: 03346560612)
Costruzioni Vitale Srl (CF: 03931011211)
egeo costruzioni generali srl (CF: 03539331219)
MOSCARINO S.A.S. DI ERRICO NICOLETTA &amp; C. (CF: 02764431215)
Working Progress Srl (CF: 07180021219)
</t>
  </si>
  <si>
    <t>Working Progress Srl (CF: 07180021219)</t>
  </si>
  <si>
    <t>ADESIONE ACCORDO QUADRO FORNITURA TONER</t>
  </si>
  <si>
    <t xml:space="preserve">R.C.M. ITALIA s.r.l. (CF: 06736060630)
</t>
  </si>
  <si>
    <t>R.C.M. ITALIA s.r.l. (CF: 06736060630)</t>
  </si>
  <si>
    <t>servizio di derattizzazione</t>
  </si>
  <si>
    <t xml:space="preserve">UNICED SRL (CF: 02295670612)
</t>
  </si>
  <si>
    <t>UNICED SRL (CF: 02295670612)</t>
  </si>
  <si>
    <t xml:space="preserve">Fornitura di n. 3 buoni libro da donare agli istituti vincitori del concorso Fisco e scuola . </t>
  </si>
  <si>
    <t xml:space="preserve">LIBRERIE FELTRINELLI SRL (CF: 04628790969)
</t>
  </si>
  <si>
    <t>LIBRERIE FELTRINELLI SRL (CF: 04628790969)</t>
  </si>
  <si>
    <t>lavori di messa in sicurezza e manutenzione ordinaria</t>
  </si>
  <si>
    <t xml:space="preserve">CAPALDO S.R.L. (CF: 03167880610)
CONSORZIO SERVIZI EUROPEI (CF: 03353441219)
m.e.d.i. antincendio di luigi nuti (CF: ntulgu26s08f839j)
SANTA BRIGIDA SOCIETA COOP.VA PER AZIONI  (CF: 04161790631)
Working Progress Srl (CF: 07180021219)
</t>
  </si>
  <si>
    <t>Servizi di riscossione tributi con modalitÃ  elettroniche e ritiro valori presso le sedi della Campania redatto secondo il contratto normativo Rep. 106 prot. 2014/145062 del 12/11/2014</t>
  </si>
  <si>
    <t xml:space="preserve">BANCA NAZIONALE DEL LAVORO SPA (CF: 09339391006)
</t>
  </si>
  <si>
    <t>BANCA NAZIONALE DEL LAVORO SPA (CF: 09339391006)</t>
  </si>
  <si>
    <t>SERVIZIO MANUTENZIONE AREE A VERDE PRESSO UPT AVELLINO - DP SALERNO - DP BENEVENTO - UPT CASERTA - UT CASTELLAMMARE - DP II NAPOLI</t>
  </si>
  <si>
    <t xml:space="preserve">ANTONIO ROMANO (CF: RMNNTN86R31A509U)
CENTRO NATURALISTICO EUROPEO SCRL (CF: 04773570488)
COOPERATIVA DEL SOLE COOP. SOC. ONLUS (CF: 05053430152)
ECO.HABITAT S.R.L. (CF: 03496300611)
F.LLI MARTINI SAS DI MARTINI ALESSANDRO &amp; c. (CF: 04426800282)
FORMAMBIENTE SOCIETA' (CF: 02167750567)
GEOVERDE DI DANIELE BOTTINI E C. SNC (CF: 05724971006)
PERNETTA PIERMARIO (CF: 07134490015)
SANTA CHIARA SOCIETÃ€ COOPERATIVA SOCIALE (CF: 02288890748)
T.A.M.I. SAS (CF: 04995580653)
</t>
  </si>
  <si>
    <t>ANTONIO ROMANO (CF: RMNNTN86R31A509U)</t>
  </si>
  <si>
    <t>materiale per apparecchiature eliminacode</t>
  </si>
  <si>
    <t>acquisto gasolio riscaldamento</t>
  </si>
  <si>
    <t>fornitura cancelleria</t>
  </si>
  <si>
    <t xml:space="preserve">ABACART (CF: 07792471216)
ARCART (CF: 08307671217)
DuecÃ¬ Italia srl (CF: 02693490126)
LA CONTABILITA' (CF: 01283500401)
LYRECO ITALIA S.P.A. (CF: 11582010150)
</t>
  </si>
  <si>
    <t>DuecÃ¬ Italia srl (CF: 02693490126)</t>
  </si>
  <si>
    <t>acquisto display di sala mini pc e stampanti ticket</t>
  </si>
  <si>
    <t>perizia calligrafica</t>
  </si>
  <si>
    <t xml:space="preserve">arpaia alessandro (CF: rpalsn77c24f839s)
cardaropoli giuseppe (CF: crdgpp65p11f839v)
cicala giulia (CF: cclgli79l68f839c)
di buono fabrizio (CF: dbnfrz78m25f839q)
giuliani federica (CF: glnfrc84l64f839v)
lombardi laura (CF: lmblra76d57f839f)
pane claudia (CF: pnacld75p45l049b)
rossetti marina (CF: rssmrn81b55f839b)
urga giuliana (CF: rgugln50c68f839o)
zaccone michele (CF: zccmhl66r17f839j)
</t>
  </si>
  <si>
    <t>lombardi laura (CF: lmblra76d57f839f)</t>
  </si>
  <si>
    <t>Verifica di idoneitÃ , con esami e rilascio degli attestati, per addetti alla prevenzione incendi nella sede di Salerno via Dei Principati 75</t>
  </si>
  <si>
    <t xml:space="preserve">COMANDO PROVINCIALE DI SALERNO (CF: 80020500650)
</t>
  </si>
  <si>
    <t>COMANDO PROVINCIALE DI SALERNO (CF: 80020500650)</t>
  </si>
  <si>
    <t>ADESIONE CONVENZIONE CONSIP BUONI PASTO 7 LOTTO 5</t>
  </si>
  <si>
    <t xml:space="preserve">Corso di formazione per addetti antincendio per la sede di Salerno, via Degli Uffici Finanziari n. 7 - Atto aggiuntivo all'OPF per la fornitura di servizi relativi alla gestione della salute e sicurezza sui posti di lavoro </t>
  </si>
  <si>
    <t>Fornitura di 9 tipi millesimali mobili "anno "2017" per gli Uffici Provinciali Territorio</t>
  </si>
  <si>
    <t xml:space="preserve">Istituto Poligrafico e Zecca dello Stato  (CF: 00399810589)
</t>
  </si>
  <si>
    <t>Istituto Poligrafico e Zecca dello Stato  (CF: 00399810589)</t>
  </si>
  <si>
    <t>sale per addolcitore</t>
  </si>
  <si>
    <t xml:space="preserve">CULLIGAN ITALIANA S.P.A (CF: 00321300378)
</t>
  </si>
  <si>
    <t>CULLIGAN ITALIANA S.P.A (CF: 00321300378)</t>
  </si>
  <si>
    <t>acquisto arredi a norma</t>
  </si>
  <si>
    <t>COTTIMO FIDUCIARIO FINALIZZATO AD ACCORDO QUADRO EX ART.59 DEL DLGS 163/2006 PER LAVORI DI MANUTENZIONE EDILE/IMPIANTISTICA SU IMMOBILI REGIONALI</t>
  </si>
  <si>
    <t>08-AFFIDAMENTO IN ECONOMIA - COTTIMO FIDUCIARIO</t>
  </si>
  <si>
    <t xml:space="preserve">ADA RESTAURI SRL (CF: 03630880619)
COEDIL SUD SRL (CF: 03439870639)
COREFRA SOC. COOP. A R.L. (CF: 02617831215)
Costruzioni Vitale Srl (CF: 03931011211)
DEL.MAR. COSTRUZIONI SRL (CF: 06361512111)
edildovi s.n.c. di donzelli e vitiello (CF: 04578380637)
ERIOS S.R.L. (CF: 05879441219)
FAVA SRL (CF: 06466911218)
gruppo impresa s.r.l. (CF: 06393971210)
IMPRESA EDILE GEOMETRA RUSSO UMBERTO (CF: RSSMRT67L10A783H)
M.E.C. MERIDIONALE EDILIZIA COSTRUZIONI SRL (CF: 07082140638)
MC COSTRUZIONI SRL (CF: 05760921212)
</t>
  </si>
  <si>
    <t>FAVA SRL (CF: 06466911218)</t>
  </si>
  <si>
    <t xml:space="preserve"> MANUTENZIONI EDILI REGIONALI: CONTRATTO APPLICATIVO 1/2016</t>
  </si>
  <si>
    <t xml:space="preserve">COEDIL SUD SRL (CF: 03439870639)
Costruzioni Vitale Srl (CF: 03931011211)
edildovi s.n.c. di donzelli e vitiello (CF: 04578380637)
ERIOS S.R.L. (CF: 05879441219)
FAVA SRL (CF: 06466911218)
gruppo impresa s.r.l. (CF: 06393971210)
IMPRESA EDILE GEOMETRA RUSSO UMBERTO (CF: RSSMRT67L10A783H)
M.E.C. MERIDIONALE EDILIZIA COSTRUZIONI SRL (CF: 07082140638)
MC COSTRUZIONI SRL (CF: 05760921212)
</t>
  </si>
  <si>
    <t>CONVENZIONE CONSIP "ENERGIA ELETTRICA 13" LOTTO 7</t>
  </si>
  <si>
    <t xml:space="preserve">ENEL ENERGIA SPA (CF: 06655971007)
</t>
  </si>
  <si>
    <t>ENEL ENERGIA SPA (CF: 06655971007)</t>
  </si>
  <si>
    <t>acquisto lampade videoproiettore</t>
  </si>
  <si>
    <t xml:space="preserve">EUROTECNO SRL (CF: 04585871009)
</t>
  </si>
  <si>
    <t>EUROTECNO SRL (CF: 04585871009)</t>
  </si>
  <si>
    <t>verifiche periodiche ascensori</t>
  </si>
  <si>
    <t xml:space="preserve">APAVE ITALIA CPM SRL (CF: 01575040983)
Eco Certificazioni Spa (CF: 01358950390)
ECO TECH - Engineering e Servizi Ambientali Srl (CF: 02028900542)
giacas srl (CF: 06694171213)
vericert (CF: 03507060402)
</t>
  </si>
  <si>
    <t>giacas srl (CF: 06694171213)</t>
  </si>
  <si>
    <t>servizio di Telepass per autovettura e furgone di servizio, con annesso servizio Viacard.</t>
  </si>
  <si>
    <t xml:space="preserve">TELEPASS S.p.a. (CF: 09771701001)
</t>
  </si>
  <si>
    <t>TELEPASS S.p.a. (CF: 09771701001)</t>
  </si>
  <si>
    <t>noleggio multifunzioni</t>
  </si>
  <si>
    <t>noleggio multifunzione colore A/3</t>
  </si>
  <si>
    <t>interpetrariato LIS presso DRE Campania</t>
  </si>
  <si>
    <t xml:space="preserve">SANTEC. SPA (CF: 02372750642)
</t>
  </si>
  <si>
    <t>SANTEC. SPA (CF: 02372750642)</t>
  </si>
  <si>
    <t>Servizio di reception presso alcune sedi degli Uffici Provinciali Territorio.</t>
  </si>
  <si>
    <t xml:space="preserve">CONSORZIO STABILE S.G.M. SERVIZI GENERALI MANUTENZIONI (CF: 07921450636)
INTERNATIONAL LION SECURITY S.R.L. (CF: 06611241214)
ISTITUTO DI VIGILANZA CITTA' SICURA (CF: 04818300651)
ISTITUTO VIGILANZA ARGO S.R.L. (CF: 04995770585)
Lavoro e Giustizia (CF: 00424170611)
METRONOTTE GROUP S.R.L. (CF: 02791630649)
SOC.COOP.SOCIALE ECOVIGILANTES (CF: 02275820641)
</t>
  </si>
  <si>
    <t>METRONOTTE GROUP S.R.L. (CF: 02791630649)</t>
  </si>
  <si>
    <t>Verifica impianti messa a terra e di protezione dalle scariche atmosferiche</t>
  </si>
  <si>
    <t xml:space="preserve">alisei (CF: 05138811210)
ELETTRO-LAB SRL  (CF: 06453640721)
Inspecta srl (CF: 10532430013)
MISURE E SERVIZI S.A.S. (CF: 07950630017)
SOVIT SRL (CF: 02239660349)
</t>
  </si>
  <si>
    <t>ELETTRO-LAB SRL  (CF: 06453640721)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</si>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</sst>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workbookViewId="0">
      <selection activeCell="D7" sqref="D7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165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"646126548D"</f>
        <v>646126548D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145000</v>
      </c>
      <c r="I3" s="2">
        <v>42389</v>
      </c>
      <c r="J3" s="2">
        <v>42934</v>
      </c>
      <c r="K3">
        <v>142365</v>
      </c>
    </row>
    <row r="4" spans="1:11" x14ac:dyDescent="0.25">
      <c r="A4" t="str">
        <f>"ZC1181DA5C"</f>
        <v>ZC1181DA5C</v>
      </c>
      <c r="B4" t="str">
        <f t="shared" si="0"/>
        <v>06363391001</v>
      </c>
      <c r="C4" t="s">
        <v>15</v>
      </c>
      <c r="D4" t="s">
        <v>20</v>
      </c>
      <c r="E4" t="s">
        <v>21</v>
      </c>
      <c r="F4" s="1" t="s">
        <v>22</v>
      </c>
      <c r="G4" t="s">
        <v>23</v>
      </c>
      <c r="H4">
        <v>8900</v>
      </c>
      <c r="I4" s="2">
        <v>42390</v>
      </c>
      <c r="J4" s="2">
        <v>42754</v>
      </c>
      <c r="K4">
        <v>8900</v>
      </c>
    </row>
    <row r="5" spans="1:11" x14ac:dyDescent="0.25">
      <c r="A5" t="str">
        <f>"ZDA18DF57F"</f>
        <v>ZDA18DF57F</v>
      </c>
      <c r="B5" t="str">
        <f t="shared" si="0"/>
        <v>06363391001</v>
      </c>
      <c r="C5" t="s">
        <v>15</v>
      </c>
      <c r="D5" t="s">
        <v>24</v>
      </c>
      <c r="E5" t="s">
        <v>25</v>
      </c>
      <c r="F5" s="1" t="s">
        <v>26</v>
      </c>
      <c r="G5" t="s">
        <v>27</v>
      </c>
      <c r="H5">
        <v>759</v>
      </c>
      <c r="I5" s="2">
        <v>42461</v>
      </c>
      <c r="J5" s="2">
        <v>42801</v>
      </c>
      <c r="K5">
        <v>0</v>
      </c>
    </row>
    <row r="6" spans="1:11" x14ac:dyDescent="0.25">
      <c r="A6" t="str">
        <f>"Z2318DF532"</f>
        <v>Z2318DF532</v>
      </c>
      <c r="B6" t="str">
        <f t="shared" si="0"/>
        <v>06363391001</v>
      </c>
      <c r="C6" t="s">
        <v>15</v>
      </c>
      <c r="D6" t="s">
        <v>28</v>
      </c>
      <c r="E6" t="s">
        <v>25</v>
      </c>
      <c r="F6" s="1" t="s">
        <v>26</v>
      </c>
      <c r="G6" t="s">
        <v>27</v>
      </c>
      <c r="H6">
        <v>2024</v>
      </c>
      <c r="I6" s="2">
        <v>42461</v>
      </c>
      <c r="J6" s="2">
        <v>42801</v>
      </c>
      <c r="K6">
        <v>0</v>
      </c>
    </row>
    <row r="7" spans="1:11" x14ac:dyDescent="0.25">
      <c r="A7" t="str">
        <f>"Z3A189D1A0"</f>
        <v>Z3A189D1A0</v>
      </c>
      <c r="B7" t="str">
        <f t="shared" si="0"/>
        <v>06363391001</v>
      </c>
      <c r="C7" t="s">
        <v>15</v>
      </c>
      <c r="D7" t="s">
        <v>29</v>
      </c>
      <c r="E7" t="s">
        <v>25</v>
      </c>
      <c r="F7" s="1" t="s">
        <v>30</v>
      </c>
      <c r="G7" t="s">
        <v>31</v>
      </c>
      <c r="H7">
        <v>900</v>
      </c>
      <c r="I7" s="2">
        <v>42430</v>
      </c>
      <c r="K7">
        <v>900</v>
      </c>
    </row>
    <row r="8" spans="1:11" x14ac:dyDescent="0.25">
      <c r="A8" t="str">
        <f>"Z151891149"</f>
        <v>Z151891149</v>
      </c>
      <c r="B8" t="str">
        <f t="shared" si="0"/>
        <v>06363391001</v>
      </c>
      <c r="C8" t="s">
        <v>15</v>
      </c>
      <c r="D8" t="s">
        <v>32</v>
      </c>
      <c r="E8" t="s">
        <v>25</v>
      </c>
      <c r="F8" s="1" t="s">
        <v>33</v>
      </c>
      <c r="G8" t="s">
        <v>34</v>
      </c>
      <c r="H8">
        <v>700</v>
      </c>
      <c r="I8" s="2">
        <v>42426</v>
      </c>
      <c r="K8">
        <v>0</v>
      </c>
    </row>
    <row r="9" spans="1:11" x14ac:dyDescent="0.25">
      <c r="A9" t="str">
        <f>"ZF917FF279"</f>
        <v>ZF917FF279</v>
      </c>
      <c r="B9" t="str">
        <f t="shared" si="0"/>
        <v>06363391001</v>
      </c>
      <c r="C9" t="s">
        <v>15</v>
      </c>
      <c r="D9" t="s">
        <v>35</v>
      </c>
      <c r="E9" t="s">
        <v>25</v>
      </c>
      <c r="F9" s="1" t="s">
        <v>36</v>
      </c>
      <c r="G9" t="s">
        <v>37</v>
      </c>
      <c r="H9">
        <v>3985</v>
      </c>
      <c r="I9" s="2">
        <v>42389</v>
      </c>
      <c r="K9">
        <v>2735</v>
      </c>
    </row>
    <row r="10" spans="1:11" x14ac:dyDescent="0.25">
      <c r="A10" t="str">
        <f>"Z7619FTBA4"</f>
        <v>Z7619FTBA4</v>
      </c>
      <c r="B10" t="str">
        <f t="shared" si="0"/>
        <v>06363391001</v>
      </c>
      <c r="C10" t="s">
        <v>15</v>
      </c>
      <c r="D10" t="s">
        <v>38</v>
      </c>
      <c r="E10" t="s">
        <v>25</v>
      </c>
      <c r="F10" s="1" t="s">
        <v>39</v>
      </c>
      <c r="G10" t="s">
        <v>40</v>
      </c>
      <c r="H10">
        <v>838.93</v>
      </c>
      <c r="I10" s="2">
        <v>42524</v>
      </c>
      <c r="J10" s="2">
        <v>42874</v>
      </c>
      <c r="K10">
        <v>0</v>
      </c>
    </row>
    <row r="11" spans="1:11" x14ac:dyDescent="0.25">
      <c r="A11" t="str">
        <f>"5462183002"</f>
        <v>5462183002</v>
      </c>
      <c r="B11" t="str">
        <f t="shared" si="0"/>
        <v>06363391001</v>
      </c>
      <c r="C11" t="s">
        <v>15</v>
      </c>
      <c r="D11" t="s">
        <v>41</v>
      </c>
      <c r="E11" t="s">
        <v>21</v>
      </c>
      <c r="F11" s="1" t="s">
        <v>42</v>
      </c>
      <c r="G11" t="s">
        <v>43</v>
      </c>
      <c r="H11">
        <v>5695</v>
      </c>
      <c r="I11" s="2">
        <v>42439</v>
      </c>
      <c r="J11" s="2">
        <v>42454</v>
      </c>
      <c r="K11">
        <v>2580.5</v>
      </c>
    </row>
    <row r="12" spans="1:11" x14ac:dyDescent="0.25">
      <c r="A12" t="str">
        <f>"5462141D55"</f>
        <v>5462141D55</v>
      </c>
      <c r="B12" t="str">
        <f t="shared" si="0"/>
        <v>06363391001</v>
      </c>
      <c r="C12" t="s">
        <v>15</v>
      </c>
      <c r="D12" t="s">
        <v>41</v>
      </c>
      <c r="E12" t="s">
        <v>21</v>
      </c>
      <c r="F12" s="1" t="s">
        <v>22</v>
      </c>
      <c r="G12" t="s">
        <v>23</v>
      </c>
      <c r="H12">
        <v>13350</v>
      </c>
      <c r="I12" s="2">
        <v>42439</v>
      </c>
      <c r="K12">
        <v>0</v>
      </c>
    </row>
    <row r="13" spans="1:11" x14ac:dyDescent="0.25">
      <c r="A13" t="str">
        <f>"4563514AE0"</f>
        <v>4563514AE0</v>
      </c>
      <c r="B13" t="str">
        <f t="shared" si="0"/>
        <v>06363391001</v>
      </c>
      <c r="C13" t="s">
        <v>15</v>
      </c>
      <c r="D13" t="s">
        <v>41</v>
      </c>
      <c r="E13" t="s">
        <v>21</v>
      </c>
      <c r="F13" s="1" t="s">
        <v>22</v>
      </c>
      <c r="G13" t="s">
        <v>23</v>
      </c>
      <c r="H13">
        <v>15930</v>
      </c>
      <c r="I13" s="2">
        <v>42439</v>
      </c>
      <c r="K13">
        <v>0</v>
      </c>
    </row>
    <row r="14" spans="1:11" x14ac:dyDescent="0.25">
      <c r="A14" t="str">
        <f>"ZC319836E0"</f>
        <v>ZC319836E0</v>
      </c>
      <c r="B14" t="str">
        <f t="shared" si="0"/>
        <v>06363391001</v>
      </c>
      <c r="C14" t="s">
        <v>15</v>
      </c>
      <c r="D14" t="s">
        <v>44</v>
      </c>
      <c r="E14" t="s">
        <v>25</v>
      </c>
      <c r="F14" s="1" t="s">
        <v>45</v>
      </c>
      <c r="G14" t="s">
        <v>46</v>
      </c>
      <c r="H14">
        <v>913.86</v>
      </c>
      <c r="I14" s="2">
        <v>42486</v>
      </c>
      <c r="J14" s="2">
        <v>42493</v>
      </c>
      <c r="K14">
        <v>913.86</v>
      </c>
    </row>
    <row r="15" spans="1:11" x14ac:dyDescent="0.25">
      <c r="A15" t="str">
        <f>"6704509FD6"</f>
        <v>6704509FD6</v>
      </c>
      <c r="B15" t="str">
        <f t="shared" si="0"/>
        <v>06363391001</v>
      </c>
      <c r="C15" t="s">
        <v>15</v>
      </c>
      <c r="D15" t="s">
        <v>47</v>
      </c>
      <c r="E15" t="s">
        <v>21</v>
      </c>
      <c r="F15" s="1" t="s">
        <v>48</v>
      </c>
      <c r="G15" t="s">
        <v>49</v>
      </c>
      <c r="H15">
        <v>56663.43</v>
      </c>
      <c r="I15" s="2">
        <v>42541</v>
      </c>
      <c r="J15" s="2">
        <v>42586</v>
      </c>
      <c r="K15">
        <v>55963.43</v>
      </c>
    </row>
    <row r="16" spans="1:11" x14ac:dyDescent="0.25">
      <c r="A16" t="str">
        <f>"ZC818BC0CC"</f>
        <v>ZC818BC0CC</v>
      </c>
      <c r="B16" t="str">
        <f t="shared" si="0"/>
        <v>06363391001</v>
      </c>
      <c r="C16" t="s">
        <v>15</v>
      </c>
      <c r="D16" t="s">
        <v>50</v>
      </c>
      <c r="E16" t="s">
        <v>21</v>
      </c>
      <c r="F16" s="1" t="s">
        <v>51</v>
      </c>
      <c r="G16" t="s">
        <v>52</v>
      </c>
      <c r="H16">
        <v>36691.199999999997</v>
      </c>
      <c r="I16" s="2">
        <v>42492</v>
      </c>
      <c r="J16" s="2">
        <v>43587</v>
      </c>
      <c r="K16">
        <v>28631.43</v>
      </c>
    </row>
    <row r="17" spans="1:11" x14ac:dyDescent="0.25">
      <c r="A17" t="str">
        <f>"67309088FD"</f>
        <v>67309088FD</v>
      </c>
      <c r="B17" t="str">
        <f t="shared" si="0"/>
        <v>06363391001</v>
      </c>
      <c r="C17" t="s">
        <v>15</v>
      </c>
      <c r="D17" t="s">
        <v>53</v>
      </c>
      <c r="E17" t="s">
        <v>21</v>
      </c>
      <c r="F17" s="1" t="s">
        <v>54</v>
      </c>
      <c r="G17" t="s">
        <v>55</v>
      </c>
      <c r="H17">
        <v>1479391.35</v>
      </c>
      <c r="I17" s="2">
        <v>42545</v>
      </c>
      <c r="J17" s="2">
        <v>42726</v>
      </c>
      <c r="K17">
        <v>1477720.77</v>
      </c>
    </row>
    <row r="18" spans="1:11" x14ac:dyDescent="0.25">
      <c r="A18" t="str">
        <f>"ZC31A308B3"</f>
        <v>ZC31A308B3</v>
      </c>
      <c r="B18" t="str">
        <f t="shared" si="0"/>
        <v>06363391001</v>
      </c>
      <c r="C18" t="s">
        <v>15</v>
      </c>
      <c r="D18" t="s">
        <v>56</v>
      </c>
      <c r="E18" t="s">
        <v>21</v>
      </c>
      <c r="F18" s="1" t="s">
        <v>57</v>
      </c>
      <c r="G18" t="s">
        <v>58</v>
      </c>
      <c r="H18">
        <v>17174.86</v>
      </c>
      <c r="I18" s="2">
        <v>42530</v>
      </c>
      <c r="J18" s="2">
        <v>42735</v>
      </c>
      <c r="K18">
        <v>17174.86</v>
      </c>
    </row>
    <row r="19" spans="1:11" x14ac:dyDescent="0.25">
      <c r="A19" t="str">
        <f>"66227691DF"</f>
        <v>66227691DF</v>
      </c>
      <c r="B19" t="str">
        <f t="shared" si="0"/>
        <v>06363391001</v>
      </c>
      <c r="C19" t="s">
        <v>15</v>
      </c>
      <c r="D19" t="s">
        <v>59</v>
      </c>
      <c r="E19" t="s">
        <v>21</v>
      </c>
      <c r="F19" s="1" t="s">
        <v>60</v>
      </c>
      <c r="G19" t="s">
        <v>61</v>
      </c>
      <c r="H19">
        <v>0</v>
      </c>
      <c r="I19" s="2">
        <v>42491</v>
      </c>
      <c r="J19" s="2">
        <v>42855</v>
      </c>
      <c r="K19">
        <v>133762.79999999999</v>
      </c>
    </row>
    <row r="20" spans="1:11" x14ac:dyDescent="0.25">
      <c r="A20" t="str">
        <f>"ZF41A7AE78"</f>
        <v>ZF41A7AE78</v>
      </c>
      <c r="B20" t="str">
        <f t="shared" si="0"/>
        <v>06363391001</v>
      </c>
      <c r="C20" t="s">
        <v>15</v>
      </c>
      <c r="D20" t="s">
        <v>62</v>
      </c>
      <c r="E20" t="s">
        <v>25</v>
      </c>
      <c r="F20" s="1" t="s">
        <v>63</v>
      </c>
      <c r="G20" t="s">
        <v>64</v>
      </c>
      <c r="H20">
        <v>100</v>
      </c>
      <c r="I20" s="2">
        <v>42555</v>
      </c>
      <c r="J20" s="2">
        <v>42566</v>
      </c>
      <c r="K20">
        <v>0</v>
      </c>
    </row>
    <row r="21" spans="1:11" x14ac:dyDescent="0.25">
      <c r="A21" t="str">
        <f>"ZB818DF71E"</f>
        <v>ZB818DF71E</v>
      </c>
      <c r="B21" t="str">
        <f t="shared" si="0"/>
        <v>06363391001</v>
      </c>
      <c r="C21" t="s">
        <v>15</v>
      </c>
      <c r="D21" t="s">
        <v>65</v>
      </c>
      <c r="E21" t="s">
        <v>21</v>
      </c>
      <c r="F21" s="1" t="s">
        <v>66</v>
      </c>
      <c r="G21" t="s">
        <v>67</v>
      </c>
      <c r="H21">
        <v>16022.5</v>
      </c>
      <c r="I21" s="2">
        <v>42503</v>
      </c>
      <c r="J21" s="2">
        <v>42824</v>
      </c>
      <c r="K21">
        <v>3510</v>
      </c>
    </row>
    <row r="22" spans="1:11" x14ac:dyDescent="0.25">
      <c r="A22" t="str">
        <f>"Z181A54B2B"</f>
        <v>Z181A54B2B</v>
      </c>
      <c r="B22" t="str">
        <f t="shared" si="0"/>
        <v>06363391001</v>
      </c>
      <c r="C22" t="s">
        <v>15</v>
      </c>
      <c r="D22" t="s">
        <v>68</v>
      </c>
      <c r="E22" t="s">
        <v>25</v>
      </c>
      <c r="F22" s="1" t="s">
        <v>63</v>
      </c>
      <c r="G22" t="s">
        <v>64</v>
      </c>
      <c r="H22">
        <v>480</v>
      </c>
      <c r="I22" s="2">
        <v>42548</v>
      </c>
      <c r="J22" s="2">
        <v>42569</v>
      </c>
      <c r="K22">
        <v>0</v>
      </c>
    </row>
    <row r="23" spans="1:11" x14ac:dyDescent="0.25">
      <c r="A23" t="str">
        <f>"Z601A69D3A"</f>
        <v>Z601A69D3A</v>
      </c>
      <c r="B23" t="str">
        <f t="shared" si="0"/>
        <v>06363391001</v>
      </c>
      <c r="C23" t="s">
        <v>15</v>
      </c>
      <c r="D23" t="s">
        <v>38</v>
      </c>
      <c r="E23" t="s">
        <v>25</v>
      </c>
      <c r="F23" s="1" t="s">
        <v>69</v>
      </c>
      <c r="G23" t="s">
        <v>70</v>
      </c>
      <c r="H23">
        <v>500</v>
      </c>
      <c r="I23" s="2">
        <v>42555</v>
      </c>
      <c r="J23" s="2">
        <v>42919</v>
      </c>
      <c r="K23">
        <v>0</v>
      </c>
    </row>
    <row r="24" spans="1:11" x14ac:dyDescent="0.25">
      <c r="A24" t="str">
        <f>"6679808FED"</f>
        <v>6679808FED</v>
      </c>
      <c r="B24" t="str">
        <f t="shared" si="0"/>
        <v>06363391001</v>
      </c>
      <c r="C24" t="s">
        <v>15</v>
      </c>
      <c r="D24" t="s">
        <v>71</v>
      </c>
      <c r="E24" t="s">
        <v>21</v>
      </c>
      <c r="F24" s="1" t="s">
        <v>72</v>
      </c>
      <c r="G24" t="s">
        <v>73</v>
      </c>
      <c r="H24">
        <v>7357383.2699999996</v>
      </c>
      <c r="I24" s="2">
        <v>42491</v>
      </c>
      <c r="J24" s="2">
        <v>43852</v>
      </c>
      <c r="K24">
        <v>819176.95999999996</v>
      </c>
    </row>
    <row r="25" spans="1:11" x14ac:dyDescent="0.25">
      <c r="A25" t="str">
        <f>"Z1C18FA994"</f>
        <v>Z1C18FA994</v>
      </c>
      <c r="B25" t="str">
        <f t="shared" si="0"/>
        <v>06363391001</v>
      </c>
      <c r="C25" t="s">
        <v>15</v>
      </c>
      <c r="D25" t="s">
        <v>74</v>
      </c>
      <c r="E25" t="s">
        <v>21</v>
      </c>
      <c r="F25" s="1" t="s">
        <v>75</v>
      </c>
      <c r="G25" t="s">
        <v>76</v>
      </c>
      <c r="H25">
        <v>0</v>
      </c>
      <c r="I25" s="2">
        <v>42444</v>
      </c>
      <c r="K25">
        <v>0</v>
      </c>
    </row>
    <row r="26" spans="1:11" x14ac:dyDescent="0.25">
      <c r="A26" t="str">
        <f>"Z481A3F23C"</f>
        <v>Z481A3F23C</v>
      </c>
      <c r="B26" t="str">
        <f t="shared" si="0"/>
        <v>06363391001</v>
      </c>
      <c r="C26" t="s">
        <v>15</v>
      </c>
      <c r="D26" t="s">
        <v>77</v>
      </c>
      <c r="E26" t="s">
        <v>25</v>
      </c>
      <c r="F26" s="1" t="s">
        <v>78</v>
      </c>
      <c r="G26" t="s">
        <v>79</v>
      </c>
      <c r="H26">
        <v>23040</v>
      </c>
      <c r="I26" s="2">
        <v>42543</v>
      </c>
      <c r="J26" s="2">
        <v>42551</v>
      </c>
      <c r="K26">
        <v>23040</v>
      </c>
    </row>
    <row r="27" spans="1:11" x14ac:dyDescent="0.25">
      <c r="A27" t="str">
        <f>"Z7518BC0FA"</f>
        <v>Z7518BC0FA</v>
      </c>
      <c r="B27" t="str">
        <f t="shared" si="0"/>
        <v>06363391001</v>
      </c>
      <c r="C27" t="s">
        <v>15</v>
      </c>
      <c r="D27" t="s">
        <v>80</v>
      </c>
      <c r="E27" t="s">
        <v>21</v>
      </c>
      <c r="F27" s="1" t="s">
        <v>81</v>
      </c>
      <c r="G27" t="s">
        <v>82</v>
      </c>
      <c r="H27">
        <v>16427.04</v>
      </c>
      <c r="I27" s="2">
        <v>42510</v>
      </c>
      <c r="J27" s="2">
        <v>43615</v>
      </c>
      <c r="K27">
        <v>13689.18</v>
      </c>
    </row>
    <row r="28" spans="1:11" x14ac:dyDescent="0.25">
      <c r="A28" t="str">
        <f>"6652914E4C"</f>
        <v>6652914E4C</v>
      </c>
      <c r="B28" t="str">
        <f t="shared" si="0"/>
        <v>06363391001</v>
      </c>
      <c r="C28" t="s">
        <v>15</v>
      </c>
      <c r="D28" t="s">
        <v>83</v>
      </c>
      <c r="E28" t="s">
        <v>21</v>
      </c>
      <c r="F28" s="1" t="s">
        <v>51</v>
      </c>
      <c r="G28" t="s">
        <v>52</v>
      </c>
      <c r="H28">
        <v>70324.800000000003</v>
      </c>
      <c r="I28" s="2">
        <v>42514</v>
      </c>
      <c r="J28" s="2">
        <v>43609</v>
      </c>
      <c r="K28">
        <v>54812.34</v>
      </c>
    </row>
    <row r="29" spans="1:11" x14ac:dyDescent="0.25">
      <c r="A29" t="str">
        <f>"Z1C194BBB8"</f>
        <v>Z1C194BBB8</v>
      </c>
      <c r="B29" t="str">
        <f t="shared" si="0"/>
        <v>06363391001</v>
      </c>
      <c r="C29" t="s">
        <v>15</v>
      </c>
      <c r="D29" t="s">
        <v>84</v>
      </c>
      <c r="E29" t="s">
        <v>21</v>
      </c>
      <c r="F29" s="1" t="s">
        <v>81</v>
      </c>
      <c r="G29" t="s">
        <v>82</v>
      </c>
      <c r="H29">
        <v>4106.75</v>
      </c>
      <c r="I29" s="2">
        <v>42531</v>
      </c>
      <c r="J29" s="2">
        <v>43625</v>
      </c>
      <c r="K29">
        <v>3080.07</v>
      </c>
    </row>
    <row r="30" spans="1:11" x14ac:dyDescent="0.25">
      <c r="A30" t="str">
        <f>"67205651AF"</f>
        <v>67205651AF</v>
      </c>
      <c r="B30" t="str">
        <f t="shared" si="0"/>
        <v>06363391001</v>
      </c>
      <c r="C30" t="s">
        <v>15</v>
      </c>
      <c r="D30" t="s">
        <v>85</v>
      </c>
      <c r="E30" t="s">
        <v>21</v>
      </c>
      <c r="F30" s="1" t="s">
        <v>51</v>
      </c>
      <c r="G30" t="s">
        <v>52</v>
      </c>
      <c r="H30">
        <v>42806.400000000001</v>
      </c>
      <c r="I30" s="2">
        <v>42500</v>
      </c>
      <c r="J30" s="2">
        <v>43652</v>
      </c>
      <c r="K30">
        <v>30761.06</v>
      </c>
    </row>
    <row r="31" spans="1:11" x14ac:dyDescent="0.25">
      <c r="A31" t="str">
        <f>"651714455C"</f>
        <v>651714455C</v>
      </c>
      <c r="B31" t="str">
        <f t="shared" si="0"/>
        <v>06363391001</v>
      </c>
      <c r="C31" t="s">
        <v>15</v>
      </c>
      <c r="D31" t="s">
        <v>86</v>
      </c>
      <c r="E31" t="s">
        <v>17</v>
      </c>
      <c r="F31" s="1" t="s">
        <v>87</v>
      </c>
      <c r="G31" t="s">
        <v>88</v>
      </c>
      <c r="H31">
        <v>200000</v>
      </c>
      <c r="I31" s="2">
        <v>42502</v>
      </c>
      <c r="J31" s="2">
        <v>42860</v>
      </c>
      <c r="K31">
        <v>200000</v>
      </c>
    </row>
    <row r="32" spans="1:11" x14ac:dyDescent="0.25">
      <c r="A32" t="str">
        <f>"ZF318FDCAA"</f>
        <v>ZF318FDCAA</v>
      </c>
      <c r="B32" t="str">
        <f t="shared" si="0"/>
        <v>06363391001</v>
      </c>
      <c r="C32" t="s">
        <v>15</v>
      </c>
      <c r="D32" t="s">
        <v>89</v>
      </c>
      <c r="E32" t="s">
        <v>17</v>
      </c>
      <c r="F32" s="1" t="s">
        <v>90</v>
      </c>
      <c r="G32" t="s">
        <v>91</v>
      </c>
      <c r="H32">
        <v>35000</v>
      </c>
      <c r="I32" s="2">
        <v>42497</v>
      </c>
      <c r="J32" s="2">
        <v>42860</v>
      </c>
      <c r="K32">
        <v>15616.18</v>
      </c>
    </row>
    <row r="33" spans="1:11" x14ac:dyDescent="0.25">
      <c r="A33" t="str">
        <f>"Z791A08919"</f>
        <v>Z791A08919</v>
      </c>
      <c r="B33" t="str">
        <f t="shared" si="0"/>
        <v>06363391001</v>
      </c>
      <c r="C33" t="s">
        <v>15</v>
      </c>
      <c r="D33" t="s">
        <v>92</v>
      </c>
      <c r="E33" t="s">
        <v>25</v>
      </c>
      <c r="F33" s="1" t="s">
        <v>93</v>
      </c>
      <c r="G33" t="s">
        <v>94</v>
      </c>
      <c r="H33">
        <v>379</v>
      </c>
      <c r="I33" s="2">
        <v>42519</v>
      </c>
      <c r="J33" s="2">
        <v>42519</v>
      </c>
      <c r="K33">
        <v>379</v>
      </c>
    </row>
    <row r="34" spans="1:11" x14ac:dyDescent="0.25">
      <c r="A34" t="str">
        <f>"Z4C1795894"</f>
        <v>Z4C1795894</v>
      </c>
      <c r="B34" t="str">
        <f t="shared" si="0"/>
        <v>06363391001</v>
      </c>
      <c r="C34" t="s">
        <v>15</v>
      </c>
      <c r="D34" t="s">
        <v>95</v>
      </c>
      <c r="E34" t="s">
        <v>25</v>
      </c>
      <c r="F34" s="1" t="s">
        <v>96</v>
      </c>
      <c r="G34" t="s">
        <v>97</v>
      </c>
      <c r="H34">
        <v>10248.41</v>
      </c>
      <c r="I34" s="2">
        <v>42579</v>
      </c>
      <c r="J34" s="2">
        <v>42592</v>
      </c>
      <c r="K34">
        <v>10248.41</v>
      </c>
    </row>
    <row r="35" spans="1:11" x14ac:dyDescent="0.25">
      <c r="A35" t="str">
        <f>"6842802AD6"</f>
        <v>6842802AD6</v>
      </c>
      <c r="B35" t="str">
        <f t="shared" ref="B35:B62" si="1">"06363391001"</f>
        <v>06363391001</v>
      </c>
      <c r="C35" t="s">
        <v>15</v>
      </c>
      <c r="D35" t="s">
        <v>98</v>
      </c>
      <c r="E35" t="s">
        <v>21</v>
      </c>
      <c r="F35" s="1" t="s">
        <v>99</v>
      </c>
      <c r="G35" t="s">
        <v>100</v>
      </c>
      <c r="H35">
        <v>120382.5</v>
      </c>
      <c r="I35" s="2">
        <v>42678</v>
      </c>
      <c r="J35" s="2">
        <v>43038</v>
      </c>
      <c r="K35">
        <v>120117.02</v>
      </c>
    </row>
    <row r="36" spans="1:11" x14ac:dyDescent="0.25">
      <c r="A36" t="str">
        <f>"ZBD1B2220D"</f>
        <v>ZBD1B2220D</v>
      </c>
      <c r="B36" t="str">
        <f t="shared" si="1"/>
        <v>06363391001</v>
      </c>
      <c r="C36" t="s">
        <v>15</v>
      </c>
      <c r="D36" t="s">
        <v>101</v>
      </c>
      <c r="E36" t="s">
        <v>25</v>
      </c>
      <c r="F36" s="1" t="s">
        <v>102</v>
      </c>
      <c r="G36" t="s">
        <v>103</v>
      </c>
      <c r="H36">
        <v>8903</v>
      </c>
      <c r="I36" s="2">
        <v>42626</v>
      </c>
      <c r="J36" s="2">
        <v>42674</v>
      </c>
      <c r="K36">
        <v>8903</v>
      </c>
    </row>
    <row r="37" spans="1:11" x14ac:dyDescent="0.25">
      <c r="A37" t="str">
        <f>"Z3B1A28AD2"</f>
        <v>Z3B1A28AD2</v>
      </c>
      <c r="B37" t="str">
        <f t="shared" si="1"/>
        <v>06363391001</v>
      </c>
      <c r="C37" t="s">
        <v>15</v>
      </c>
      <c r="D37" t="s">
        <v>104</v>
      </c>
      <c r="E37" t="s">
        <v>25</v>
      </c>
      <c r="F37" s="1" t="s">
        <v>105</v>
      </c>
      <c r="G37" t="s">
        <v>106</v>
      </c>
      <c r="H37">
        <v>900</v>
      </c>
      <c r="I37" s="2">
        <v>42529</v>
      </c>
      <c r="J37" s="2">
        <v>42529</v>
      </c>
      <c r="K37">
        <v>900</v>
      </c>
    </row>
    <row r="38" spans="1:11" x14ac:dyDescent="0.25">
      <c r="A38" t="str">
        <f>"Z541798BC2"</f>
        <v>Z541798BC2</v>
      </c>
      <c r="B38" t="str">
        <f t="shared" si="1"/>
        <v>06363391001</v>
      </c>
      <c r="C38" t="s">
        <v>15</v>
      </c>
      <c r="D38" t="s">
        <v>107</v>
      </c>
      <c r="E38" t="s">
        <v>25</v>
      </c>
      <c r="F38" s="1" t="s">
        <v>108</v>
      </c>
      <c r="G38" t="s">
        <v>97</v>
      </c>
      <c r="H38">
        <v>25631.31</v>
      </c>
      <c r="I38" s="2">
        <v>42548</v>
      </c>
      <c r="J38" s="2">
        <v>42873</v>
      </c>
      <c r="K38">
        <v>0</v>
      </c>
    </row>
    <row r="39" spans="1:11" x14ac:dyDescent="0.25">
      <c r="A39" t="str">
        <f>"6691856643"</f>
        <v>6691856643</v>
      </c>
      <c r="B39" t="str">
        <f t="shared" si="1"/>
        <v>06363391001</v>
      </c>
      <c r="C39" t="s">
        <v>15</v>
      </c>
      <c r="D39" t="s">
        <v>109</v>
      </c>
      <c r="E39" t="s">
        <v>21</v>
      </c>
      <c r="F39" s="1" t="s">
        <v>110</v>
      </c>
      <c r="G39" t="s">
        <v>111</v>
      </c>
      <c r="H39">
        <v>739062.82</v>
      </c>
      <c r="I39" s="2">
        <v>42522</v>
      </c>
      <c r="J39" s="2">
        <v>43982</v>
      </c>
      <c r="K39">
        <v>217445.21</v>
      </c>
    </row>
    <row r="40" spans="1:11" x14ac:dyDescent="0.25">
      <c r="A40" t="str">
        <f>"Z851A2EF2A"</f>
        <v>Z851A2EF2A</v>
      </c>
      <c r="B40" t="str">
        <f t="shared" si="1"/>
        <v>06363391001</v>
      </c>
      <c r="C40" t="s">
        <v>15</v>
      </c>
      <c r="D40" t="s">
        <v>112</v>
      </c>
      <c r="E40" t="s">
        <v>17</v>
      </c>
      <c r="F40" s="1" t="s">
        <v>113</v>
      </c>
      <c r="G40" t="s">
        <v>114</v>
      </c>
      <c r="H40">
        <v>9350</v>
      </c>
      <c r="I40" s="2">
        <v>42562</v>
      </c>
      <c r="J40" s="2">
        <v>42583</v>
      </c>
      <c r="K40">
        <v>0</v>
      </c>
    </row>
    <row r="41" spans="1:11" x14ac:dyDescent="0.25">
      <c r="A41" t="str">
        <f>"Z921A7CFDD"</f>
        <v>Z921A7CFDD</v>
      </c>
      <c r="B41" t="str">
        <f t="shared" si="1"/>
        <v>06363391001</v>
      </c>
      <c r="C41" t="s">
        <v>15</v>
      </c>
      <c r="D41" t="s">
        <v>115</v>
      </c>
      <c r="E41" t="s">
        <v>25</v>
      </c>
      <c r="F41" s="1" t="s">
        <v>36</v>
      </c>
      <c r="G41" t="s">
        <v>37</v>
      </c>
      <c r="H41">
        <v>7500</v>
      </c>
      <c r="I41" s="2">
        <v>42552</v>
      </c>
      <c r="J41" s="2">
        <v>42916</v>
      </c>
      <c r="K41">
        <v>7500</v>
      </c>
    </row>
    <row r="42" spans="1:11" x14ac:dyDescent="0.25">
      <c r="A42" t="str">
        <f>"Z451C4E65C"</f>
        <v>Z451C4E65C</v>
      </c>
      <c r="B42" t="str">
        <f t="shared" si="1"/>
        <v>06363391001</v>
      </c>
      <c r="C42" t="s">
        <v>15</v>
      </c>
      <c r="D42" t="s">
        <v>116</v>
      </c>
      <c r="E42" t="s">
        <v>21</v>
      </c>
      <c r="F42" s="1" t="s">
        <v>75</v>
      </c>
      <c r="G42" t="s">
        <v>76</v>
      </c>
      <c r="H42">
        <v>0</v>
      </c>
      <c r="I42" s="2">
        <v>42706</v>
      </c>
      <c r="J42" s="2">
        <v>42711</v>
      </c>
      <c r="K42">
        <v>1636</v>
      </c>
    </row>
    <row r="43" spans="1:11" x14ac:dyDescent="0.25">
      <c r="A43" t="str">
        <f>"6693380FE5"</f>
        <v>6693380FE5</v>
      </c>
      <c r="B43" t="str">
        <f t="shared" si="1"/>
        <v>06363391001</v>
      </c>
      <c r="C43" t="s">
        <v>15</v>
      </c>
      <c r="D43" t="s">
        <v>117</v>
      </c>
      <c r="E43" t="s">
        <v>17</v>
      </c>
      <c r="F43" s="1" t="s">
        <v>118</v>
      </c>
      <c r="G43" t="s">
        <v>119</v>
      </c>
      <c r="H43">
        <v>35600.300000000003</v>
      </c>
      <c r="I43" s="2">
        <v>42643</v>
      </c>
      <c r="J43" s="2">
        <v>43007</v>
      </c>
      <c r="K43">
        <v>35598.43</v>
      </c>
    </row>
    <row r="44" spans="1:11" x14ac:dyDescent="0.25">
      <c r="A44" t="str">
        <f>"Z2E1C1E074"</f>
        <v>Z2E1C1E074</v>
      </c>
      <c r="B44" t="str">
        <f t="shared" si="1"/>
        <v>06363391001</v>
      </c>
      <c r="C44" t="s">
        <v>15</v>
      </c>
      <c r="D44" t="s">
        <v>120</v>
      </c>
      <c r="E44" t="s">
        <v>25</v>
      </c>
      <c r="F44" s="1" t="s">
        <v>36</v>
      </c>
      <c r="G44" t="s">
        <v>37</v>
      </c>
      <c r="H44">
        <v>17500</v>
      </c>
      <c r="I44" s="2">
        <v>42695</v>
      </c>
      <c r="J44" s="2">
        <v>42756</v>
      </c>
      <c r="K44">
        <v>11250</v>
      </c>
    </row>
    <row r="45" spans="1:11" x14ac:dyDescent="0.25">
      <c r="A45" t="str">
        <f>"ZEF1BE9E21"</f>
        <v>ZEF1BE9E21</v>
      </c>
      <c r="B45" t="str">
        <f t="shared" si="1"/>
        <v>06363391001</v>
      </c>
      <c r="C45" t="s">
        <v>15</v>
      </c>
      <c r="D45" t="s">
        <v>121</v>
      </c>
      <c r="E45" t="s">
        <v>25</v>
      </c>
      <c r="F45" s="1" t="s">
        <v>122</v>
      </c>
      <c r="G45" t="s">
        <v>123</v>
      </c>
      <c r="H45">
        <v>850</v>
      </c>
      <c r="I45" s="2">
        <v>42684</v>
      </c>
      <c r="J45" s="2">
        <v>43047</v>
      </c>
      <c r="K45">
        <v>0</v>
      </c>
    </row>
    <row r="46" spans="1:11" x14ac:dyDescent="0.25">
      <c r="A46" t="str">
        <f>"Z0B1B88D62"</f>
        <v>Z0B1B88D62</v>
      </c>
      <c r="B46" t="str">
        <f t="shared" si="1"/>
        <v>06363391001</v>
      </c>
      <c r="C46" t="s">
        <v>15</v>
      </c>
      <c r="D46" t="s">
        <v>124</v>
      </c>
      <c r="E46" t="s">
        <v>25</v>
      </c>
      <c r="F46" s="1" t="s">
        <v>125</v>
      </c>
      <c r="G46" t="s">
        <v>126</v>
      </c>
      <c r="H46">
        <v>812</v>
      </c>
      <c r="I46" s="2">
        <v>42660</v>
      </c>
      <c r="J46" s="2">
        <v>42734</v>
      </c>
      <c r="K46">
        <v>754</v>
      </c>
    </row>
    <row r="47" spans="1:11" x14ac:dyDescent="0.25">
      <c r="A47" t="str">
        <f>"6902721192"</f>
        <v>6902721192</v>
      </c>
      <c r="B47" t="str">
        <f t="shared" si="1"/>
        <v>06363391001</v>
      </c>
      <c r="C47" t="s">
        <v>15</v>
      </c>
      <c r="D47" t="s">
        <v>127</v>
      </c>
      <c r="E47" t="s">
        <v>21</v>
      </c>
      <c r="F47" s="1" t="s">
        <v>54</v>
      </c>
      <c r="G47" t="s">
        <v>55</v>
      </c>
      <c r="H47">
        <v>1972519.95</v>
      </c>
      <c r="I47" s="2">
        <v>42726</v>
      </c>
      <c r="J47" s="2">
        <v>42968</v>
      </c>
      <c r="K47">
        <v>1971515.42</v>
      </c>
    </row>
    <row r="48" spans="1:11" x14ac:dyDescent="0.25">
      <c r="A48" t="str">
        <f>"Z571AA7C04"</f>
        <v>Z571AA7C04</v>
      </c>
      <c r="B48" t="str">
        <f t="shared" si="1"/>
        <v>06363391001</v>
      </c>
      <c r="C48" t="s">
        <v>15</v>
      </c>
      <c r="D48" t="s">
        <v>128</v>
      </c>
      <c r="E48" t="s">
        <v>21</v>
      </c>
      <c r="F48" s="1" t="s">
        <v>66</v>
      </c>
      <c r="G48" t="s">
        <v>67</v>
      </c>
      <c r="H48">
        <v>715</v>
      </c>
      <c r="I48" s="2">
        <v>42571</v>
      </c>
      <c r="J48" s="2">
        <v>42734</v>
      </c>
      <c r="K48">
        <v>0</v>
      </c>
    </row>
    <row r="49" spans="1:11" x14ac:dyDescent="0.25">
      <c r="A49" t="str">
        <f>"Z861C21B78"</f>
        <v>Z861C21B78</v>
      </c>
      <c r="B49" t="str">
        <f t="shared" si="1"/>
        <v>06363391001</v>
      </c>
      <c r="C49" t="s">
        <v>15</v>
      </c>
      <c r="D49" t="s">
        <v>129</v>
      </c>
      <c r="E49" t="s">
        <v>25</v>
      </c>
      <c r="F49" s="1" t="s">
        <v>130</v>
      </c>
      <c r="G49" t="s">
        <v>131</v>
      </c>
      <c r="H49">
        <v>353.8</v>
      </c>
      <c r="I49" s="2">
        <v>42698</v>
      </c>
      <c r="J49" s="2">
        <v>42735</v>
      </c>
      <c r="K49">
        <v>0</v>
      </c>
    </row>
    <row r="50" spans="1:11" x14ac:dyDescent="0.25">
      <c r="A50" t="str">
        <f>"Z631C9F9B9"</f>
        <v>Z631C9F9B9</v>
      </c>
      <c r="B50" t="str">
        <f t="shared" si="1"/>
        <v>06363391001</v>
      </c>
      <c r="C50" t="s">
        <v>15</v>
      </c>
      <c r="D50" t="s">
        <v>132</v>
      </c>
      <c r="E50" t="s">
        <v>25</v>
      </c>
      <c r="F50" s="1" t="s">
        <v>133</v>
      </c>
      <c r="G50" t="s">
        <v>134</v>
      </c>
      <c r="H50">
        <v>174</v>
      </c>
      <c r="I50" s="2">
        <v>42760</v>
      </c>
      <c r="J50" s="2">
        <v>42766</v>
      </c>
      <c r="K50">
        <v>174</v>
      </c>
    </row>
    <row r="51" spans="1:11" x14ac:dyDescent="0.25">
      <c r="A51" t="str">
        <f>"692277242D"</f>
        <v>692277242D</v>
      </c>
      <c r="B51" t="str">
        <f t="shared" si="1"/>
        <v>06363391001</v>
      </c>
      <c r="C51" t="s">
        <v>15</v>
      </c>
      <c r="D51" t="s">
        <v>135</v>
      </c>
      <c r="E51" t="s">
        <v>21</v>
      </c>
      <c r="F51" s="1" t="s">
        <v>57</v>
      </c>
      <c r="G51" t="s">
        <v>58</v>
      </c>
      <c r="H51">
        <v>140989.41</v>
      </c>
      <c r="I51" s="2">
        <v>42727</v>
      </c>
      <c r="J51" s="2">
        <v>42766</v>
      </c>
      <c r="K51">
        <v>140989.4</v>
      </c>
    </row>
    <row r="52" spans="1:11" x14ac:dyDescent="0.25">
      <c r="A52" t="str">
        <f>"6650063D94"</f>
        <v>6650063D94</v>
      </c>
      <c r="B52" t="str">
        <f t="shared" si="1"/>
        <v>06363391001</v>
      </c>
      <c r="C52" t="s">
        <v>15</v>
      </c>
      <c r="D52" t="s">
        <v>136</v>
      </c>
      <c r="E52" t="s">
        <v>137</v>
      </c>
      <c r="F52" s="1" t="s">
        <v>138</v>
      </c>
      <c r="G52" t="s">
        <v>139</v>
      </c>
      <c r="H52">
        <v>198500</v>
      </c>
      <c r="I52" s="2">
        <v>42676</v>
      </c>
      <c r="J52" s="2">
        <v>43041</v>
      </c>
      <c r="K52">
        <v>96205.58</v>
      </c>
    </row>
    <row r="53" spans="1:11" x14ac:dyDescent="0.25">
      <c r="A53" t="str">
        <f>"6926771840"</f>
        <v>6926771840</v>
      </c>
      <c r="B53" t="str">
        <f t="shared" si="1"/>
        <v>06363391001</v>
      </c>
      <c r="C53" t="s">
        <v>15</v>
      </c>
      <c r="D53" t="s">
        <v>140</v>
      </c>
      <c r="E53" t="s">
        <v>137</v>
      </c>
      <c r="F53" s="1" t="s">
        <v>141</v>
      </c>
      <c r="G53" t="s">
        <v>139</v>
      </c>
      <c r="H53">
        <v>80783.73</v>
      </c>
      <c r="I53" s="2">
        <v>43041</v>
      </c>
      <c r="J53" s="2">
        <v>42755</v>
      </c>
      <c r="K53">
        <v>80370</v>
      </c>
    </row>
    <row r="54" spans="1:11" x14ac:dyDescent="0.25">
      <c r="A54" t="str">
        <f>"6686719713"</f>
        <v>6686719713</v>
      </c>
      <c r="B54" t="str">
        <f t="shared" si="1"/>
        <v>06363391001</v>
      </c>
      <c r="C54" t="s">
        <v>15</v>
      </c>
      <c r="D54" t="s">
        <v>142</v>
      </c>
      <c r="E54" t="s">
        <v>21</v>
      </c>
      <c r="F54" s="1" t="s">
        <v>143</v>
      </c>
      <c r="G54" t="s">
        <v>144</v>
      </c>
      <c r="H54">
        <v>0</v>
      </c>
      <c r="I54" s="2">
        <v>42552</v>
      </c>
      <c r="J54" s="2">
        <v>42916</v>
      </c>
      <c r="K54">
        <v>125908.99</v>
      </c>
    </row>
    <row r="55" spans="1:11" x14ac:dyDescent="0.25">
      <c r="A55" t="str">
        <f>"ZF71B3FD86"</f>
        <v>ZF71B3FD86</v>
      </c>
      <c r="B55" t="str">
        <f t="shared" si="1"/>
        <v>06363391001</v>
      </c>
      <c r="C55" t="s">
        <v>15</v>
      </c>
      <c r="D55" t="s">
        <v>145</v>
      </c>
      <c r="E55" t="s">
        <v>25</v>
      </c>
      <c r="F55" s="1" t="s">
        <v>146</v>
      </c>
      <c r="G55" t="s">
        <v>147</v>
      </c>
      <c r="H55">
        <v>465.3</v>
      </c>
      <c r="I55" s="2">
        <v>42633</v>
      </c>
      <c r="J55" s="2">
        <v>42669</v>
      </c>
      <c r="K55">
        <v>465.3</v>
      </c>
    </row>
    <row r="56" spans="1:11" x14ac:dyDescent="0.25">
      <c r="A56" t="str">
        <f>"ZE019E8A95"</f>
        <v>ZE019E8A95</v>
      </c>
      <c r="B56" t="str">
        <f t="shared" si="1"/>
        <v>06363391001</v>
      </c>
      <c r="C56" t="s">
        <v>15</v>
      </c>
      <c r="D56" t="s">
        <v>148</v>
      </c>
      <c r="E56" t="s">
        <v>17</v>
      </c>
      <c r="F56" s="1" t="s">
        <v>149</v>
      </c>
      <c r="G56" t="s">
        <v>150</v>
      </c>
      <c r="H56">
        <v>3979.55</v>
      </c>
      <c r="I56" s="2">
        <v>42648</v>
      </c>
      <c r="J56" s="2">
        <v>43376</v>
      </c>
      <c r="K56">
        <v>1732.93</v>
      </c>
    </row>
    <row r="57" spans="1:11" x14ac:dyDescent="0.25">
      <c r="A57" t="str">
        <f>"Z731C41B0E"</f>
        <v>Z731C41B0E</v>
      </c>
      <c r="B57" t="str">
        <f t="shared" si="1"/>
        <v>06363391001</v>
      </c>
      <c r="C57" t="s">
        <v>15</v>
      </c>
      <c r="D57" t="s">
        <v>151</v>
      </c>
      <c r="E57" t="s">
        <v>25</v>
      </c>
      <c r="F57" s="1" t="s">
        <v>152</v>
      </c>
      <c r="G57" t="s">
        <v>153</v>
      </c>
      <c r="H57">
        <v>0</v>
      </c>
      <c r="I57" s="2">
        <v>42746</v>
      </c>
      <c r="J57" s="2">
        <v>43799</v>
      </c>
      <c r="K57">
        <v>302.69</v>
      </c>
    </row>
    <row r="58" spans="1:11" x14ac:dyDescent="0.25">
      <c r="A58" t="str">
        <f>"6892422E8D"</f>
        <v>6892422E8D</v>
      </c>
      <c r="B58" t="str">
        <f t="shared" si="1"/>
        <v>06363391001</v>
      </c>
      <c r="C58" t="s">
        <v>15</v>
      </c>
      <c r="D58" t="s">
        <v>154</v>
      </c>
      <c r="E58" t="s">
        <v>21</v>
      </c>
      <c r="F58" s="1" t="s">
        <v>42</v>
      </c>
      <c r="G58" t="s">
        <v>43</v>
      </c>
      <c r="H58">
        <v>157304</v>
      </c>
      <c r="I58" s="2">
        <v>42709</v>
      </c>
      <c r="J58" s="2">
        <v>44531</v>
      </c>
      <c r="K58">
        <v>55056.12</v>
      </c>
    </row>
    <row r="59" spans="1:11" x14ac:dyDescent="0.25">
      <c r="A59" t="str">
        <f>"ZC81C4FCEC"</f>
        <v>ZC81C4FCEC</v>
      </c>
      <c r="B59" t="str">
        <f t="shared" si="1"/>
        <v>06363391001</v>
      </c>
      <c r="C59" t="s">
        <v>15</v>
      </c>
      <c r="D59" t="s">
        <v>155</v>
      </c>
      <c r="E59" t="s">
        <v>21</v>
      </c>
      <c r="F59" s="1" t="s">
        <v>22</v>
      </c>
      <c r="G59" t="s">
        <v>23</v>
      </c>
      <c r="H59">
        <v>2873.6</v>
      </c>
      <c r="I59" s="2">
        <v>42709</v>
      </c>
      <c r="J59" s="2">
        <v>44534</v>
      </c>
      <c r="K59">
        <v>1005.76</v>
      </c>
    </row>
    <row r="60" spans="1:11" x14ac:dyDescent="0.25">
      <c r="A60" t="str">
        <f>"Z0F1C9FB98"</f>
        <v>Z0F1C9FB98</v>
      </c>
      <c r="B60" t="str">
        <f t="shared" si="1"/>
        <v>06363391001</v>
      </c>
      <c r="C60" t="s">
        <v>15</v>
      </c>
      <c r="D60" t="s">
        <v>156</v>
      </c>
      <c r="E60" t="s">
        <v>25</v>
      </c>
      <c r="F60" s="1" t="s">
        <v>157</v>
      </c>
      <c r="G60" t="s">
        <v>158</v>
      </c>
      <c r="H60">
        <v>183.6</v>
      </c>
      <c r="I60" s="2">
        <v>42726</v>
      </c>
      <c r="J60" s="2">
        <v>43089</v>
      </c>
      <c r="K60">
        <v>183.6</v>
      </c>
    </row>
    <row r="61" spans="1:11" x14ac:dyDescent="0.25">
      <c r="A61" t="str">
        <f>"62934997AA"</f>
        <v>62934997AA</v>
      </c>
      <c r="B61" t="str">
        <f t="shared" si="1"/>
        <v>06363391001</v>
      </c>
      <c r="C61" t="s">
        <v>15</v>
      </c>
      <c r="D61" t="s">
        <v>159</v>
      </c>
      <c r="E61" t="s">
        <v>137</v>
      </c>
      <c r="F61" s="1" t="s">
        <v>160</v>
      </c>
      <c r="G61" t="s">
        <v>161</v>
      </c>
      <c r="H61">
        <v>184500</v>
      </c>
      <c r="I61" s="2">
        <v>42387</v>
      </c>
      <c r="J61" s="2">
        <v>42752</v>
      </c>
      <c r="K61">
        <v>166477.21</v>
      </c>
    </row>
    <row r="62" spans="1:11" x14ac:dyDescent="0.25">
      <c r="A62" t="str">
        <f>"Z6217925A4"</f>
        <v>Z6217925A4</v>
      </c>
      <c r="B62" t="str">
        <f t="shared" si="1"/>
        <v>06363391001</v>
      </c>
      <c r="C62" t="s">
        <v>15</v>
      </c>
      <c r="D62" t="s">
        <v>162</v>
      </c>
      <c r="E62" t="s">
        <v>17</v>
      </c>
      <c r="F62" s="1" t="s">
        <v>163</v>
      </c>
      <c r="G62" t="s">
        <v>164</v>
      </c>
      <c r="H62">
        <v>13966.82</v>
      </c>
      <c r="I62" s="2">
        <v>42513</v>
      </c>
      <c r="J62" s="2">
        <v>43239</v>
      </c>
      <c r="K62">
        <v>10656.79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campania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2019-01-29T16:10:17Z</dcterms:created>
  <dcterms:modified xsi:type="dcterms:W3CDTF">2019-01-29T16:10:17Z</dcterms:modified>
</cp:coreProperties>
</file>