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lazi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</calcChain>
</file>

<file path=xl/sharedStrings.xml><?xml version="1.0" encoding="utf-8"?>
<sst xmlns="http://schemas.openxmlformats.org/spreadsheetml/2006/main" count="386" uniqueCount="190">
  <si>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</si>
  <si>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</si>
  <si>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</si>
  <si>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</si>
  <si>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</si>
  <si>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</si>
  <si>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</si>
  <si>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</si>
  <si>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</si>
  <si>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</si>
  <si>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</si>
  <si>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</si>
  <si>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</si>
  <si>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</si>
  <si>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</si>
  <si>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Lazio</t>
  </si>
  <si>
    <t>Fornitura gasolio per riscaldamento UT Frascati</t>
  </si>
  <si>
    <t>26-AFFIDAMENTO DIRETTO IN ADESIONE AD ACCORDO QUADRO/CONVENZIONE</t>
  </si>
  <si>
    <t xml:space="preserve">Repsol Italia Spa (CF: 00151550340)
</t>
  </si>
  <si>
    <t>Repsol Italia Spa (CF: 00151550340)</t>
  </si>
  <si>
    <t>Fornitura energia elettrica Up Rieti, Latina, SS Civitavecchia e UT Tivoli</t>
  </si>
  <si>
    <t xml:space="preserve">GALA SPA (CF: 06832931007)
</t>
  </si>
  <si>
    <t>GALA SPA (CF: 06832931007)</t>
  </si>
  <si>
    <t>Fornitura energia elettrica UP ROMA EX Territorio</t>
  </si>
  <si>
    <t>Fornitura gasolio per riscaldamento UT Roma 2</t>
  </si>
  <si>
    <t>Contratto per la fornitura di materiale tipografico (buste di vari formati con stampato il logo dell'Agenzia) per la DR Lazio e Uffici da essa dipendenti</t>
  </si>
  <si>
    <t>22-PROCEDURA NEGOZIATA DERIVANTE DA AVVISI CON CUI SI INDICE LA GARA</t>
  </si>
  <si>
    <t xml:space="preserve">ARTI GRAFICHE CASTELLO  SPA  (CF: 01524130208)
ASCAM SRL (CF: 00976050427)
CASTELLO SRL (CF: 03794250013)
PRIMAPRINT SRL (CF: 00835510561)
TIPOGRAFIA LA COMMERCIALE SNC  (CF: 00143550085)
</t>
  </si>
  <si>
    <t>ASCAM SRL (CF: 00976050427)</t>
  </si>
  <si>
    <t xml:space="preserve">Fornitura gasolio per riscaldamento UT Roma 2 </t>
  </si>
  <si>
    <t xml:space="preserve">Fornitura e posa in opera di un dispay di sale e sotituzione dei cavi di collegamento di due monitor con il totem dell' UT di Roma I  </t>
  </si>
  <si>
    <t>23-AFFIDAMENTO IN ECONOMIA - AFFIDAMENTO DIRETTO</t>
  </si>
  <si>
    <t xml:space="preserve">SIGMA S.P.A. (CF: 01590580443)
</t>
  </si>
  <si>
    <t>SIGMA S.P.A. (CF: 01590580443)</t>
  </si>
  <si>
    <t>fornitura/installazione cuocipasta mensa DRL</t>
  </si>
  <si>
    <t xml:space="preserve">Hastec Arreda Srl (CF: 10639391001)
LADISA (CF: 05282230720)
SAGRIM SRL (CF: 05074410829)
SIVER SRL (CF: 04934860588)
</t>
  </si>
  <si>
    <t>Hastec Arreda Srl (CF: 10639391001)</t>
  </si>
  <si>
    <t xml:space="preserve">riparazioni indifferibili presso l'immobile sede dell'U.P. Territorio Latina dell'Agenzia Entrate </t>
  </si>
  <si>
    <t xml:space="preserve">EL.CI IMPIANTI SRL (CF: 01341130639)
</t>
  </si>
  <si>
    <t>EL.CI IMPIANTI SRL (CF: 01341130639)</t>
  </si>
  <si>
    <t>Fornitura di n. 2 videoproiettori con custodia per la DP I di Roma e per l'Ufficio Formazione Comunicazione e Sviluppo della Direzione regionale del Lazio dell'Agenzia delle Entrate.</t>
  </si>
  <si>
    <t xml:space="preserve">TEAM OFFICE SRL  (CF: 04272801004)
</t>
  </si>
  <si>
    <t>TEAM OFFICE SRL  (CF: 04272801004)</t>
  </si>
  <si>
    <t>Servizio di parcheggio custodito per i dipendenti della DP I Roma</t>
  </si>
  <si>
    <t xml:space="preserve">AUTORIMESSA TRASTEVERE s.r.l. (CF: 00765120589)
</t>
  </si>
  <si>
    <t>AUTORIMESSA TRASTEVERE s.r.l. (CF: 00765120589)</t>
  </si>
  <si>
    <t>Fornitura di materiale di consumo per stampanti di rete in Convenzione Consip</t>
  </si>
  <si>
    <t xml:space="preserve">ITALWARE  SRL  (CF: 08619670584)
</t>
  </si>
  <si>
    <t>ITALWARE  SRL  (CF: 08619670584)</t>
  </si>
  <si>
    <t>Acquisto di premi destinati agli  studenti del concorso "se tutti pagano il giusto anche il mio quartiere sorride"</t>
  </si>
  <si>
    <t xml:space="preserve">MYO S.r.l. (CF: 03222970406)
</t>
  </si>
  <si>
    <t>MYO S.r.l. (CF: 03222970406)</t>
  </si>
  <si>
    <t xml:space="preserve">Adesione Convenzione Consip Apparecchiature Multifunzione 24 Lotto 3 per noleggio, assistenza tecnica e manutenzione di n. 7 fotocopiatrici da collocare presso alcuni Uffici dipendenti dalla DR Lazio  </t>
  </si>
  <si>
    <t xml:space="preserve">OLIVETTI SPA (CF: 02298700010)
</t>
  </si>
  <si>
    <t>OLIVETTI SPA (CF: 02298700010)</t>
  </si>
  <si>
    <t>FORNITURA BUONI PASTO IN CONVENZIONE CONSIP 7 - LOTTO 3</t>
  </si>
  <si>
    <t xml:space="preserve">Qui! Group Spa (CF: 03105300101)
</t>
  </si>
  <si>
    <t>Qui! Group Spa (CF: 03105300101)</t>
  </si>
  <si>
    <t>Fornitura di n. 31.000 faldoni di dimensioni 30x40x12 e n. 9.500 faldoni di dimensioni 31x44x12 per le operazioni di trasloco presso la nuova sede dell'UP di Roma sita in Via Costi n. 60</t>
  </si>
  <si>
    <t xml:space="preserve">CCG Srl (CF: 03351040583)
ERREBIAN SPA (CF: 08397890586)
INGROSCART SRL (CF: 01469840662)
LYRECO ITALIA S.P.A. (CF: 11582010150)
MYO S.r.l. (CF: 03222970406)
</t>
  </si>
  <si>
    <t>CCG Srl (CF: 03351040583)</t>
  </si>
  <si>
    <t xml:space="preserve">Fornitura di n. 16.000 etichette per stampanti laser colore giallo e 16.000 colore bianco per l'Ufficio Provinciale di Roma Territorio </t>
  </si>
  <si>
    <t xml:space="preserve">LA TECNOGRAFICA S.R.L (CF: 00065450413)
</t>
  </si>
  <si>
    <t>LA TECNOGRAFICA S.R.L (CF: 00065450413)</t>
  </si>
  <si>
    <t>Fornitura materiale di consumo per stampanti di rete formato A4 colore per l'Ufficio Tecnologie e Innovazione della DR Lazio dell'Agenzia delle Entrate.</t>
  </si>
  <si>
    <t>Fornitura di sedute a norma</t>
  </si>
  <si>
    <t xml:space="preserve">LA MERCANTI SRL (CF: 01525090443)
</t>
  </si>
  <si>
    <t>LA MERCANTI SRL (CF: 01525090443)</t>
  </si>
  <si>
    <t xml:space="preserve">Pubblicazione estratto dell'avviso di indagine di mercato per individuare immobile da adibire a sede della DP I di Roma e UT RM I </t>
  </si>
  <si>
    <t xml:space="preserve">PIEMME SPA - CONCESSIONARIA DI PUBBLICITA' (CF: 08526500155)
</t>
  </si>
  <si>
    <t>PIEMME SPA - CONCESSIONARIA DI PUBBLICITA' (CF: 08526500155)</t>
  </si>
  <si>
    <t>Affidamento del servizio di manutenzione ordinaria degli impianti di archiviazione automatizzata e compattata dellâ€™Ufficio Provinciale di Roma â€“ Territorio dellâ€™Agenzia delle Entrate.</t>
  </si>
  <si>
    <t xml:space="preserve">ITALY SYSTEM S.R.L. (CF: 11261821000)
</t>
  </si>
  <si>
    <t>ITALY SYSTEM S.R.L. (CF: 11261821000)</t>
  </si>
  <si>
    <t>Pubblicazione dell'Estratto Avviso di indagine di mercato immobile da adibire a sede della DP I Roma e UT ROMA I</t>
  </si>
  <si>
    <t xml:space="preserve">A. MANZONI &amp; C. S.p.a. (CF: 04705810150)
</t>
  </si>
  <si>
    <t>A. MANZONI &amp; C. S.p.a. (CF: 04705810150)</t>
  </si>
  <si>
    <t xml:space="preserve">Fornitura di 165 timbri da utilizzare presso la Direzione Regionale Lazio dellâ€™Agenzia delle Entrate e gli Uffici da essa dipendenti. </t>
  </si>
  <si>
    <t xml:space="preserve">impresa Bigio Massimo (CF: BGIMSM57E21L219A)
</t>
  </si>
  <si>
    <t>impresa Bigio Massimo (CF: BGIMSM57E21L219A)</t>
  </si>
  <si>
    <t>Affidamento fornitura e posa in opera di 2 display di sala presso l'Ufficio Territoriale di Rieti</t>
  </si>
  <si>
    <t xml:space="preserve">Servizio di valutazione dell'impatto acustico esterno dell'immobile sede dell'Ufficio Territoriale di Roma 7 </t>
  </si>
  <si>
    <t xml:space="preserve">ASTRA ENGINEERING SRL (CF: 04023400965)
GRUPPO MAURIZI SRL  (CF: 06840481003)
ING. FABIO FIGLIA (CF: FGLFBA67R23G273O)
SICUREZZA E QUALITA' SRL  (CF: 08168580010)
SIMPRO AMBIENTE SRL (CF: 02942640273)
</t>
  </si>
  <si>
    <t>GRUPPO MAURIZI SRL  (CF: 06840481003)</t>
  </si>
  <si>
    <t xml:space="preserve">CORRIDI S.R.L. (CF: 00402140586)
</t>
  </si>
  <si>
    <t>CORRIDI S.R.L. (CF: 00402140586)</t>
  </si>
  <si>
    <t xml:space="preserve">Servizio di manutenzione e assistenza tecnica delle apparecchiature e del software installati presso l'immobile sede della Sezione Staccata di Nettuno dell'Agenzia delle Entrate sito in Via Gramsci n.1 Nettuno </t>
  </si>
  <si>
    <t xml:space="preserve">NET ENGINEERING S.P.A. (CF: 10286420152)
</t>
  </si>
  <si>
    <t>NET ENGINEERING S.P.A. (CF: 10286420152)</t>
  </si>
  <si>
    <t>CONTRATTO ESECUTIVO SERVIZIO DI PULIZIA PER LE SEDI DEGLI UFFICI DELL'AGENZIA DELLE ENTRATE LOTTO 7 - DIREZIONE REGIONALE LAZIO</t>
  </si>
  <si>
    <t xml:space="preserve">C.R. APPALTI SRL (CF: 04622851006)
</t>
  </si>
  <si>
    <t>C.R. APPALTI SRL (CF: 04622851006)</t>
  </si>
  <si>
    <t>SERVIZIO DI RISCOSSIONE TRIBUTI CON MODALITA' ELETTRONICHE E RITIRO VALORI PER LE SEDI DELL'AGENZIA ENTRATE - TERRITORIO LOTTO 3</t>
  </si>
  <si>
    <t xml:space="preserve">BANCA NAZIONALE DEL LAVORO SPA (CF: 09339391006)
</t>
  </si>
  <si>
    <t>BANCA NAZIONALE DEL LAVORO SPA (CF: 09339391006)</t>
  </si>
  <si>
    <t xml:space="preserve">Contratto per la fornitura di n. 3.300 busta trasparenti per fogli di mappa per la Direzione Provinciale di Frosinone </t>
  </si>
  <si>
    <t xml:space="preserve">DuecÃ¬ Italia srl (CF: 02693490126)
ERREBIAN SPA (CF: 08397890586)
INGROSCART SRL (CF: 01469840662)
LA CONTABILITA' (CF: 01283500401)
MYO S.r.l. (CF: 03222970406)
</t>
  </si>
  <si>
    <t>INGROSCART SRL (CF: 01469840662)</t>
  </si>
  <si>
    <t xml:space="preserve">Adesione Convenzione Consip "Apparecchiature Multifunzione 24" Lotto 3 per l'affidamento di noleggio assistenza tecnica e manutenzione di n. 21 fotocopiatrici da collocare presso alcuni Uffici dipendenti dalla DR Lazio </t>
  </si>
  <si>
    <t xml:space="preserve">Adesione Convenzione Consip Apparecchiature Multifunzione 25 Lotto 3 per l'affidamento del noleggio assistenza e manutenzione di 1 fotocopiatrice a colori per l'UP di Frosinone </t>
  </si>
  <si>
    <t xml:space="preserve">XEROX spa (CF: 00747880151)
</t>
  </si>
  <si>
    <t>XEROX spa (CF: 00747880151)</t>
  </si>
  <si>
    <t>Fornitura di n. 10  Pezzi mobili per timbri a calendario anno 2017 per gli Uffici Provinciali ex Territorio</t>
  </si>
  <si>
    <t xml:space="preserve">Istituto Poligrafico e Zecca dello Stato  (CF: 00399810589)
</t>
  </si>
  <si>
    <t>Istituto Poligrafico e Zecca dello Stato  (CF: 00399810589)</t>
  </si>
  <si>
    <t>ATTIVAZIONE CONVENZIONE FORNITURA GAS NATURALE ALCUNI UFFICI DIPENDENTI DELLA DR LAZIO</t>
  </si>
  <si>
    <t xml:space="preserve">ESTRA ENERGIE SRL (CF: 01219980529)
</t>
  </si>
  <si>
    <t>ESTRA ENERGIE SRL (CF: 01219980529)</t>
  </si>
  <si>
    <t>ADESIONE A CONVENZIONE CONSIP BUONI PASTO 7 LOTTO 3</t>
  </si>
  <si>
    <t xml:space="preserve">Fornitura e posa in opera di 4 display di sala per gli UT di ROMA 1- ROMA 3 - ROMA 5 </t>
  </si>
  <si>
    <t>Fornitura ed installazione di apparati apriporta presso la Direzione Regionale Lazio dellâ€™Agenzia delle Entrate e degli Uffici da essa dipendenti.</t>
  </si>
  <si>
    <t xml:space="preserve">SOLARI DI UDINE S.P.A. (CF: 01847860309)
</t>
  </si>
  <si>
    <t>SOLARI DI UDINE S.P.A. (CF: 01847860309)</t>
  </si>
  <si>
    <t>Fornitura e posa in opera di display di sala, mini pc e stampanti ticket per UP ROMA</t>
  </si>
  <si>
    <t>Fornitura gas naturale immobile sito in Roma viale Ciamarra 139/144</t>
  </si>
  <si>
    <t xml:space="preserve">Contratto per la fornitura di un ulteriore servizio di rilevamento ed analisi per la caratterizzazione delle FAV Fibre Artificiali Vetrose da espletarsi presso le Torri A e C dell'immobile sito in Viale Ciamarra n.139 ex sede dell'UP di Roma </t>
  </si>
  <si>
    <t xml:space="preserve">IGEAM SRL (CF: 03747000580)
</t>
  </si>
  <si>
    <t>IGEAM SRL (CF: 03747000580)</t>
  </si>
  <si>
    <t xml:space="preserve">Contratto per la fornitura di un servizio di rilevamento ed analisi per la caratterizzazione delle FAV - Fibre Artificiali Vetrose - presso l'immobile sito in Roma Viale Ciamarra n.139 ex sede dell'UP di Roma </t>
  </si>
  <si>
    <t>Affidamento servizi di smontaggio, prelevamento, trasporto, recupero e/o smaltimento di beni mobili non informatici fuori uso e/o parti di essi, non pericolosi e privi di valore economico, presso il Compendio Martini/Rizzieri</t>
  </si>
  <si>
    <t xml:space="preserve">Lazio Maceri Srl  (CF: 03505570584)
</t>
  </si>
  <si>
    <t>Lazio Maceri Srl  (CF: 03505570584)</t>
  </si>
  <si>
    <t>FORNITURA CONTA VERIFICA BANCONOTE FALSE UPT VITERBO</t>
  </si>
  <si>
    <t xml:space="preserve">INGROSCART SRL (CF: 01469840662)
</t>
  </si>
  <si>
    <t>Affidamento fornitura di quattro cassettiere porta disegni a sette cassetti a norma per l'Ufficio Provinciale di Frosinone Territorio dellâ€™Agenzia delle Entrate.</t>
  </si>
  <si>
    <t xml:space="preserve">PROMAL SRL (CF: 05173030015)
</t>
  </si>
  <si>
    <t>PROMAL SRL (CF: 05173030015)</t>
  </si>
  <si>
    <t xml:space="preserve">Fornitura di toner per stampanti per alcune Direzioni dellâ€™Agenzia delle Entrate â€“ Lotto 3 - Contratto esecutivo  per la Direzione Regionale del Lazio â€“ </t>
  </si>
  <si>
    <t xml:space="preserve">R.C.M. ITALIA s.r.l. (CF: 06736060630)
</t>
  </si>
  <si>
    <t>R.C.M. ITALIA s.r.l. (CF: 06736060630)</t>
  </si>
  <si>
    <t>Gasolio per riscaldamento UT ROMA 2</t>
  </si>
  <si>
    <t xml:space="preserve">BRONCHI COMBUSTIBILI SRL (CF: 01252710403)
</t>
  </si>
  <si>
    <t>BRONCHI COMBUSTIBILI SRL (CF: 01252710403)</t>
  </si>
  <si>
    <t xml:space="preserve">Contratto per il servizio di interpretariato per quattro dipendenti sordomuti dipendenti dalla DP di Viterbo e dalla DP di Latina per consentire la partecipazione ad un incontro sul tema dell'attestazione delle presenze </t>
  </si>
  <si>
    <t xml:space="preserve">SANTEC. SPA (CF: 02372750642)
</t>
  </si>
  <si>
    <t>SANTEC. SPA (CF: 02372750642)</t>
  </si>
  <si>
    <t xml:space="preserve">Servizio di rilevamento della presenza di amianto nei solai e nei pavimenti dell'ex sede dell'Ufficio Provinciale di Roma sita in Viale Ciamarra 139 </t>
  </si>
  <si>
    <t>ADESIONE CONVENZIONE CONSIP EE 13 UFFICI ENTRATE</t>
  </si>
  <si>
    <t xml:space="preserve">Noleggio, assistenza tecnica e manutenzione di n. 1 fotocopiatrice a colori da collocare presso l'UP di Rieti  </t>
  </si>
  <si>
    <t xml:space="preserve">KYOCERA DOCUMENT SOLUTION ITALIA SPA (CF: 01788080156)
</t>
  </si>
  <si>
    <t>KYOCERA DOCUMENT SOLUTION ITALIA SPA (CF: 01788080156)</t>
  </si>
  <si>
    <t xml:space="preserve">Affidamento della fornitura di n. 20 bretelle ottiche multimodali 2 metri e n. 20 bretelle ottiche multimodali 3 metri per la nuova sede dellâ€™Ufficio Provinciale di Roma dellâ€™Agenzia delle Entrate. </t>
  </si>
  <si>
    <t xml:space="preserve">F.E.R.T. (CF: 00813330586)
</t>
  </si>
  <si>
    <t>F.E.R.T. (CF: 00813330586)</t>
  </si>
  <si>
    <t xml:space="preserve">Adesione Convenzione Consip "Apparecchiature Multifunzione 26 Noleggio Lotto 2"per il noleggio assistenza e manutenzione di n. 20 fotocopiatrici per alcuni Uffici dipendenti dalla DR Lazio </t>
  </si>
  <si>
    <t xml:space="preserve">Fornitura di materiale di consumo - toner, cartucce drums originali per le stampanti in uso presso la Direzione Regionale del Lazio e gli Uffici da essa dipendenti </t>
  </si>
  <si>
    <t xml:space="preserve">CCG Srl (CF: 03351040583)
CORPORATE EXPRESS SRL (CF: 00936630151)
ECO LASER INFORMATICA SRL  (CF: 04427081007)
ERREBIAN SPA (CF: 08397890586)
LYRECO ITALIA S.P.A. (CF: 11582010150)
</t>
  </si>
  <si>
    <t>ECO LASER INFORMATICA SRL  (CF: 04427081007)</t>
  </si>
  <si>
    <t>Affidamento in concessione del servizio di mensa Ufficio di Via Costi 58/60 in Roma</t>
  </si>
  <si>
    <t xml:space="preserve">BIORISTORO ITALIA SRL (CF: 01337360596)
GESTIONE SERVIZI INTEGRATI SRL (CF: 04825541008)
LA ROMANA SOC.COOP.A R.L. (CF: 10579461004)
LE PALME SRL (CF: 01564680815)
PANDA BENEDETTO (CF: 10345881006)
</t>
  </si>
  <si>
    <t>BIORISTORO ITALIA SRL (CF: 01337360596)</t>
  </si>
  <si>
    <t>Fornitura di materiale di consumo per stampanti per la DP III di Roma della Direzione regionale del Lazio.</t>
  </si>
  <si>
    <t xml:space="preserve">INFORDATA (CF: 00929440592)
</t>
  </si>
  <si>
    <t>INFORDATA (CF: 00929440592)</t>
  </si>
  <si>
    <t>Gasolio per riscaldamento  UT FRASCATI</t>
  </si>
  <si>
    <t xml:space="preserve">n. 3 esami strumentali ricerca amianto in SEM presso l'immobile sito in Via Emanuele Filiberto n.4 sede dell'Ufficio Provinciale di Latina </t>
  </si>
  <si>
    <t xml:space="preserve">EXITONE S.P.A. (CF: 07874490019)
</t>
  </si>
  <si>
    <t>EXITONE S.P.A. (CF: 07874490019)</t>
  </si>
  <si>
    <t>Servizio Responsabile Prevenzione Protezione redazione aggiornamento DVR per sedi DR Lazio, UP Roma e sedi staccate Velletri Civitavecchia nonchÃ¨ ex sede UP Roma sita in Viale Ciamarra 139</t>
  </si>
  <si>
    <t xml:space="preserve">Adesione Convenzione Consip Gestione Integrata per la Sicurezza ed.3 Lotto 4 </t>
  </si>
  <si>
    <t xml:space="preserve">Convenzione Gestione Integrata per la sicurezza sui luoghi di lavoro ed 3 lotto 4 - n. 2 visite oculistiche specialistiche per 2 dipendenti </t>
  </si>
  <si>
    <t>FORNITURA CARTA TERMICA PER IMPIANTI ELIMINA CODE UFFICI DIPENDENTI DELLA DR LAZIO</t>
  </si>
  <si>
    <t xml:space="preserve">Contratto per la fornitura di carta A4 per lâ€™Agenzia delle Entrate - Direzione Regionale del Lazio e Uffici da essa dipendenti </t>
  </si>
  <si>
    <t xml:space="preserve">ALL SOLUTIONS (CF: 07781481002)
ATS SOLUZIONI SRL (CF: 09742111009)
BARBANTINI SRL (CF: 03893170583)
C.G.M. (CF: 06178801004)
C2 SRL (CF: 01121130197)
CCG Srl (CF: 03351040583)
</t>
  </si>
  <si>
    <t xml:space="preserve">n.6 esami strumentali ricerca amianto in sem da effettuare presso l'immobile sede della Direzione Provinciale di Rieti </t>
  </si>
  <si>
    <t xml:space="preserve">Servizio di interpretariato L.I.S. </t>
  </si>
  <si>
    <t xml:space="preserve">GIONADAB CRIMITO (CF: CRMGDB69P20D045B)
</t>
  </si>
  <si>
    <t>GIONADAB CRIMITO (CF: CRMGDB69P20D045B)</t>
  </si>
  <si>
    <t xml:space="preserve">Contratto per il complessivo servizio di ascolto radio in Centrale operativa, pronto intervento celere, apertura e chiusura immobile sede della Direzione Provinciale, dell'Ufficio Territoriale e dell'Ufficio Provinciale di Frosinone </t>
  </si>
  <si>
    <t>08-AFFIDAMENTO IN ECONOMIA - COTTIMO FIDUCIARIO</t>
  </si>
  <si>
    <t xml:space="preserve">ISTITUTO DI VIGILANZA CONTROLPOL SERVIZI DI SICUREZZA SRL (CF: 01669060608)
ISTITUTO VIGILANZA ARGO S.R.L. (CF: 04995770585)
METROPOL SERVIZI DI SICUREZZA SRL (CF: 00335650602)
SECURPOL SRL ISTITUTO DI VIGILANZA PROV.FROSINONE (CF: 01758550600)
URBAN SECURITY INVESTIGATION ITALIA SRL (CF: 02668400605)
</t>
  </si>
  <si>
    <t>URBAN SECURITY INVESTIGATION ITALIA SRL (CF: 02668400605)</t>
  </si>
  <si>
    <t>manutenzione ordinaria condotta fognaria frascati ed eventuali altri interventi presso gli uffici dipendenti dalla direzione regionale lazio dell'agenzia delle entrate</t>
  </si>
  <si>
    <t xml:space="preserve">INITIATIVE 2000 S.E.A. Srl (CF: 01963610595)
</t>
  </si>
  <si>
    <t>INITIATIVE 2000 S.E.A. Srl (CF: 01963610595)</t>
  </si>
  <si>
    <t>Servizio di manutenzione degli impianti di videosorveglianza e degli impianti antintrusione installati presso la Direzione Regionale Lazio dellâ€™Agenzia delle Entrate e gli Uffici da essa dipendenti.</t>
  </si>
  <si>
    <t xml:space="preserve">NUOVA SICUREZZA ED IMPIANTISTICA SRL (CF: 02418030694)
S.E.E. di Caiola e C. (CF: 04147861001)
SECUR IMPIANTI SRL (CF: 01168350252)
THESIS IMPIANTI SPA (CF: 01597941002)
TS IMPIANTI SRL (CF: 09401791000)
</t>
  </si>
  <si>
    <t>S.E.E. di Caiola e C. (CF: 04147861001)</t>
  </si>
  <si>
    <t>Fornitura di materiale di consumo -  toner, cartucce e drums originali per stampanti in uso presso la Direzione Regionale del Lazio dellâ€™Agenzia delle Entrate  e gli Uffici da essa dipendenti.</t>
  </si>
  <si>
    <t xml:space="preserve">CCG Srl (CF: 03351040583)
ERREBIAN SPA (CF: 08397890586)
FINBUC SRL (CF: 08573761007)
MIDA SRL (CF: 01513020238)
R.C.M. ITALIA s.r.l. (CF: 06736060630)
</t>
  </si>
  <si>
    <t>ERREBIAN SPA (CF: 08397890586)</t>
  </si>
  <si>
    <t xml:space="preserve">Convenzione Consip Gestione Integrata per la sicurezza ed. 3 Lotto 4 </t>
  </si>
  <si>
    <t xml:space="preserve">Convenzione Consip Gestione Integrata per la sicurezza ed. 3 Lotto 4 - Prove evacuazione </t>
  </si>
  <si>
    <t xml:space="preserve">Manutenzione delle aree verdi presso la Direzione Regionale del Lazio dell'Agenzia delle Entrate ed alcuni Uffici da essa dipendenti </t>
  </si>
  <si>
    <t xml:space="preserve">Ciaglia Franco (CF: CGLFNC47R12H501O)
GIARDINI E PAESAGGI DI GIANNELLI ALESSANDRO (CF: 13440061003)
IL PUNTO VERDE SNC (CF: 04651551006)
LEO GARDEN SRL  (CF: 13285631001)
VIVAI MARCELLI SAS DI MARCELLI TONINO E C. (CF: 03809191004)
</t>
  </si>
  <si>
    <t>Ciaglia Franco (CF: CGLFNC47R12H501O)</t>
  </si>
  <si>
    <t>Affidamento in concessione del servizio mensa di Via Capranesi 54/58 in Roma</t>
  </si>
  <si>
    <t xml:space="preserve">CAPITAL SRL (CF: 07684841211)
CIR FOOD S.C. (CF: 00464110352)
GESTIONE SERVIZI INTEGRATI SRL (CF: 04825541008)
LA ROMANA SOC.COOP.A R.L. (CF: 10579461004)
</t>
  </si>
  <si>
    <t>GESTIONE SERVIZI INTEGRATI SRL (CF: 04825541008)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</si>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</sst>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B5" sqref="B5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189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"Z88182FBEC"</f>
        <v>Z88182FBEC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0</v>
      </c>
      <c r="I3" s="2">
        <v>42394</v>
      </c>
      <c r="J3" s="2">
        <v>42405</v>
      </c>
      <c r="K3">
        <v>1377.78</v>
      </c>
    </row>
    <row r="4" spans="1:11" x14ac:dyDescent="0.25">
      <c r="A4" t="str">
        <f>"6570134617"</f>
        <v>6570134617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0</v>
      </c>
      <c r="I4" s="2">
        <v>42461</v>
      </c>
      <c r="J4" s="2">
        <v>42825</v>
      </c>
      <c r="K4">
        <v>75152.639999999999</v>
      </c>
    </row>
    <row r="5" spans="1:11" x14ac:dyDescent="0.25">
      <c r="A5" t="str">
        <f>"65700733C1"</f>
        <v>65700733C1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21</v>
      </c>
      <c r="G5" t="s">
        <v>22</v>
      </c>
      <c r="H5">
        <v>0</v>
      </c>
      <c r="I5" s="2">
        <v>42552</v>
      </c>
      <c r="J5" s="2">
        <v>42916</v>
      </c>
      <c r="K5">
        <v>209489.42</v>
      </c>
    </row>
    <row r="6" spans="1:11" x14ac:dyDescent="0.25">
      <c r="A6" t="str">
        <f>"Z4F187CABC"</f>
        <v>Z4F187CABC</v>
      </c>
      <c r="B6" t="str">
        <f t="shared" si="0"/>
        <v>06363391001</v>
      </c>
      <c r="C6" t="s">
        <v>15</v>
      </c>
      <c r="D6" t="s">
        <v>24</v>
      </c>
      <c r="E6" t="s">
        <v>17</v>
      </c>
      <c r="F6" s="1" t="s">
        <v>18</v>
      </c>
      <c r="G6" t="s">
        <v>19</v>
      </c>
      <c r="H6">
        <v>0</v>
      </c>
      <c r="I6" s="2">
        <v>42411</v>
      </c>
      <c r="J6" s="2">
        <v>42418</v>
      </c>
      <c r="K6">
        <v>9239.56</v>
      </c>
    </row>
    <row r="7" spans="1:11" x14ac:dyDescent="0.25">
      <c r="A7" t="str">
        <f>"Z4B165E86E"</f>
        <v>Z4B165E86E</v>
      </c>
      <c r="B7" t="str">
        <f t="shared" si="0"/>
        <v>06363391001</v>
      </c>
      <c r="C7" t="s">
        <v>15</v>
      </c>
      <c r="D7" t="s">
        <v>25</v>
      </c>
      <c r="E7" t="s">
        <v>26</v>
      </c>
      <c r="F7" s="1" t="s">
        <v>27</v>
      </c>
      <c r="G7" t="s">
        <v>28</v>
      </c>
      <c r="H7">
        <v>35000</v>
      </c>
      <c r="I7" s="2">
        <v>42380</v>
      </c>
      <c r="J7" s="2">
        <v>43110</v>
      </c>
      <c r="K7">
        <v>17420.7</v>
      </c>
    </row>
    <row r="8" spans="1:11" x14ac:dyDescent="0.25">
      <c r="A8" t="str">
        <f>"Z331810A77"</f>
        <v>Z331810A77</v>
      </c>
      <c r="B8" t="str">
        <f t="shared" si="0"/>
        <v>06363391001</v>
      </c>
      <c r="C8" t="s">
        <v>15</v>
      </c>
      <c r="D8" t="s">
        <v>29</v>
      </c>
      <c r="E8" t="s">
        <v>17</v>
      </c>
      <c r="F8" s="1" t="s">
        <v>18</v>
      </c>
      <c r="G8" t="s">
        <v>19</v>
      </c>
      <c r="H8">
        <v>0</v>
      </c>
      <c r="I8" s="2">
        <v>42387</v>
      </c>
      <c r="J8" s="2">
        <v>42385</v>
      </c>
      <c r="K8">
        <v>7660.89</v>
      </c>
    </row>
    <row r="9" spans="1:11" x14ac:dyDescent="0.25">
      <c r="A9" t="str">
        <f>"ZB61901E95"</f>
        <v>ZB61901E95</v>
      </c>
      <c r="B9" t="str">
        <f t="shared" si="0"/>
        <v>06363391001</v>
      </c>
      <c r="C9" t="s">
        <v>15</v>
      </c>
      <c r="D9" t="s">
        <v>24</v>
      </c>
      <c r="E9" t="s">
        <v>17</v>
      </c>
      <c r="F9" s="1" t="s">
        <v>18</v>
      </c>
      <c r="G9" t="s">
        <v>19</v>
      </c>
      <c r="H9">
        <v>0</v>
      </c>
      <c r="I9" s="2">
        <v>42445</v>
      </c>
      <c r="J9" s="2">
        <v>42452</v>
      </c>
      <c r="K9">
        <v>8615.4599999999991</v>
      </c>
    </row>
    <row r="10" spans="1:11" x14ac:dyDescent="0.25">
      <c r="A10" t="str">
        <f>"ZC8182FA8B"</f>
        <v>ZC8182FA8B</v>
      </c>
      <c r="B10" t="str">
        <f t="shared" si="0"/>
        <v>06363391001</v>
      </c>
      <c r="C10" t="s">
        <v>15</v>
      </c>
      <c r="D10" t="s">
        <v>30</v>
      </c>
      <c r="E10" t="s">
        <v>31</v>
      </c>
      <c r="F10" s="1" t="s">
        <v>32</v>
      </c>
      <c r="G10" t="s">
        <v>33</v>
      </c>
      <c r="H10">
        <v>1900</v>
      </c>
      <c r="I10" s="2">
        <v>42397</v>
      </c>
      <c r="J10" s="2">
        <v>42427</v>
      </c>
      <c r="K10">
        <v>1900</v>
      </c>
    </row>
    <row r="11" spans="1:11" x14ac:dyDescent="0.25">
      <c r="A11" t="str">
        <f>"Z271867393"</f>
        <v>Z271867393</v>
      </c>
      <c r="B11" t="str">
        <f t="shared" si="0"/>
        <v>06363391001</v>
      </c>
      <c r="C11" t="s">
        <v>15</v>
      </c>
      <c r="D11" t="s">
        <v>34</v>
      </c>
      <c r="E11" t="s">
        <v>31</v>
      </c>
      <c r="F11" s="1" t="s">
        <v>35</v>
      </c>
      <c r="G11" t="s">
        <v>36</v>
      </c>
      <c r="H11">
        <v>3672</v>
      </c>
      <c r="I11" s="2">
        <v>42415</v>
      </c>
      <c r="J11" s="2">
        <v>42415</v>
      </c>
      <c r="K11">
        <v>3672</v>
      </c>
    </row>
    <row r="12" spans="1:11" x14ac:dyDescent="0.25">
      <c r="A12" t="str">
        <f>"Z8D186A98A"</f>
        <v>Z8D186A98A</v>
      </c>
      <c r="B12" t="str">
        <f t="shared" si="0"/>
        <v>06363391001</v>
      </c>
      <c r="C12" t="s">
        <v>15</v>
      </c>
      <c r="D12" t="s">
        <v>37</v>
      </c>
      <c r="E12" t="s">
        <v>31</v>
      </c>
      <c r="F12" s="1" t="s">
        <v>38</v>
      </c>
      <c r="G12" t="s">
        <v>39</v>
      </c>
      <c r="H12">
        <v>19300</v>
      </c>
      <c r="I12" s="2">
        <v>42415</v>
      </c>
      <c r="J12" s="2">
        <v>42444</v>
      </c>
      <c r="K12">
        <v>19300</v>
      </c>
    </row>
    <row r="13" spans="1:11" x14ac:dyDescent="0.25">
      <c r="A13" t="str">
        <f>"ZA118CA48A"</f>
        <v>ZA118CA48A</v>
      </c>
      <c r="B13" t="str">
        <f t="shared" si="0"/>
        <v>06363391001</v>
      </c>
      <c r="C13" t="s">
        <v>15</v>
      </c>
      <c r="D13" t="s">
        <v>40</v>
      </c>
      <c r="E13" t="s">
        <v>31</v>
      </c>
      <c r="F13" s="1" t="s">
        <v>41</v>
      </c>
      <c r="G13" t="s">
        <v>42</v>
      </c>
      <c r="H13">
        <v>1962</v>
      </c>
      <c r="I13" s="2">
        <v>42441</v>
      </c>
      <c r="J13" s="2">
        <v>42471</v>
      </c>
      <c r="K13">
        <v>1962</v>
      </c>
    </row>
    <row r="14" spans="1:11" x14ac:dyDescent="0.25">
      <c r="A14" t="str">
        <f>"Z351921AFE"</f>
        <v>Z351921AFE</v>
      </c>
      <c r="B14" t="str">
        <f t="shared" si="0"/>
        <v>06363391001</v>
      </c>
      <c r="C14" t="s">
        <v>15</v>
      </c>
      <c r="D14" t="s">
        <v>43</v>
      </c>
      <c r="E14" t="s">
        <v>31</v>
      </c>
      <c r="F14" s="1" t="s">
        <v>44</v>
      </c>
      <c r="G14" t="s">
        <v>45</v>
      </c>
      <c r="H14">
        <v>7125</v>
      </c>
      <c r="I14" s="2">
        <v>42461</v>
      </c>
      <c r="J14" s="2">
        <v>42551</v>
      </c>
      <c r="K14">
        <v>7125</v>
      </c>
    </row>
    <row r="15" spans="1:11" x14ac:dyDescent="0.25">
      <c r="A15" t="str">
        <f>"ZA2189F099"</f>
        <v>ZA2189F099</v>
      </c>
      <c r="B15" t="str">
        <f t="shared" si="0"/>
        <v>06363391001</v>
      </c>
      <c r="C15" t="s">
        <v>15</v>
      </c>
      <c r="D15" t="s">
        <v>46</v>
      </c>
      <c r="E15" t="s">
        <v>17</v>
      </c>
      <c r="F15" s="1" t="s">
        <v>47</v>
      </c>
      <c r="G15" t="s">
        <v>48</v>
      </c>
      <c r="H15">
        <v>4887.13</v>
      </c>
      <c r="I15" s="2">
        <v>42425</v>
      </c>
      <c r="J15" s="2">
        <v>42482</v>
      </c>
      <c r="K15">
        <v>4887.13</v>
      </c>
    </row>
    <row r="16" spans="1:11" x14ac:dyDescent="0.25">
      <c r="A16" t="str">
        <f>"ZD71955DE5"</f>
        <v>ZD71955DE5</v>
      </c>
      <c r="B16" t="str">
        <f t="shared" si="0"/>
        <v>06363391001</v>
      </c>
      <c r="C16" t="s">
        <v>15</v>
      </c>
      <c r="D16" t="s">
        <v>49</v>
      </c>
      <c r="E16" t="s">
        <v>31</v>
      </c>
      <c r="F16" s="1" t="s">
        <v>50</v>
      </c>
      <c r="G16" t="s">
        <v>51</v>
      </c>
      <c r="H16">
        <v>732.79</v>
      </c>
      <c r="I16" s="2">
        <v>42472</v>
      </c>
      <c r="J16" s="2">
        <v>42479</v>
      </c>
      <c r="K16">
        <v>0</v>
      </c>
    </row>
    <row r="17" spans="1:11" x14ac:dyDescent="0.25">
      <c r="A17" t="str">
        <f>"Z091A80B06"</f>
        <v>Z091A80B06</v>
      </c>
      <c r="B17" t="str">
        <f t="shared" si="0"/>
        <v>06363391001</v>
      </c>
      <c r="C17" t="s">
        <v>15</v>
      </c>
      <c r="D17" t="s">
        <v>52</v>
      </c>
      <c r="E17" t="s">
        <v>17</v>
      </c>
      <c r="F17" s="1" t="s">
        <v>53</v>
      </c>
      <c r="G17" t="s">
        <v>54</v>
      </c>
      <c r="H17">
        <v>19572</v>
      </c>
      <c r="I17" s="2">
        <v>42583</v>
      </c>
      <c r="J17" s="2">
        <v>44469</v>
      </c>
      <c r="K17">
        <v>6983.47</v>
      </c>
    </row>
    <row r="18" spans="1:11" x14ac:dyDescent="0.25">
      <c r="A18" t="str">
        <f>"67204670D0"</f>
        <v>67204670D0</v>
      </c>
      <c r="B18" t="str">
        <f t="shared" si="0"/>
        <v>06363391001</v>
      </c>
      <c r="C18" t="s">
        <v>15</v>
      </c>
      <c r="D18" t="s">
        <v>55</v>
      </c>
      <c r="E18" t="s">
        <v>17</v>
      </c>
      <c r="F18" s="1" t="s">
        <v>56</v>
      </c>
      <c r="G18" t="s">
        <v>57</v>
      </c>
      <c r="H18">
        <v>1495400.28</v>
      </c>
      <c r="I18" s="2">
        <v>42542</v>
      </c>
      <c r="J18" s="2">
        <v>42724</v>
      </c>
      <c r="K18">
        <v>1433504.52</v>
      </c>
    </row>
    <row r="19" spans="1:11" x14ac:dyDescent="0.25">
      <c r="A19" t="str">
        <f>"6655666D52"</f>
        <v>6655666D52</v>
      </c>
      <c r="B19" t="str">
        <f t="shared" si="0"/>
        <v>06363391001</v>
      </c>
      <c r="C19" t="s">
        <v>15</v>
      </c>
      <c r="D19" t="s">
        <v>58</v>
      </c>
      <c r="E19" t="s">
        <v>26</v>
      </c>
      <c r="F19" s="1" t="s">
        <v>59</v>
      </c>
      <c r="G19" t="s">
        <v>60</v>
      </c>
      <c r="H19">
        <v>30375</v>
      </c>
      <c r="I19" s="2">
        <v>42514</v>
      </c>
      <c r="J19" s="2">
        <v>42878</v>
      </c>
      <c r="K19">
        <v>30375</v>
      </c>
    </row>
    <row r="20" spans="1:11" x14ac:dyDescent="0.25">
      <c r="A20" t="str">
        <f>"Z0E1A1A7F8"</f>
        <v>Z0E1A1A7F8</v>
      </c>
      <c r="B20" t="str">
        <f t="shared" si="0"/>
        <v>06363391001</v>
      </c>
      <c r="C20" t="s">
        <v>15</v>
      </c>
      <c r="D20" t="s">
        <v>61</v>
      </c>
      <c r="E20" t="s">
        <v>31</v>
      </c>
      <c r="F20" s="1" t="s">
        <v>62</v>
      </c>
      <c r="G20" t="s">
        <v>63</v>
      </c>
      <c r="H20">
        <v>1715.13</v>
      </c>
      <c r="I20" s="2">
        <v>42536</v>
      </c>
      <c r="J20" s="2">
        <v>42541</v>
      </c>
      <c r="K20">
        <v>1715.13</v>
      </c>
    </row>
    <row r="21" spans="1:11" x14ac:dyDescent="0.25">
      <c r="A21" t="str">
        <f>"Z2D189F070"</f>
        <v>Z2D189F070</v>
      </c>
      <c r="B21" t="str">
        <f t="shared" si="0"/>
        <v>06363391001</v>
      </c>
      <c r="C21" t="s">
        <v>15</v>
      </c>
      <c r="D21" t="s">
        <v>64</v>
      </c>
      <c r="E21" t="s">
        <v>17</v>
      </c>
      <c r="F21" s="1" t="s">
        <v>47</v>
      </c>
      <c r="G21" t="s">
        <v>48</v>
      </c>
      <c r="H21">
        <v>7711.2</v>
      </c>
      <c r="I21" s="2">
        <v>42425</v>
      </c>
      <c r="J21" s="2">
        <v>42467</v>
      </c>
      <c r="K21">
        <v>7711.2</v>
      </c>
    </row>
    <row r="22" spans="1:11" x14ac:dyDescent="0.25">
      <c r="A22" t="str">
        <f>"Z3B19B1FA7"</f>
        <v>Z3B19B1FA7</v>
      </c>
      <c r="B22" t="str">
        <f t="shared" si="0"/>
        <v>06363391001</v>
      </c>
      <c r="C22" t="s">
        <v>15</v>
      </c>
      <c r="D22" t="s">
        <v>65</v>
      </c>
      <c r="E22" t="s">
        <v>31</v>
      </c>
      <c r="F22" s="1" t="s">
        <v>66</v>
      </c>
      <c r="G22" t="s">
        <v>67</v>
      </c>
      <c r="H22">
        <v>1066.3599999999999</v>
      </c>
      <c r="I22" s="2">
        <v>42508</v>
      </c>
      <c r="J22" s="2">
        <v>42521</v>
      </c>
      <c r="K22">
        <v>1066.3599999999999</v>
      </c>
    </row>
    <row r="23" spans="1:11" x14ac:dyDescent="0.25">
      <c r="A23" t="str">
        <f>"Z72191D527"</f>
        <v>Z72191D527</v>
      </c>
      <c r="B23" t="str">
        <f t="shared" si="0"/>
        <v>06363391001</v>
      </c>
      <c r="C23" t="s">
        <v>15</v>
      </c>
      <c r="D23" t="s">
        <v>68</v>
      </c>
      <c r="E23" t="s">
        <v>31</v>
      </c>
      <c r="F23" s="1" t="s">
        <v>69</v>
      </c>
      <c r="G23" t="s">
        <v>70</v>
      </c>
      <c r="H23">
        <v>450</v>
      </c>
      <c r="I23" s="2">
        <v>42452</v>
      </c>
      <c r="J23" s="2">
        <v>42478</v>
      </c>
      <c r="K23">
        <v>450</v>
      </c>
    </row>
    <row r="24" spans="1:11" x14ac:dyDescent="0.25">
      <c r="A24" t="str">
        <f>"Z8E1986175"</f>
        <v>Z8E1986175</v>
      </c>
      <c r="B24" t="str">
        <f t="shared" si="0"/>
        <v>06363391001</v>
      </c>
      <c r="C24" t="s">
        <v>15</v>
      </c>
      <c r="D24" t="s">
        <v>71</v>
      </c>
      <c r="E24" t="s">
        <v>31</v>
      </c>
      <c r="F24" s="1" t="s">
        <v>72</v>
      </c>
      <c r="G24" t="s">
        <v>73</v>
      </c>
      <c r="H24">
        <v>25000</v>
      </c>
      <c r="I24" s="2">
        <v>42481</v>
      </c>
      <c r="J24" s="2">
        <v>42582</v>
      </c>
      <c r="K24">
        <v>16022.86</v>
      </c>
    </row>
    <row r="25" spans="1:11" x14ac:dyDescent="0.25">
      <c r="A25" t="str">
        <f>"Z97191D552"</f>
        <v>Z97191D552</v>
      </c>
      <c r="B25" t="str">
        <f t="shared" si="0"/>
        <v>06363391001</v>
      </c>
      <c r="C25" t="s">
        <v>15</v>
      </c>
      <c r="D25" t="s">
        <v>74</v>
      </c>
      <c r="E25" t="s">
        <v>31</v>
      </c>
      <c r="F25" s="1" t="s">
        <v>75</v>
      </c>
      <c r="G25" t="s">
        <v>76</v>
      </c>
      <c r="H25">
        <v>983.2</v>
      </c>
      <c r="I25" s="2">
        <v>42452</v>
      </c>
      <c r="J25" s="2">
        <v>42478</v>
      </c>
      <c r="K25">
        <v>983.2</v>
      </c>
    </row>
    <row r="26" spans="1:11" x14ac:dyDescent="0.25">
      <c r="A26" t="str">
        <f>"Z9F18C19C1"</f>
        <v>Z9F18C19C1</v>
      </c>
      <c r="B26" t="str">
        <f t="shared" si="0"/>
        <v>06363391001</v>
      </c>
      <c r="C26" t="s">
        <v>15</v>
      </c>
      <c r="D26" t="s">
        <v>77</v>
      </c>
      <c r="E26" t="s">
        <v>31</v>
      </c>
      <c r="F26" s="1" t="s">
        <v>78</v>
      </c>
      <c r="G26" t="s">
        <v>79</v>
      </c>
      <c r="H26">
        <v>495</v>
      </c>
      <c r="I26" s="2">
        <v>42437</v>
      </c>
      <c r="J26" s="2">
        <v>42467</v>
      </c>
      <c r="K26">
        <v>495</v>
      </c>
    </row>
    <row r="27" spans="1:11" x14ac:dyDescent="0.25">
      <c r="A27" t="str">
        <f>"ZA219861F2"</f>
        <v>ZA219861F2</v>
      </c>
      <c r="B27" t="str">
        <f t="shared" si="0"/>
        <v>06363391001</v>
      </c>
      <c r="C27" t="s">
        <v>15</v>
      </c>
      <c r="D27" t="s">
        <v>80</v>
      </c>
      <c r="E27" t="s">
        <v>31</v>
      </c>
      <c r="F27" s="1" t="s">
        <v>32</v>
      </c>
      <c r="G27" t="s">
        <v>33</v>
      </c>
      <c r="H27">
        <v>2500</v>
      </c>
      <c r="I27" s="2">
        <v>42481</v>
      </c>
      <c r="J27" s="2">
        <v>42513</v>
      </c>
      <c r="K27">
        <v>2500</v>
      </c>
    </row>
    <row r="28" spans="1:11" x14ac:dyDescent="0.25">
      <c r="A28" t="str">
        <f>"ZD1197A4A3"</f>
        <v>ZD1197A4A3</v>
      </c>
      <c r="B28" t="str">
        <f t="shared" si="0"/>
        <v>06363391001</v>
      </c>
      <c r="C28" t="s">
        <v>15</v>
      </c>
      <c r="D28" t="s">
        <v>81</v>
      </c>
      <c r="E28" t="s">
        <v>26</v>
      </c>
      <c r="F28" s="1" t="s">
        <v>82</v>
      </c>
      <c r="G28" t="s">
        <v>83</v>
      </c>
      <c r="H28">
        <v>1190</v>
      </c>
      <c r="I28" s="2">
        <v>42535</v>
      </c>
      <c r="J28" s="2">
        <v>42541</v>
      </c>
      <c r="K28">
        <v>0</v>
      </c>
    </row>
    <row r="29" spans="1:11" x14ac:dyDescent="0.25">
      <c r="A29" t="str">
        <f>"ZE619E1D68"</f>
        <v>ZE619E1D68</v>
      </c>
      <c r="B29" t="str">
        <f t="shared" si="0"/>
        <v>06363391001</v>
      </c>
      <c r="C29" t="s">
        <v>15</v>
      </c>
      <c r="D29" t="s">
        <v>65</v>
      </c>
      <c r="E29" t="s">
        <v>31</v>
      </c>
      <c r="F29" s="1" t="s">
        <v>84</v>
      </c>
      <c r="G29" t="s">
        <v>85</v>
      </c>
      <c r="H29">
        <v>693</v>
      </c>
      <c r="I29" s="2">
        <v>42508</v>
      </c>
      <c r="J29" s="2">
        <v>42569</v>
      </c>
      <c r="K29">
        <v>693</v>
      </c>
    </row>
    <row r="30" spans="1:11" x14ac:dyDescent="0.25">
      <c r="A30" t="str">
        <f>"ZE71A0B960"</f>
        <v>ZE71A0B960</v>
      </c>
      <c r="B30" t="str">
        <f t="shared" si="0"/>
        <v>06363391001</v>
      </c>
      <c r="C30" t="s">
        <v>15</v>
      </c>
      <c r="D30" t="s">
        <v>86</v>
      </c>
      <c r="E30" t="s">
        <v>31</v>
      </c>
      <c r="F30" s="1" t="s">
        <v>87</v>
      </c>
      <c r="G30" t="s">
        <v>88</v>
      </c>
      <c r="H30">
        <v>138</v>
      </c>
      <c r="I30" s="2">
        <v>42522</v>
      </c>
      <c r="J30" s="2">
        <v>42704</v>
      </c>
      <c r="K30">
        <v>138</v>
      </c>
    </row>
    <row r="31" spans="1:11" x14ac:dyDescent="0.25">
      <c r="A31" t="str">
        <f>"66984897FC"</f>
        <v>66984897FC</v>
      </c>
      <c r="B31" t="str">
        <f t="shared" si="0"/>
        <v>06363391001</v>
      </c>
      <c r="C31" t="s">
        <v>15</v>
      </c>
      <c r="D31" t="s">
        <v>89</v>
      </c>
      <c r="E31" t="s">
        <v>17</v>
      </c>
      <c r="F31" s="1" t="s">
        <v>90</v>
      </c>
      <c r="G31" t="s">
        <v>91</v>
      </c>
      <c r="H31">
        <v>6963566.0800000001</v>
      </c>
      <c r="I31" s="2">
        <v>42522</v>
      </c>
      <c r="J31" s="2">
        <v>43852</v>
      </c>
      <c r="K31">
        <v>2371050.19</v>
      </c>
    </row>
    <row r="32" spans="1:11" x14ac:dyDescent="0.25">
      <c r="A32" t="str">
        <f>"66931019AA"</f>
        <v>66931019AA</v>
      </c>
      <c r="B32" t="str">
        <f t="shared" si="0"/>
        <v>06363391001</v>
      </c>
      <c r="C32" t="s">
        <v>15</v>
      </c>
      <c r="D32" t="s">
        <v>92</v>
      </c>
      <c r="E32" t="s">
        <v>17</v>
      </c>
      <c r="F32" s="1" t="s">
        <v>93</v>
      </c>
      <c r="G32" t="s">
        <v>94</v>
      </c>
      <c r="H32">
        <v>699844.9</v>
      </c>
      <c r="I32" s="2">
        <v>42522</v>
      </c>
      <c r="J32" s="2">
        <v>43863</v>
      </c>
      <c r="K32">
        <v>250892.71</v>
      </c>
    </row>
    <row r="33" spans="1:11" x14ac:dyDescent="0.25">
      <c r="A33" t="str">
        <f>"Z8A19460C5"</f>
        <v>Z8A19460C5</v>
      </c>
      <c r="B33" t="str">
        <f t="shared" si="0"/>
        <v>06363391001</v>
      </c>
      <c r="C33" t="s">
        <v>15</v>
      </c>
      <c r="D33" t="s">
        <v>95</v>
      </c>
      <c r="E33" t="s">
        <v>26</v>
      </c>
      <c r="F33" s="1" t="s">
        <v>96</v>
      </c>
      <c r="G33" t="s">
        <v>97</v>
      </c>
      <c r="H33">
        <v>4587</v>
      </c>
      <c r="I33" s="2">
        <v>42563</v>
      </c>
      <c r="J33" s="2">
        <v>42566</v>
      </c>
      <c r="K33">
        <v>0</v>
      </c>
    </row>
    <row r="34" spans="1:11" x14ac:dyDescent="0.25">
      <c r="A34" t="str">
        <f>"66636287C7"</f>
        <v>66636287C7</v>
      </c>
      <c r="B34" t="str">
        <f t="shared" si="0"/>
        <v>06363391001</v>
      </c>
      <c r="C34" t="s">
        <v>15</v>
      </c>
      <c r="D34" t="s">
        <v>98</v>
      </c>
      <c r="E34" t="s">
        <v>17</v>
      </c>
      <c r="F34" s="1" t="s">
        <v>53</v>
      </c>
      <c r="G34" t="s">
        <v>54</v>
      </c>
      <c r="H34">
        <v>58716</v>
      </c>
      <c r="I34" s="2">
        <v>42552</v>
      </c>
      <c r="J34" s="2">
        <v>44377</v>
      </c>
      <c r="K34">
        <v>23468.92</v>
      </c>
    </row>
    <row r="35" spans="1:11" x14ac:dyDescent="0.25">
      <c r="A35" t="str">
        <f>"ZD818DE44A"</f>
        <v>ZD818DE44A</v>
      </c>
      <c r="B35" t="str">
        <f t="shared" ref="B35:B65" si="1">"06363391001"</f>
        <v>06363391001</v>
      </c>
      <c r="C35" t="s">
        <v>15</v>
      </c>
      <c r="D35" t="s">
        <v>99</v>
      </c>
      <c r="E35" t="s">
        <v>17</v>
      </c>
      <c r="F35" s="1" t="s">
        <v>100</v>
      </c>
      <c r="G35" t="s">
        <v>101</v>
      </c>
      <c r="H35">
        <v>4552.3999999999996</v>
      </c>
      <c r="I35" s="2">
        <v>42472</v>
      </c>
      <c r="J35" s="2">
        <v>44297</v>
      </c>
      <c r="K35">
        <v>2276.1999999999998</v>
      </c>
    </row>
    <row r="36" spans="1:11" x14ac:dyDescent="0.25">
      <c r="A36" t="str">
        <f>"Z9B1B8DC65"</f>
        <v>Z9B1B8DC65</v>
      </c>
      <c r="B36" t="str">
        <f t="shared" si="1"/>
        <v>06363391001</v>
      </c>
      <c r="C36" t="s">
        <v>15</v>
      </c>
      <c r="D36" t="s">
        <v>102</v>
      </c>
      <c r="E36" t="s">
        <v>31</v>
      </c>
      <c r="F36" s="1" t="s">
        <v>103</v>
      </c>
      <c r="G36" t="s">
        <v>104</v>
      </c>
      <c r="H36">
        <v>302</v>
      </c>
      <c r="I36" s="2">
        <v>42662</v>
      </c>
      <c r="J36" s="2">
        <v>42692</v>
      </c>
      <c r="K36">
        <v>302</v>
      </c>
    </row>
    <row r="37" spans="1:11" x14ac:dyDescent="0.25">
      <c r="A37" t="str">
        <f>"6832133681"</f>
        <v>6832133681</v>
      </c>
      <c r="B37" t="str">
        <f t="shared" si="1"/>
        <v>06363391001</v>
      </c>
      <c r="C37" t="s">
        <v>15</v>
      </c>
      <c r="D37" t="s">
        <v>105</v>
      </c>
      <c r="E37" t="s">
        <v>17</v>
      </c>
      <c r="F37" s="1" t="s">
        <v>106</v>
      </c>
      <c r="G37" t="s">
        <v>107</v>
      </c>
      <c r="H37">
        <v>0</v>
      </c>
      <c r="I37" s="2">
        <v>42767</v>
      </c>
      <c r="J37" s="2">
        <v>43131</v>
      </c>
      <c r="K37">
        <v>182427.74</v>
      </c>
    </row>
    <row r="38" spans="1:11" x14ac:dyDescent="0.25">
      <c r="A38" t="str">
        <f>"68738700F9"</f>
        <v>68738700F9</v>
      </c>
      <c r="B38" t="str">
        <f t="shared" si="1"/>
        <v>06363391001</v>
      </c>
      <c r="C38" t="s">
        <v>15</v>
      </c>
      <c r="D38" t="s">
        <v>108</v>
      </c>
      <c r="E38" t="s">
        <v>17</v>
      </c>
      <c r="F38" s="1" t="s">
        <v>56</v>
      </c>
      <c r="G38" t="s">
        <v>57</v>
      </c>
      <c r="H38">
        <v>1993867.04</v>
      </c>
      <c r="I38" s="2">
        <v>42706</v>
      </c>
      <c r="J38" s="2">
        <v>42948</v>
      </c>
      <c r="K38">
        <v>1679433.79</v>
      </c>
    </row>
    <row r="39" spans="1:11" x14ac:dyDescent="0.25">
      <c r="A39" t="str">
        <f>"Z9F1B1949F"</f>
        <v>Z9F1B1949F</v>
      </c>
      <c r="B39" t="str">
        <f t="shared" si="1"/>
        <v>06363391001</v>
      </c>
      <c r="C39" t="s">
        <v>15</v>
      </c>
      <c r="D39" t="s">
        <v>109</v>
      </c>
      <c r="E39" t="s">
        <v>31</v>
      </c>
      <c r="F39" s="1" t="s">
        <v>32</v>
      </c>
      <c r="G39" t="s">
        <v>33</v>
      </c>
      <c r="H39">
        <v>5000</v>
      </c>
      <c r="I39" s="2">
        <v>42626</v>
      </c>
      <c r="J39" s="2">
        <v>42660</v>
      </c>
      <c r="K39">
        <v>5000</v>
      </c>
    </row>
    <row r="40" spans="1:11" x14ac:dyDescent="0.25">
      <c r="A40" t="str">
        <f>"Z131B19520"</f>
        <v>Z131B19520</v>
      </c>
      <c r="B40" t="str">
        <f t="shared" si="1"/>
        <v>06363391001</v>
      </c>
      <c r="C40" t="s">
        <v>15</v>
      </c>
      <c r="D40" t="s">
        <v>110</v>
      </c>
      <c r="E40" t="s">
        <v>31</v>
      </c>
      <c r="F40" s="1" t="s">
        <v>111</v>
      </c>
      <c r="G40" t="s">
        <v>112</v>
      </c>
      <c r="H40">
        <v>33220</v>
      </c>
      <c r="I40" s="2">
        <v>42626</v>
      </c>
      <c r="J40" s="2">
        <v>42686</v>
      </c>
      <c r="K40">
        <v>23390</v>
      </c>
    </row>
    <row r="41" spans="1:11" x14ac:dyDescent="0.25">
      <c r="A41" t="str">
        <f>"ZCC1B3BDF8"</f>
        <v>ZCC1B3BDF8</v>
      </c>
      <c r="B41" t="str">
        <f t="shared" si="1"/>
        <v>06363391001</v>
      </c>
      <c r="C41" t="s">
        <v>15</v>
      </c>
      <c r="D41" t="s">
        <v>113</v>
      </c>
      <c r="E41" t="s">
        <v>31</v>
      </c>
      <c r="F41" s="1" t="s">
        <v>32</v>
      </c>
      <c r="G41" t="s">
        <v>33</v>
      </c>
      <c r="H41">
        <v>8465</v>
      </c>
      <c r="I41" s="2">
        <v>42638</v>
      </c>
      <c r="J41" s="2">
        <v>42666</v>
      </c>
      <c r="K41">
        <v>495</v>
      </c>
    </row>
    <row r="42" spans="1:11" x14ac:dyDescent="0.25">
      <c r="A42" t="str">
        <f>"Z8C1B348B6"</f>
        <v>Z8C1B348B6</v>
      </c>
      <c r="B42" t="str">
        <f t="shared" si="1"/>
        <v>06363391001</v>
      </c>
      <c r="C42" t="s">
        <v>15</v>
      </c>
      <c r="D42" t="s">
        <v>114</v>
      </c>
      <c r="E42" t="s">
        <v>17</v>
      </c>
      <c r="F42" s="1" t="s">
        <v>106</v>
      </c>
      <c r="G42" t="s">
        <v>107</v>
      </c>
      <c r="H42">
        <v>0</v>
      </c>
      <c r="I42" s="2">
        <v>42705</v>
      </c>
      <c r="J42" s="2">
        <v>43069</v>
      </c>
      <c r="K42">
        <v>11330.28</v>
      </c>
    </row>
    <row r="43" spans="1:11" x14ac:dyDescent="0.25">
      <c r="A43" t="str">
        <f>"Z791C8571C"</f>
        <v>Z791C8571C</v>
      </c>
      <c r="B43" t="str">
        <f t="shared" si="1"/>
        <v>06363391001</v>
      </c>
      <c r="C43" t="s">
        <v>15</v>
      </c>
      <c r="D43" t="s">
        <v>115</v>
      </c>
      <c r="E43" t="s">
        <v>31</v>
      </c>
      <c r="F43" s="1" t="s">
        <v>116</v>
      </c>
      <c r="G43" t="s">
        <v>117</v>
      </c>
      <c r="H43">
        <v>1140</v>
      </c>
      <c r="I43" s="2">
        <v>42719</v>
      </c>
      <c r="J43" s="2">
        <v>42725</v>
      </c>
      <c r="K43">
        <v>1140</v>
      </c>
    </row>
    <row r="44" spans="1:11" x14ac:dyDescent="0.25">
      <c r="A44" t="str">
        <f>"Z361C7D933"</f>
        <v>Z361C7D933</v>
      </c>
      <c r="B44" t="str">
        <f t="shared" si="1"/>
        <v>06363391001</v>
      </c>
      <c r="C44" t="s">
        <v>15</v>
      </c>
      <c r="D44" t="s">
        <v>118</v>
      </c>
      <c r="E44" t="s">
        <v>31</v>
      </c>
      <c r="F44" s="1" t="s">
        <v>116</v>
      </c>
      <c r="G44" t="s">
        <v>117</v>
      </c>
      <c r="H44">
        <v>3135</v>
      </c>
      <c r="I44" s="2">
        <v>42717</v>
      </c>
      <c r="J44" s="2">
        <v>42724</v>
      </c>
      <c r="K44">
        <v>0</v>
      </c>
    </row>
    <row r="45" spans="1:11" x14ac:dyDescent="0.25">
      <c r="A45" t="str">
        <f>"Z091B309F3"</f>
        <v>Z091B309F3</v>
      </c>
      <c r="B45" t="str">
        <f t="shared" si="1"/>
        <v>06363391001</v>
      </c>
      <c r="C45" t="s">
        <v>15</v>
      </c>
      <c r="D45" t="s">
        <v>119</v>
      </c>
      <c r="E45" t="s">
        <v>31</v>
      </c>
      <c r="F45" s="1" t="s">
        <v>120</v>
      </c>
      <c r="G45" t="s">
        <v>121</v>
      </c>
      <c r="H45">
        <v>38900</v>
      </c>
      <c r="I45" s="2">
        <v>42641</v>
      </c>
      <c r="J45" s="2">
        <v>42671</v>
      </c>
      <c r="K45">
        <v>38900</v>
      </c>
    </row>
    <row r="46" spans="1:11" x14ac:dyDescent="0.25">
      <c r="A46" t="str">
        <f>"Z591B8E02D"</f>
        <v>Z591B8E02D</v>
      </c>
      <c r="B46" t="str">
        <f t="shared" si="1"/>
        <v>06363391001</v>
      </c>
      <c r="C46" t="s">
        <v>15</v>
      </c>
      <c r="D46" t="s">
        <v>122</v>
      </c>
      <c r="E46" t="s">
        <v>31</v>
      </c>
      <c r="F46" s="1" t="s">
        <v>123</v>
      </c>
      <c r="G46" t="s">
        <v>97</v>
      </c>
      <c r="H46">
        <v>390</v>
      </c>
      <c r="I46" s="2">
        <v>42672</v>
      </c>
      <c r="J46" s="2">
        <v>42702</v>
      </c>
      <c r="K46">
        <v>390</v>
      </c>
    </row>
    <row r="47" spans="1:11" x14ac:dyDescent="0.25">
      <c r="A47" t="str">
        <f>"Z801B8DFE7"</f>
        <v>Z801B8DFE7</v>
      </c>
      <c r="B47" t="str">
        <f t="shared" si="1"/>
        <v>06363391001</v>
      </c>
      <c r="C47" t="s">
        <v>15</v>
      </c>
      <c r="D47" t="s">
        <v>124</v>
      </c>
      <c r="E47" t="s">
        <v>31</v>
      </c>
      <c r="F47" s="1" t="s">
        <v>125</v>
      </c>
      <c r="G47" t="s">
        <v>126</v>
      </c>
      <c r="H47">
        <v>3920</v>
      </c>
      <c r="I47" s="2">
        <v>42668</v>
      </c>
      <c r="J47" s="2">
        <v>42728</v>
      </c>
      <c r="K47">
        <v>3920</v>
      </c>
    </row>
    <row r="48" spans="1:11" x14ac:dyDescent="0.25">
      <c r="A48" t="str">
        <f>"6844085D99"</f>
        <v>6844085D99</v>
      </c>
      <c r="B48" t="str">
        <f t="shared" si="1"/>
        <v>06363391001</v>
      </c>
      <c r="C48" t="s">
        <v>15</v>
      </c>
      <c r="D48" t="s">
        <v>127</v>
      </c>
      <c r="E48" t="s">
        <v>17</v>
      </c>
      <c r="F48" s="1" t="s">
        <v>128</v>
      </c>
      <c r="G48" t="s">
        <v>129</v>
      </c>
      <c r="H48">
        <v>179000</v>
      </c>
      <c r="I48" s="2">
        <v>42684</v>
      </c>
      <c r="J48" s="2">
        <v>43368</v>
      </c>
      <c r="K48">
        <v>168463.89</v>
      </c>
    </row>
    <row r="49" spans="1:11" x14ac:dyDescent="0.25">
      <c r="A49" t="str">
        <f>"Z781C00739"</f>
        <v>Z781C00739</v>
      </c>
      <c r="B49" t="str">
        <f t="shared" si="1"/>
        <v>06363391001</v>
      </c>
      <c r="C49" t="s">
        <v>15</v>
      </c>
      <c r="D49" t="s">
        <v>130</v>
      </c>
      <c r="E49" t="s">
        <v>17</v>
      </c>
      <c r="F49" s="1" t="s">
        <v>131</v>
      </c>
      <c r="G49" t="s">
        <v>132</v>
      </c>
      <c r="H49">
        <v>0</v>
      </c>
      <c r="I49" s="2">
        <v>42688</v>
      </c>
      <c r="J49" s="2">
        <v>42695</v>
      </c>
      <c r="K49">
        <v>11411.4</v>
      </c>
    </row>
    <row r="50" spans="1:11" x14ac:dyDescent="0.25">
      <c r="A50" t="str">
        <f>"ZBF1B8DE41"</f>
        <v>ZBF1B8DE41</v>
      </c>
      <c r="B50" t="str">
        <f t="shared" si="1"/>
        <v>06363391001</v>
      </c>
      <c r="C50" t="s">
        <v>15</v>
      </c>
      <c r="D50" t="s">
        <v>133</v>
      </c>
      <c r="E50" t="s">
        <v>31</v>
      </c>
      <c r="F50" s="1" t="s">
        <v>134</v>
      </c>
      <c r="G50" t="s">
        <v>135</v>
      </c>
      <c r="H50">
        <v>81.599999999999994</v>
      </c>
      <c r="I50" s="2">
        <v>42654</v>
      </c>
      <c r="J50" s="2">
        <v>42654</v>
      </c>
      <c r="K50">
        <v>81.59</v>
      </c>
    </row>
    <row r="51" spans="1:11" x14ac:dyDescent="0.25">
      <c r="A51" t="str">
        <f>"Z511C5537C"</f>
        <v>Z511C5537C</v>
      </c>
      <c r="B51" t="str">
        <f t="shared" si="1"/>
        <v>06363391001</v>
      </c>
      <c r="C51" t="s">
        <v>15</v>
      </c>
      <c r="D51" t="s">
        <v>136</v>
      </c>
      <c r="E51" t="s">
        <v>31</v>
      </c>
      <c r="F51" s="1" t="s">
        <v>116</v>
      </c>
      <c r="G51" t="s">
        <v>117</v>
      </c>
      <c r="H51">
        <v>4460</v>
      </c>
      <c r="I51" s="2">
        <v>42703</v>
      </c>
      <c r="J51" s="2">
        <v>42706</v>
      </c>
      <c r="K51">
        <v>4460</v>
      </c>
    </row>
    <row r="52" spans="1:11" x14ac:dyDescent="0.25">
      <c r="A52" t="str">
        <f>"6867785378"</f>
        <v>6867785378</v>
      </c>
      <c r="B52" t="str">
        <f t="shared" si="1"/>
        <v>06363391001</v>
      </c>
      <c r="C52" t="s">
        <v>15</v>
      </c>
      <c r="D52" t="s">
        <v>137</v>
      </c>
      <c r="E52" t="s">
        <v>17</v>
      </c>
      <c r="F52" s="1" t="s">
        <v>21</v>
      </c>
      <c r="G52" t="s">
        <v>22</v>
      </c>
      <c r="H52">
        <v>0</v>
      </c>
      <c r="I52" s="2">
        <v>42736</v>
      </c>
      <c r="J52" s="2">
        <v>43100</v>
      </c>
      <c r="K52">
        <v>652076.56999999995</v>
      </c>
    </row>
    <row r="53" spans="1:11" x14ac:dyDescent="0.25">
      <c r="A53" t="str">
        <f>"ZB61A80C8D"</f>
        <v>ZB61A80C8D</v>
      </c>
      <c r="B53" t="str">
        <f t="shared" si="1"/>
        <v>06363391001</v>
      </c>
      <c r="C53" t="s">
        <v>15</v>
      </c>
      <c r="D53" t="s">
        <v>138</v>
      </c>
      <c r="E53" t="s">
        <v>31</v>
      </c>
      <c r="F53" s="1" t="s">
        <v>139</v>
      </c>
      <c r="G53" t="s">
        <v>140</v>
      </c>
      <c r="H53">
        <v>2525.4</v>
      </c>
      <c r="I53" s="2">
        <v>42572</v>
      </c>
      <c r="J53" s="2">
        <v>44398</v>
      </c>
      <c r="K53">
        <v>1010.16</v>
      </c>
    </row>
    <row r="54" spans="1:11" x14ac:dyDescent="0.25">
      <c r="A54" t="str">
        <f>"Z441B8DF6B"</f>
        <v>Z441B8DF6B</v>
      </c>
      <c r="B54" t="str">
        <f t="shared" si="1"/>
        <v>06363391001</v>
      </c>
      <c r="C54" t="s">
        <v>15</v>
      </c>
      <c r="D54" t="s">
        <v>141</v>
      </c>
      <c r="E54" t="s">
        <v>31</v>
      </c>
      <c r="F54" s="1" t="s">
        <v>142</v>
      </c>
      <c r="G54" t="s">
        <v>143</v>
      </c>
      <c r="H54">
        <v>288</v>
      </c>
      <c r="I54" s="2">
        <v>42670</v>
      </c>
      <c r="J54" s="2">
        <v>42700</v>
      </c>
      <c r="K54">
        <v>288</v>
      </c>
    </row>
    <row r="55" spans="1:11" x14ac:dyDescent="0.25">
      <c r="A55" t="str">
        <f>"ZC41C56C99"</f>
        <v>ZC41C56C99</v>
      </c>
      <c r="B55" t="str">
        <f t="shared" si="1"/>
        <v>06363391001</v>
      </c>
      <c r="C55" t="s">
        <v>15</v>
      </c>
      <c r="D55" t="s">
        <v>144</v>
      </c>
      <c r="E55" t="s">
        <v>17</v>
      </c>
      <c r="F55" s="1" t="s">
        <v>139</v>
      </c>
      <c r="G55" t="s">
        <v>140</v>
      </c>
      <c r="H55">
        <v>35004</v>
      </c>
      <c r="I55" s="2">
        <v>42706</v>
      </c>
      <c r="J55" s="2">
        <v>44531</v>
      </c>
      <c r="K55">
        <v>10501.32</v>
      </c>
    </row>
    <row r="56" spans="1:11" x14ac:dyDescent="0.25">
      <c r="A56" t="str">
        <f>"ZE21C7BC10"</f>
        <v>ZE21C7BC10</v>
      </c>
      <c r="B56" t="str">
        <f t="shared" si="1"/>
        <v>06363391001</v>
      </c>
      <c r="C56" t="s">
        <v>15</v>
      </c>
      <c r="D56" t="s">
        <v>130</v>
      </c>
      <c r="E56" t="s">
        <v>17</v>
      </c>
      <c r="F56" s="1" t="s">
        <v>131</v>
      </c>
      <c r="G56" t="s">
        <v>132</v>
      </c>
      <c r="H56">
        <v>0</v>
      </c>
      <c r="I56" s="2">
        <v>42717</v>
      </c>
      <c r="J56" s="2">
        <v>42726</v>
      </c>
      <c r="K56">
        <v>0</v>
      </c>
    </row>
    <row r="57" spans="1:11" x14ac:dyDescent="0.25">
      <c r="A57" t="str">
        <f>"6570027DC8"</f>
        <v>6570027DC8</v>
      </c>
      <c r="B57" t="str">
        <f t="shared" si="1"/>
        <v>06363391001</v>
      </c>
      <c r="C57" t="s">
        <v>15</v>
      </c>
      <c r="D57" t="s">
        <v>145</v>
      </c>
      <c r="E57" t="s">
        <v>26</v>
      </c>
      <c r="F57" s="1" t="s">
        <v>146</v>
      </c>
      <c r="G57" t="s">
        <v>147</v>
      </c>
      <c r="H57">
        <v>100000</v>
      </c>
      <c r="I57" s="2">
        <v>42474</v>
      </c>
      <c r="J57" s="2">
        <v>42838</v>
      </c>
      <c r="K57">
        <v>99933.69</v>
      </c>
    </row>
    <row r="58" spans="1:11" x14ac:dyDescent="0.25">
      <c r="A58" t="str">
        <f>"6729366080"</f>
        <v>6729366080</v>
      </c>
      <c r="B58" t="str">
        <f t="shared" si="1"/>
        <v>06363391001</v>
      </c>
      <c r="C58" t="s">
        <v>15</v>
      </c>
      <c r="D58" t="s">
        <v>148</v>
      </c>
      <c r="E58" t="s">
        <v>26</v>
      </c>
      <c r="F58" s="1" t="s">
        <v>149</v>
      </c>
      <c r="G58" t="s">
        <v>150</v>
      </c>
      <c r="H58">
        <v>766800</v>
      </c>
      <c r="I58" s="2">
        <v>42657</v>
      </c>
      <c r="J58" s="2">
        <v>43751</v>
      </c>
      <c r="K58">
        <v>0</v>
      </c>
    </row>
    <row r="59" spans="1:11" x14ac:dyDescent="0.25">
      <c r="A59" t="str">
        <f>"ZF61C907F3"</f>
        <v>ZF61C907F3</v>
      </c>
      <c r="B59" t="str">
        <f t="shared" si="1"/>
        <v>06363391001</v>
      </c>
      <c r="C59" t="s">
        <v>15</v>
      </c>
      <c r="D59" t="s">
        <v>151</v>
      </c>
      <c r="E59" t="s">
        <v>17</v>
      </c>
      <c r="F59" s="1" t="s">
        <v>152</v>
      </c>
      <c r="G59" t="s">
        <v>153</v>
      </c>
      <c r="H59">
        <v>1080</v>
      </c>
      <c r="I59" s="2">
        <v>42726</v>
      </c>
      <c r="J59" s="2">
        <v>42746</v>
      </c>
      <c r="K59">
        <v>1080</v>
      </c>
    </row>
    <row r="60" spans="1:11" x14ac:dyDescent="0.25">
      <c r="A60" t="str">
        <f>"Z061BB6872"</f>
        <v>Z061BB6872</v>
      </c>
      <c r="B60" t="str">
        <f t="shared" si="1"/>
        <v>06363391001</v>
      </c>
      <c r="C60" t="s">
        <v>15</v>
      </c>
      <c r="D60" t="s">
        <v>154</v>
      </c>
      <c r="E60" t="s">
        <v>17</v>
      </c>
      <c r="F60" s="1" t="s">
        <v>131</v>
      </c>
      <c r="G60" t="s">
        <v>132</v>
      </c>
      <c r="H60">
        <v>0</v>
      </c>
      <c r="I60" s="2">
        <v>42677</v>
      </c>
      <c r="J60" s="2">
        <v>42683</v>
      </c>
      <c r="K60">
        <v>1523.76</v>
      </c>
    </row>
    <row r="61" spans="1:11" x14ac:dyDescent="0.25">
      <c r="A61" t="str">
        <f>"ZBF1D58FED"</f>
        <v>ZBF1D58FED</v>
      </c>
      <c r="B61" t="str">
        <f t="shared" si="1"/>
        <v>06363391001</v>
      </c>
      <c r="C61" t="s">
        <v>15</v>
      </c>
      <c r="D61" t="s">
        <v>155</v>
      </c>
      <c r="E61" t="s">
        <v>17</v>
      </c>
      <c r="F61" s="1" t="s">
        <v>156</v>
      </c>
      <c r="G61" t="s">
        <v>157</v>
      </c>
      <c r="H61">
        <v>675</v>
      </c>
      <c r="I61" s="2">
        <v>42787</v>
      </c>
      <c r="J61" s="2">
        <v>43812</v>
      </c>
      <c r="K61">
        <v>671.62</v>
      </c>
    </row>
    <row r="62" spans="1:11" x14ac:dyDescent="0.25">
      <c r="A62" t="str">
        <f>"6983971B2E"</f>
        <v>6983971B2E</v>
      </c>
      <c r="B62" t="str">
        <f t="shared" si="1"/>
        <v>06363391001</v>
      </c>
      <c r="C62" t="s">
        <v>15</v>
      </c>
      <c r="D62" t="s">
        <v>158</v>
      </c>
      <c r="E62" t="s">
        <v>17</v>
      </c>
      <c r="F62" s="1" t="s">
        <v>156</v>
      </c>
      <c r="G62" t="s">
        <v>157</v>
      </c>
      <c r="H62">
        <v>50255.17</v>
      </c>
      <c r="I62" s="2">
        <v>42786</v>
      </c>
      <c r="J62" s="2">
        <v>43812</v>
      </c>
      <c r="K62">
        <v>25225.5</v>
      </c>
    </row>
    <row r="63" spans="1:11" x14ac:dyDescent="0.25">
      <c r="A63" t="str">
        <f>"6881917191"</f>
        <v>6881917191</v>
      </c>
      <c r="B63" t="str">
        <f t="shared" si="1"/>
        <v>06363391001</v>
      </c>
      <c r="C63" t="s">
        <v>15</v>
      </c>
      <c r="D63" t="s">
        <v>159</v>
      </c>
      <c r="E63" t="s">
        <v>17</v>
      </c>
      <c r="F63" s="1" t="s">
        <v>156</v>
      </c>
      <c r="G63" t="s">
        <v>157</v>
      </c>
      <c r="H63">
        <v>267313.81</v>
      </c>
      <c r="I63" s="2">
        <v>42718</v>
      </c>
      <c r="J63" s="2">
        <v>43812</v>
      </c>
      <c r="K63">
        <v>175453.5</v>
      </c>
    </row>
    <row r="64" spans="1:11" x14ac:dyDescent="0.25">
      <c r="A64" t="str">
        <f>"ZA01E16124"</f>
        <v>ZA01E16124</v>
      </c>
      <c r="B64" t="str">
        <f t="shared" si="1"/>
        <v>06363391001</v>
      </c>
      <c r="C64" t="s">
        <v>15</v>
      </c>
      <c r="D64" t="s">
        <v>160</v>
      </c>
      <c r="E64" t="s">
        <v>17</v>
      </c>
      <c r="F64" s="1" t="s">
        <v>156</v>
      </c>
      <c r="G64" t="s">
        <v>157</v>
      </c>
      <c r="H64">
        <v>75</v>
      </c>
      <c r="I64" s="2">
        <v>42909</v>
      </c>
      <c r="J64" s="2">
        <v>42909</v>
      </c>
      <c r="K64">
        <v>74.62</v>
      </c>
    </row>
    <row r="65" spans="1:11" x14ac:dyDescent="0.25">
      <c r="A65" t="str">
        <f>"ZEB197C719"</f>
        <v>ZEB197C719</v>
      </c>
      <c r="B65" t="str">
        <f t="shared" si="1"/>
        <v>06363391001</v>
      </c>
      <c r="C65" t="s">
        <v>15</v>
      </c>
      <c r="D65" t="s">
        <v>161</v>
      </c>
      <c r="E65" t="s">
        <v>31</v>
      </c>
      <c r="F65" s="1" t="s">
        <v>32</v>
      </c>
      <c r="G65" t="s">
        <v>33</v>
      </c>
      <c r="H65">
        <v>10900</v>
      </c>
      <c r="I65" s="2">
        <v>42480</v>
      </c>
      <c r="J65" s="2">
        <v>43207</v>
      </c>
      <c r="K65">
        <v>8325</v>
      </c>
    </row>
    <row r="66" spans="1:11" x14ac:dyDescent="0.25">
      <c r="A66" t="str">
        <f>"6732209A9B"</f>
        <v>6732209A9B</v>
      </c>
      <c r="B66" t="str">
        <f t="shared" ref="B66:B76" si="2">"06363391001"</f>
        <v>06363391001</v>
      </c>
      <c r="C66" t="s">
        <v>15</v>
      </c>
      <c r="D66" t="s">
        <v>162</v>
      </c>
      <c r="E66" t="s">
        <v>26</v>
      </c>
      <c r="F66" s="1" t="s">
        <v>163</v>
      </c>
      <c r="G66" t="s">
        <v>60</v>
      </c>
      <c r="H66">
        <v>131208</v>
      </c>
      <c r="I66" s="2">
        <v>42585</v>
      </c>
      <c r="J66" s="2">
        <v>42926</v>
      </c>
      <c r="K66">
        <v>110282.24000000001</v>
      </c>
    </row>
    <row r="67" spans="1:11" x14ac:dyDescent="0.25">
      <c r="A67" t="str">
        <f>"ZAE1F61E3B"</f>
        <v>ZAE1F61E3B</v>
      </c>
      <c r="B67" t="str">
        <f t="shared" si="2"/>
        <v>06363391001</v>
      </c>
      <c r="C67" t="s">
        <v>15</v>
      </c>
      <c r="D67" t="s">
        <v>164</v>
      </c>
      <c r="E67" t="s">
        <v>17</v>
      </c>
      <c r="F67" s="1" t="s">
        <v>156</v>
      </c>
      <c r="G67" t="s">
        <v>157</v>
      </c>
      <c r="H67">
        <v>1350</v>
      </c>
      <c r="I67" s="2">
        <v>42955</v>
      </c>
      <c r="J67" s="2">
        <v>42976</v>
      </c>
      <c r="K67">
        <v>1343.25</v>
      </c>
    </row>
    <row r="68" spans="1:11" x14ac:dyDescent="0.25">
      <c r="A68" t="str">
        <f>"Z8C19B161C"</f>
        <v>Z8C19B161C</v>
      </c>
      <c r="B68" t="str">
        <f t="shared" si="2"/>
        <v>06363391001</v>
      </c>
      <c r="C68" t="s">
        <v>15</v>
      </c>
      <c r="D68" t="s">
        <v>165</v>
      </c>
      <c r="E68" t="s">
        <v>31</v>
      </c>
      <c r="F68" s="1" t="s">
        <v>166</v>
      </c>
      <c r="G68" t="s">
        <v>167</v>
      </c>
      <c r="H68">
        <v>128</v>
      </c>
      <c r="I68" s="2">
        <v>42488</v>
      </c>
      <c r="J68" s="2">
        <v>42493</v>
      </c>
      <c r="K68">
        <v>0</v>
      </c>
    </row>
    <row r="69" spans="1:11" x14ac:dyDescent="0.25">
      <c r="A69" t="str">
        <f>"Z4617579AB"</f>
        <v>Z4617579AB</v>
      </c>
      <c r="B69" t="str">
        <f t="shared" si="2"/>
        <v>06363391001</v>
      </c>
      <c r="C69" t="s">
        <v>15</v>
      </c>
      <c r="D69" t="s">
        <v>168</v>
      </c>
      <c r="E69" t="s">
        <v>169</v>
      </c>
      <c r="F69" s="1" t="s">
        <v>170</v>
      </c>
      <c r="G69" t="s">
        <v>171</v>
      </c>
      <c r="H69">
        <v>25000</v>
      </c>
      <c r="I69" s="2">
        <v>42437</v>
      </c>
      <c r="J69" s="2">
        <v>43220</v>
      </c>
      <c r="K69">
        <v>15490.4</v>
      </c>
    </row>
    <row r="70" spans="1:11" x14ac:dyDescent="0.25">
      <c r="A70" t="str">
        <f>"Z571A14FCB"</f>
        <v>Z571A14FCB</v>
      </c>
      <c r="B70" t="str">
        <f t="shared" si="2"/>
        <v>06363391001</v>
      </c>
      <c r="C70" t="s">
        <v>15</v>
      </c>
      <c r="D70" t="s">
        <v>172</v>
      </c>
      <c r="E70" t="s">
        <v>31</v>
      </c>
      <c r="F70" s="1" t="s">
        <v>173</v>
      </c>
      <c r="G70" t="s">
        <v>174</v>
      </c>
      <c r="H70">
        <v>12000</v>
      </c>
      <c r="I70" s="2">
        <v>42522</v>
      </c>
      <c r="J70" s="2">
        <v>43199</v>
      </c>
      <c r="K70">
        <v>11890</v>
      </c>
    </row>
    <row r="71" spans="1:11" x14ac:dyDescent="0.25">
      <c r="A71" t="str">
        <f>"64942031DA"</f>
        <v>64942031DA</v>
      </c>
      <c r="B71" t="str">
        <f t="shared" si="2"/>
        <v>06363391001</v>
      </c>
      <c r="C71" t="s">
        <v>15</v>
      </c>
      <c r="D71" t="s">
        <v>175</v>
      </c>
      <c r="E71" t="s">
        <v>26</v>
      </c>
      <c r="F71" s="1" t="s">
        <v>176</v>
      </c>
      <c r="G71" t="s">
        <v>177</v>
      </c>
      <c r="H71">
        <v>174000</v>
      </c>
      <c r="I71" s="2">
        <v>42401</v>
      </c>
      <c r="J71" s="2">
        <v>43496</v>
      </c>
      <c r="K71">
        <v>134716.15</v>
      </c>
    </row>
    <row r="72" spans="1:11" x14ac:dyDescent="0.25">
      <c r="A72" t="str">
        <f>"680492301C"</f>
        <v>680492301C</v>
      </c>
      <c r="B72" t="str">
        <f t="shared" si="2"/>
        <v>06363391001</v>
      </c>
      <c r="C72" t="s">
        <v>15</v>
      </c>
      <c r="D72" t="s">
        <v>178</v>
      </c>
      <c r="E72" t="s">
        <v>26</v>
      </c>
      <c r="F72" s="1" t="s">
        <v>179</v>
      </c>
      <c r="G72" t="s">
        <v>180</v>
      </c>
      <c r="H72">
        <v>100000</v>
      </c>
      <c r="I72" s="2">
        <v>42727</v>
      </c>
      <c r="J72" s="2">
        <v>43190</v>
      </c>
      <c r="K72">
        <v>95683.39</v>
      </c>
    </row>
    <row r="73" spans="1:11" x14ac:dyDescent="0.25">
      <c r="A73" t="str">
        <f>"Z15228F5E5"</f>
        <v>Z15228F5E5</v>
      </c>
      <c r="B73" t="str">
        <f t="shared" si="2"/>
        <v>06363391001</v>
      </c>
      <c r="C73" t="s">
        <v>15</v>
      </c>
      <c r="D73" t="s">
        <v>181</v>
      </c>
      <c r="E73" t="s">
        <v>17</v>
      </c>
      <c r="F73" s="1" t="s">
        <v>156</v>
      </c>
      <c r="G73" t="s">
        <v>157</v>
      </c>
      <c r="H73">
        <v>36596.269999999997</v>
      </c>
      <c r="I73" s="2">
        <v>43160</v>
      </c>
      <c r="J73" s="2">
        <v>43812</v>
      </c>
      <c r="K73">
        <v>8554.26</v>
      </c>
    </row>
    <row r="74" spans="1:11" x14ac:dyDescent="0.25">
      <c r="A74" t="str">
        <f>"ZB7228F66B"</f>
        <v>ZB7228F66B</v>
      </c>
      <c r="B74" t="str">
        <f t="shared" si="2"/>
        <v>06363391001</v>
      </c>
      <c r="C74" t="s">
        <v>15</v>
      </c>
      <c r="D74" t="s">
        <v>182</v>
      </c>
      <c r="E74" t="s">
        <v>17</v>
      </c>
      <c r="F74" s="1" t="s">
        <v>156</v>
      </c>
      <c r="G74" t="s">
        <v>157</v>
      </c>
      <c r="H74">
        <v>14659.98</v>
      </c>
      <c r="I74" s="2">
        <v>43160</v>
      </c>
      <c r="J74" s="2">
        <v>43812</v>
      </c>
      <c r="K74">
        <v>2331.59</v>
      </c>
    </row>
    <row r="75" spans="1:11" x14ac:dyDescent="0.25">
      <c r="A75" t="str">
        <f>"6380956378"</f>
        <v>6380956378</v>
      </c>
      <c r="B75" t="str">
        <f t="shared" si="2"/>
        <v>06363391001</v>
      </c>
      <c r="C75" t="s">
        <v>15</v>
      </c>
      <c r="D75" t="s">
        <v>183</v>
      </c>
      <c r="E75" t="s">
        <v>169</v>
      </c>
      <c r="F75" s="1" t="s">
        <v>184</v>
      </c>
      <c r="G75" t="s">
        <v>185</v>
      </c>
      <c r="H75">
        <v>200000</v>
      </c>
      <c r="I75" s="2">
        <v>42450</v>
      </c>
      <c r="J75" s="2">
        <v>43677</v>
      </c>
      <c r="K75">
        <v>131408.51</v>
      </c>
    </row>
    <row r="76" spans="1:11" x14ac:dyDescent="0.25">
      <c r="A76" t="str">
        <f>"65180332FD"</f>
        <v>65180332FD</v>
      </c>
      <c r="B76" t="str">
        <f t="shared" si="2"/>
        <v>06363391001</v>
      </c>
      <c r="C76" t="s">
        <v>15</v>
      </c>
      <c r="D76" t="s">
        <v>186</v>
      </c>
      <c r="E76" t="s">
        <v>26</v>
      </c>
      <c r="F76" s="1" t="s">
        <v>187</v>
      </c>
      <c r="G76" t="s">
        <v>188</v>
      </c>
      <c r="H76">
        <v>255600</v>
      </c>
      <c r="I76" s="2">
        <v>42702</v>
      </c>
      <c r="J76" s="2">
        <v>43524</v>
      </c>
      <c r="K7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lazio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2019-01-29T16:12:57Z</dcterms:created>
  <dcterms:modified xsi:type="dcterms:W3CDTF">2019-01-29T16:12:57Z</dcterms:modified>
</cp:coreProperties>
</file>