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11310"/>
  </bookViews>
  <sheets>
    <sheet name="piemonte" sheetId="1" r:id="rId1"/>
  </sheets>
  <calcPr calcId="0"/>
</workbook>
</file>

<file path=xl/calcChain.xml><?xml version="1.0" encoding="utf-8"?>
<calcChain xmlns="http://schemas.openxmlformats.org/spreadsheetml/2006/main">
  <c r="A3" i="1" l="1"/>
  <c r="B3" i="1"/>
  <c r="A4" i="1"/>
  <c r="B4" i="1"/>
  <c r="A5" i="1"/>
  <c r="B5"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alcChain>
</file>

<file path=xl/sharedStrings.xml><?xml version="1.0" encoding="utf-8"?>
<sst xmlns="http://schemas.openxmlformats.org/spreadsheetml/2006/main" count="1061" uniqueCount="507">
  <si>
    <t>Agenzia delle Entrate</t>
  </si>
  <si>
    <t>CF 06363391001</t>
  </si>
  <si>
    <t>Contratti di forniture, beni e servizi</t>
  </si>
  <si>
    <t>Anno 2016</t>
  </si>
  <si>
    <t>CIG</t>
  </si>
  <si>
    <t>Codice Fiscale</t>
  </si>
  <si>
    <t>Denominazione</t>
  </si>
  <si>
    <t>Oggetto</t>
  </si>
  <si>
    <t>Procedura di scelta del contraente</t>
  </si>
  <si>
    <t>Elenco operatori invitati a presentare offerte</t>
  </si>
  <si>
    <t>Aggiudicatario</t>
  </si>
  <si>
    <t>Importo di aggiudicazione</t>
  </si>
  <si>
    <t>Data Inizio</t>
  </si>
  <si>
    <t>Data Ultimazione</t>
  </si>
  <si>
    <t>Somme liquidate (al netto dell'IVA)</t>
  </si>
  <si>
    <t>DR Piemonte</t>
  </si>
  <si>
    <t>FORNITURA E POSA DI PELLICOLA ADESIVA PER VETRI INFISSI</t>
  </si>
  <si>
    <t>22-PROCEDURA NEGOZIATA DERIVANTE DA AVVISI CON CUI SI INDICE LA GARA</t>
  </si>
  <si>
    <t xml:space="preserve">C.M.B. SERVICE SRL (CF: 03103050542)
INTERTEC SRL (CF: 03272180542)
Serisolar Milano S.r.L. (CF: 06599320964)
TOPFILM SRL (CF: 03495790283)
</t>
  </si>
  <si>
    <t>INTERTEC SRL (CF: 03272180542)</t>
  </si>
  <si>
    <t>FORNITURA FRANCO LOCALI  DI ESTINTORI, PIANTANE E CARTELLI DI SEGNALAZIONE PRESSO DR UP CN E UT IVREA</t>
  </si>
  <si>
    <t xml:space="preserve">C.S.Q. DI MAMMARELLA MONICA (CF: MMMMNC71A70C632E)
CEA ESTINTORI (CF: 03574360370)
CENTRO ANTINCENDIO VITERBESE SRL (CF: 01883620567)
Gielle srl (CF: 05157680728)
PUNTOSICUREZZA SRL (CF: 01577740515)
</t>
  </si>
  <si>
    <t>Gielle srl (CF: 05157680728)</t>
  </si>
  <si>
    <t>Pubblicazionedi  estratto bando di gara per la ricerca di  immobili da adibire a nuove sedi di Uffici dell'Agenzia delle Entrate</t>
  </si>
  <si>
    <t>23-AFFIDAMENTO IN ECONOMIA - AFFIDAMENTO DIRETTO</t>
  </si>
  <si>
    <t xml:space="preserve">PUBLIKOMPASS SPA (CF: 00847070158)
</t>
  </si>
  <si>
    <t>PUBLIKOMPASS SPA (CF: 00847070158)</t>
  </si>
  <si>
    <t>RIPARAZIONE MACCHINA BOLLATRICE PRESSO UT TORTONA</t>
  </si>
  <si>
    <t xml:space="preserve">GASPARINI STEFANINO GI GASPARINI ATTILIO (CF: GSPTTL63M20L219B)
</t>
  </si>
  <si>
    <t>GASPARINI STEFANINO GI GASPARINI ATTILIO (CF: GSPTTL63M20L219B)</t>
  </si>
  <si>
    <t>RIPRISTINO IMPIANTO EVACUAZIONE UP NO</t>
  </si>
  <si>
    <t>Rimozione e nuova installazione porta automatica SESAMO con apertura mediante tessera di prossimitÃ , presso DR</t>
  </si>
  <si>
    <t>RIPARAZIONE E MANUTENZIONE ORDINARIA ARCHIVIO COMPATTATO DP BIELLA</t>
  </si>
  <si>
    <t xml:space="preserve">BLUKAPPA SRL (CF: 01845280039)
</t>
  </si>
  <si>
    <t>BLUKAPPA SRL (CF: 01845280039)</t>
  </si>
  <si>
    <t>TIMBRI UFFICI VARI</t>
  </si>
  <si>
    <t xml:space="preserve">DITTA VIGLIANI DI DUNYOV FABRIZIO (CF: 11118560017)
</t>
  </si>
  <si>
    <t>DITTA VIGLIANI DI DUNYOV FABRIZIO (CF: 11118560017)</t>
  </si>
  <si>
    <t>CONVENZIONE CONSIP ENERGIA ELETTRICA 13 - FORNITURA ENERGIA ELETTRICA SEDI EX TERRITORIO</t>
  </si>
  <si>
    <t>26-AFFIDAMENTO DIRETTO IN ADESIONE AD ACCORDO QUADRO/CONVENZIONE</t>
  </si>
  <si>
    <t xml:space="preserve">Iren Mercato S.p.A. (CF: 01178580997)
</t>
  </si>
  <si>
    <t>Iren Mercato S.p.A. (CF: 01178580997)</t>
  </si>
  <si>
    <t>NOLEGGIO FOTOCOPIATORI GRANDI FORMATI UUPP TO E CN</t>
  </si>
  <si>
    <t xml:space="preserve">DIGITECH SNC (CF: 08865310018)
</t>
  </si>
  <si>
    <t>DIGITECH SNC (CF: 08865310018)</t>
  </si>
  <si>
    <t>ANALISI SU CAMPIONE DI MATERIALE DA COSTRUZIONE UT ARONA</t>
  </si>
  <si>
    <t xml:space="preserve">A.P. Group S.r.l. (CF: 11161550154)
</t>
  </si>
  <si>
    <t>A.P. Group S.r.l. (CF: 11161550154)</t>
  </si>
  <si>
    <t>collegamento ponte radio UP BIELLA</t>
  </si>
  <si>
    <t xml:space="preserve">COOP. GROUP SERVICE A R.L. (CF: 01869550028)
</t>
  </si>
  <si>
    <t>COOP. GROUP SERVICE A R.L. (CF: 01869550028)</t>
  </si>
  <si>
    <t>RIPARAZIONE MACCHINA BOLLATRICE PRESSO UT CUORGNE'</t>
  </si>
  <si>
    <t>CONTRATTO APERTO FORNITURA PRODOTTI EDITORIALI IPSOA DR</t>
  </si>
  <si>
    <t xml:space="preserve">WOLTERS KLUWER ITALIA SRL (CF: 10209790152)
</t>
  </si>
  <si>
    <t>WOLTERS KLUWER ITALIA SRL (CF: 10209790152)</t>
  </si>
  <si>
    <t>ABBONAMENTO FISCALE GESTIONE TRIBUTI DR</t>
  </si>
  <si>
    <t xml:space="preserve">SEAC S.P.A. (CF: 00665310221)
</t>
  </si>
  <si>
    <t>SEAC S.P.A. (CF: 00665310221)</t>
  </si>
  <si>
    <t>SMALTIMENTO BOMBOLA GAS NAF 125 UP AL- TERRITORIO</t>
  </si>
  <si>
    <t xml:space="preserve">GIELLE DI LUIGI GALANTUCCI (CF: GLNLGU41P28I907Q)
</t>
  </si>
  <si>
    <t>GIELLE DI LUIGI GALANTUCCI (CF: GLNLGU41P28I907Q)</t>
  </si>
  <si>
    <t>INDAGINE DISPERSIONE GASOLIO EX UT SANTHIA' ED EX UT ARONA</t>
  </si>
  <si>
    <t xml:space="preserve">ECOMEDIT SRL (CF: 01384480032)
</t>
  </si>
  <si>
    <t>ECOMEDIT SRL (CF: 01384480032)</t>
  </si>
  <si>
    <t>MECCANIZZAZIONE CANCELLO E CONTROLLO ACCESSI UT TO 4</t>
  </si>
  <si>
    <t>CONSULENZA AMBIENTALE - ANALISI SU MATERIALI DA COSTRUZIONE EX UT SANTHIA'</t>
  </si>
  <si>
    <t>Corso aggiornamento certificazione energetica in Piemonte. Richiesta iscrizione 1 funzionario.</t>
  </si>
  <si>
    <t xml:space="preserve">COSVIFOR s.r.l. (CF: 06331410016)
</t>
  </si>
  <si>
    <t>COSVIFOR s.r.l. (CF: 06331410016)</t>
  </si>
  <si>
    <t>FORNITURA LIBRI PER IL CAM TORINO</t>
  </si>
  <si>
    <t xml:space="preserve">VINCI ROBERTO PIETRO (CF: VNCRRT72D21L219I)
</t>
  </si>
  <si>
    <t>VINCI ROBERTO PIETRO (CF: VNCRRT72D21L219I)</t>
  </si>
  <si>
    <t>Fornitura urgente toner per UPT TO</t>
  </si>
  <si>
    <t xml:space="preserve">ECORIGENERA DI CARTA SALVATORE (CF: CRTSVT64A05B056I)
</t>
  </si>
  <si>
    <t>ECORIGENERA DI CARTA SALVATORE (CF: CRTSVT64A05B056I)</t>
  </si>
  <si>
    <t>Abbonamento al "consulente immobiliare"</t>
  </si>
  <si>
    <t xml:space="preserve">IL SOLE 24ORE S.P.A. (CF: 00777910159)
</t>
  </si>
  <si>
    <t>IL SOLE 24ORE S.P.A. (CF: 00777910159)</t>
  </si>
  <si>
    <t>PUBBLICAZIONE SU LA STAMPA ESTRATTI DI AVVISI</t>
  </si>
  <si>
    <t>SMONTAGGIO E RIMONTAGGIO ARCHIVIO COMPATTATO EX UT SANTHIA' E SMALTIMENTO CASSAFORTE</t>
  </si>
  <si>
    <t>SMALTIMENTO STAMPANTI NON FUNZIONANTI UP TO</t>
  </si>
  <si>
    <t xml:space="preserve">ECO RECUPERI SRL (CF: 01409540398)
</t>
  </si>
  <si>
    <t>ECO RECUPERI SRL (CF: 01409540398)</t>
  </si>
  <si>
    <t>FORNITURA MATERIALE DI CONSUMO INERENTE LA SICUREZZA DP IITORINO</t>
  </si>
  <si>
    <t xml:space="preserve">SINED SNC (CF: 08003230011)
</t>
  </si>
  <si>
    <t>SINED SNC (CF: 08003230011)</t>
  </si>
  <si>
    <t>FORNITURA TIMBRI DIREZIONE REGIONALE PIEMONTE</t>
  </si>
  <si>
    <t>FORNITURA TIMBRI DIREZIONE PROVINCIALE VCO</t>
  </si>
  <si>
    <t>Contratto aperto di Fornitura e consegna franco locali  di accessori per ufficio e materiale sanitario e di sicurezza per gli Uffici dell'Agenzia delle Entrate del Piemonte</t>
  </si>
  <si>
    <t xml:space="preserve">DUBINI S.R.L. (CF: 06262520155)
ERREBIAN SPA (CF: 08397890586)
IL PAPIRO S.R.L. (CF: 01997440043)
MYO S.r.l. (CF: 03222970406)
Ugo Tesi srl (CF: 00272980103)
</t>
  </si>
  <si>
    <t>MYO S.r.l. (CF: 03222970406)</t>
  </si>
  <si>
    <t>Fornitura libri per CAM TORINO</t>
  </si>
  <si>
    <t>Servizio di rilegatura campioni di memoria 2015 UPT Torino</t>
  </si>
  <si>
    <t xml:space="preserve">GLI ARTIGIANI DEL LIBRO (CF: 08477310018)
</t>
  </si>
  <si>
    <t>GLI ARTIGIANI DEL LIBRO (CF: 08477310018)</t>
  </si>
  <si>
    <t>INTERVENTO URGENTE SPURGO CONDOTTA UPT ASTI</t>
  </si>
  <si>
    <t xml:space="preserve">GUIOTTO SAS (CF: 00810070052)
</t>
  </si>
  <si>
    <t>GUIOTTO SAS (CF: 00810070052)</t>
  </si>
  <si>
    <t>RIPARAZIONE MACCHINA BOLLATRICE A SECCO UT CIRIE'</t>
  </si>
  <si>
    <t>Intervento per sostituzione e posa in opera di vetri corpo scala presso l'ex UT di Arona</t>
  </si>
  <si>
    <t xml:space="preserve">VETRERIA CERUTTI S.N.C. DI CERUTTI DINO ROBERTO &amp; C. (CF: 01189880030)
</t>
  </si>
  <si>
    <t>VETRERIA CERUTTI S.N.C. DI CERUTTI DINO ROBERTO &amp; C. (CF: 01189880030)</t>
  </si>
  <si>
    <t xml:space="preserve">FORNITURA E CONSEGNA MATERIALE DI FERRAMENTA DR </t>
  </si>
  <si>
    <t xml:space="preserve">CHIALE SAS DI CHIALE VERANO &amp; C. (CF: 07692670016)
</t>
  </si>
  <si>
    <t>CHIALE SAS DI CHIALE VERANO &amp; C. (CF: 07692670016)</t>
  </si>
  <si>
    <t>pubblicazione estratto di bando di gara per ricerca di immobili nuove sedi Uffici vari</t>
  </si>
  <si>
    <t>Ripristino controsoffittatura in fibra presso l'Ufficio Provinciale di Asti - Territorio, via Bocca 12, Asti.</t>
  </si>
  <si>
    <t xml:space="preserve">LIVRIERI GIUSEPPE (CF: LVRGPP78A21A225B)
</t>
  </si>
  <si>
    <t>LIVRIERI GIUSEPPE (CF: LVRGPP78A21A225B)</t>
  </si>
  <si>
    <t>Intervento di diagnostica dei guasti su sistema di rilevazione fumi (impianto antincendio) presso l'immobile FIP di Strada Antica di Collegno 259, Torino, sede del CAM di Torino e del Servizio di PubblicitÃ  Immobiliare di Torino 1 e Torino 2.</t>
  </si>
  <si>
    <t xml:space="preserve">Siemens SPA (CF: 00751160151)
</t>
  </si>
  <si>
    <t>Siemens SPA (CF: 00751160151)</t>
  </si>
  <si>
    <t>SMALTIMENTO BENI MOBILI FUORI USO PRESSO UP TO, SPI TO E SPI IVREA</t>
  </si>
  <si>
    <t xml:space="preserve">GTC 2.0 SRL (CF: 11117380011)
</t>
  </si>
  <si>
    <t>GTC 2.0 SRL (CF: 11117380011)</t>
  </si>
  <si>
    <t>SMALTIMENTO BENI MOBILI FUORI USO DP VC</t>
  </si>
  <si>
    <t xml:space="preserve">STERI TRASLOCHI SAS (CF: 08937350018)
</t>
  </si>
  <si>
    <t>STERI TRASLOCHI SAS (CF: 08937350018)</t>
  </si>
  <si>
    <t>FORNITURA E CONSEGNA DI MATERIALE ELETTRICO PRESSO DR PIEMONTE</t>
  </si>
  <si>
    <t xml:space="preserve">ELCOM S.P.A. (CF: 00927100941)
</t>
  </si>
  <si>
    <t>ELCOM S.P.A. (CF: 00927100941)</t>
  </si>
  <si>
    <t>Manutenzione relativa a revisione ed aggiornamento di 2 strumenti topografici mod. Leica presso l'UP CN Territorio.</t>
  </si>
  <si>
    <t xml:space="preserve">Leica Geosystems SpA (CF: 12090330155)
</t>
  </si>
  <si>
    <t>Leica Geosystems SpA (CF: 12090330155)</t>
  </si>
  <si>
    <t>FORNITURA TIMBRI UFFICI VARI</t>
  </si>
  <si>
    <t>Fornitura e posa in opera di sistema di controllo dellâ€™accesso presso lâ€™UPT AL</t>
  </si>
  <si>
    <t xml:space="preserve">NEW ALARM SRL (CF: 02407380068)
</t>
  </si>
  <si>
    <t>NEW ALARM SRL (CF: 02407380068)</t>
  </si>
  <si>
    <t>FORNITURA 28 PAIA SCARPE ANTINFORTUNISTICHE</t>
  </si>
  <si>
    <t xml:space="preserve">M.T.C. DI MASSARI ALESSANDRO (CF: 00729740019)
</t>
  </si>
  <si>
    <t>M.T.C. DI MASSARI ALESSANDRO (CF: 00729740019)</t>
  </si>
  <si>
    <t>FORNITURA CARTA ELIMINACODE UFFICI VARI</t>
  </si>
  <si>
    <t xml:space="preserve">SIGMA S.P.A. (CF: 01590580443)
</t>
  </si>
  <si>
    <t>SIGMA S.P.A. (CF: 01590580443)</t>
  </si>
  <si>
    <t>CONVENZIONE CONSIP GAS NATURALE 8 - FORNITURA SEDI CAM E CUNEO</t>
  </si>
  <si>
    <t xml:space="preserve">Energetic spa (CF: 00875940793)
</t>
  </si>
  <si>
    <t>Energetic spa (CF: 00875940793)</t>
  </si>
  <si>
    <t>CONVENZIONE CONSIP - FORNITURA GAS - SEDI ENTRATE (escluse CAM e CUNEO)</t>
  </si>
  <si>
    <t>FORNTURA DI 5 BUONI-PREMIO PER PROGETTO "FISCO E SCUOLA" DR PIEMONTE</t>
  </si>
  <si>
    <t xml:space="preserve">MONDADORI RETAIL SPA (CF: 00212560239)
</t>
  </si>
  <si>
    <t>MONDADORI RETAIL SPA (CF: 00212560239)</t>
  </si>
  <si>
    <t>RIPARAZIONE PLOTTER UP TO E RIPARAZIONE FAX SPI SUSA</t>
  </si>
  <si>
    <t>SERVIZIO DI DIDINFESTAZIONE LOCALI UPT TO, SPI TO, IVREA, SUSA E PINEROLO</t>
  </si>
  <si>
    <t xml:space="preserve">IMPRESA DI OSTORERO SRL (CF: 10052070017)
</t>
  </si>
  <si>
    <t>IMPRESA DI OSTORERO SRL (CF: 10052070017)</t>
  </si>
  <si>
    <t>Messa in sicurezza pavimentazione pianerottoli piano 2Â° e 3Â°, corridoio piano 3Â° e porticato â€“ UPT TO</t>
  </si>
  <si>
    <t>RIPARAZIONE ARCHIVIO COMPATTATO ELETTRICO DP I TORINO</t>
  </si>
  <si>
    <t xml:space="preserve">addicalco soc. r.l. (CF: 09534370151)
</t>
  </si>
  <si>
    <t>addicalco soc. r.l. (CF: 09534370151)</t>
  </si>
  <si>
    <t>FORNITURA E CONSEGNA FRANCO LOCALI DI SCATOLE PER ARCHIVIO PRESSO UT ALBA</t>
  </si>
  <si>
    <t xml:space="preserve">SCATOLIFICIO ME-CART SRL (CF: 02358200356)
</t>
  </si>
  <si>
    <t>SCATOLIFICIO ME-CART SRL (CF: 02358200356)</t>
  </si>
  <si>
    <t>CORSO E SEMINARI DI AGGIORNAMENTO IN PREVENZIONE INCENDI</t>
  </si>
  <si>
    <t xml:space="preserve">FONDAZIONE ORDINE INGEGNERI TORINO (CF: 97613210018)
</t>
  </si>
  <si>
    <t>FONDAZIONE ORDINE INGEGNERI TORINO (CF: 97613210018)</t>
  </si>
  <si>
    <t>SMALTIMENTO BANCONI UP TO</t>
  </si>
  <si>
    <t xml:space="preserve">TRICICLO SOCIETA' COPERATIVA SOCIALE (CF: 07211740019)
</t>
  </si>
  <si>
    <t>TRICICLO SOCIETA' COPERATIVA SOCIALE (CF: 07211740019)</t>
  </si>
  <si>
    <t>Servizio di corriere espresso DP VCO sportertello decentrato Domodossola</t>
  </si>
  <si>
    <t xml:space="preserve">MALATERRA GIANPIERO E . SNC (CF: 01128340039)
</t>
  </si>
  <si>
    <t>MALATERRA GIANPIERO E . SNC (CF: 01128340039)</t>
  </si>
  <si>
    <t>FORNITURA E CONSEGNA FRANCO LOCALI DI MATERIALE ELETTRICO DR</t>
  </si>
  <si>
    <t xml:space="preserve">PROCLESIS SRL (CF: 12208650155)
</t>
  </si>
  <si>
    <t>PROCLESIS SRL (CF: 12208650155)</t>
  </si>
  <si>
    <t>SMONTAGGIO, TRASFERIMENTO E RIMONTAGGIO ARCHIVICOMPATTIBILI UP CN</t>
  </si>
  <si>
    <t xml:space="preserve">KATALOG SRL (CF: 01836830032)
</t>
  </si>
  <si>
    <t>KATALOG SRL (CF: 01836830032)</t>
  </si>
  <si>
    <t>FORNITURA E CONSEGNA FRANCO LOCALI DI TONER PER DP NO, UPT NO, UT BORGOMANERO E UPT AL</t>
  </si>
  <si>
    <t>FORNITURA E COLLOCAZIONE DI PARETI MOBILI MODULARI PRESSO DR PIEMONTE</t>
  </si>
  <si>
    <t xml:space="preserve">DIMENSIONI CONTRACT SRL (CF: 07869980016)
GARBOLI PER L'UFFICIO DI LUCA GARBOLI (CF: GRBLCU77R25L682Y)
JOLLY UFFICIO s.r.l. (CF: 01171500034)
Pialt S.r.l. (CF: 01664520010)
VIOLAUFFICIO DI ARCH. M. VIOLA (CF: VLIMRC66E11A859I)
</t>
  </si>
  <si>
    <t>DIMENSIONI CONTRACT SRL (CF: 07869980016)</t>
  </si>
  <si>
    <t>FORNITURA E CONSEGNA FRANCOLOCALI DI CARTUCCE E TONER PRESSO UFFICI VARI PIEMONTE</t>
  </si>
  <si>
    <t xml:space="preserve">ECO LASER INFORMATICA SRL  (CF: 04427081007)
</t>
  </si>
  <si>
    <t>ECO LASER INFORMATICA SRL  (CF: 04427081007)</t>
  </si>
  <si>
    <t>Posa in opera di supporto per aste bandiere da posizionare su pilastro di ingresso presso il Palazzo degli Uffici Finanziari di Cuneo, sede della Direzione Provinciale di Cuneo dell'Agenzia delle Entrate</t>
  </si>
  <si>
    <t xml:space="preserve">MONDINO SRL (CF: 03042180046)
</t>
  </si>
  <si>
    <t>MONDINO SRL (CF: 03042180046)</t>
  </si>
  <si>
    <t>CONVENZIONE ANNUALE PARCHEGGI TORINO AIRPORT</t>
  </si>
  <si>
    <t xml:space="preserve">S.A.G.A.T. S.P.A. (CF: 00505180018)
</t>
  </si>
  <si>
    <t>S.A.G.A.T. S.P.A. (CF: 00505180018)</t>
  </si>
  <si>
    <t>Contratto per lâ€™affidamento di lavori per la realizzazione dellâ€™impianto di</t>
  </si>
  <si>
    <t>08-AFFIDAMENTO IN ECONOMIA - COTTIMO FIDUCIARIO</t>
  </si>
  <si>
    <t xml:space="preserve">AERTECNICA ITT SRL (CF: 06166670015)
GQUADRO s.r.l. (CF: 10946740015)
MERLO LINO Impianti (CF: 08001000017)
SCHINETTI s.r.l. (CF: 01992280014)
TERMONOVA SAS (CF: 04584420014)
</t>
  </si>
  <si>
    <t>TERMONOVA SAS (CF: 04584420014)</t>
  </si>
  <si>
    <t xml:space="preserve">Manutenzione ordinaria ed eventuale manutenzione straordinaria del carrello elevatore c/o DR PIEMONTE mod.CML mod. STE/R 24/10 </t>
  </si>
  <si>
    <t xml:space="preserve">ASSCAR SRL (CF: 04262610019)
</t>
  </si>
  <si>
    <t>ASSCAR SRL (CF: 04262610019)</t>
  </si>
  <si>
    <t>fornitura posa opera 6 serrature DP I TORINO</t>
  </si>
  <si>
    <t xml:space="preserve">ferramenta ghione s.a.s. di carrarini mariagrazia e c. (CF: 03015480019)
</t>
  </si>
  <si>
    <t>ferramenta ghione s.a.s. di carrarini mariagrazia e c. (CF: 03015480019)</t>
  </si>
  <si>
    <t>SMALTIMENTO BENI MOBILI PRESSO UT TO 2</t>
  </si>
  <si>
    <t>FORNITURA E CONSEGNA FRANCO LOCALI TONER DP VC, DP VCO, UPT VCO</t>
  </si>
  <si>
    <t>Manutenzione ordinaria condizionatori portatili Uffici Agenzia delle Entrate del Piemonte</t>
  </si>
  <si>
    <t xml:space="preserve"> LA TERMOIDRAULICA DI MORANI SERGIO (CF: MRNSRG67M18C483R)
E.T.I. DI VERZA &amp; C. S.N.C. (CF: 00410100028)
EOS ENGINEERING &amp; CONSULTING S.R.L. (CF: 05922920961)
GIUSTO BERTELLO IMPRESA INDIVIDUALE (CF: BRTGST55P14C599O)
MACOR SRL (CF: 06836760014)
MCR SRL (CF: 01088250053)
TERMOIDRAULICA CARLOMAGNO RITO IMPRESA INDIVIDUALE (CF: CRLRTI61L27E483C)
ZETA IMPIANTI SRL (CF: 10334120010)
</t>
  </si>
  <si>
    <t>MACOR SRL (CF: 06836760014)</t>
  </si>
  <si>
    <t>MANUTENZIONE TENDE VERTICALI UP TORINO</t>
  </si>
  <si>
    <t xml:space="preserve">MARCHELLE &amp; C. DI MARCHELLE MAURIZIO SNC (CF: 02008990018)
</t>
  </si>
  <si>
    <t>MARCHELLE &amp; C. DI MARCHELLE MAURIZIO SNC (CF: 02008990018)</t>
  </si>
  <si>
    <t>SERVIZIO DI DISINFESTAZIONE UP NO</t>
  </si>
  <si>
    <t xml:space="preserve">SOLVER SAS (CF: 01605440039)
</t>
  </si>
  <si>
    <t>SOLVER SAS (CF: 01605440039)</t>
  </si>
  <si>
    <t>MANUTENZIONE SANITARI UT TORINO 3</t>
  </si>
  <si>
    <t xml:space="preserve">FROSSASCO SPURGHI SNC DI GAYDOU RENZO E C. (CF: 06495340017)
</t>
  </si>
  <si>
    <t>FROSSASCO SPURGHI SNC DI GAYDOU RENZO E C. (CF: 06495340017)</t>
  </si>
  <si>
    <t>MANUTENZIONE ATTREZZATURE UFFICIO</t>
  </si>
  <si>
    <t xml:space="preserve">OFFSET TECNOLOGY SAS (CF: 05928840015)
</t>
  </si>
  <si>
    <t>OFFSET TECNOLOGY SAS (CF: 05928840015)</t>
  </si>
  <si>
    <t>TINTEGGIATURA PRESSO PALAZZO UFFICI FINANZIARI CUNEO</t>
  </si>
  <si>
    <t xml:space="preserve">COOPERATIVA MONVISO (CF: 01643480047)
</t>
  </si>
  <si>
    <t>COOPERATIVA MONVISO (CF: 01643480047)</t>
  </si>
  <si>
    <t>MANUTENZIONE CONDOTTA FOGNARIA UT ASTI</t>
  </si>
  <si>
    <t>FORNITURA LIBRI</t>
  </si>
  <si>
    <t>Realizzazione parete in cartongesso al 2Â° piano del PUF di Cuneo, sede della DP di Cuneo, dellâ€™UT di Cuneo e dellâ€™UP di Cuneoâ€“Territorio, Via S. Giovanni Bosco 13/b.</t>
  </si>
  <si>
    <t xml:space="preserve">BLENGINO &amp; PIONE SNC (CF: 00909920043)
</t>
  </si>
  <si>
    <t>BLENGINO &amp; PIONE SNC (CF: 00909920043)</t>
  </si>
  <si>
    <t>NOLEGGIO MULTIFUNZIONI - SEDI DP CN E VC E UT BORGOSESIA E MONCALIERI</t>
  </si>
  <si>
    <t xml:space="preserve">OLIVETTI SPA (CF: 02298700010)
</t>
  </si>
  <si>
    <t>OLIVETTI SPA (CF: 02298700010)</t>
  </si>
  <si>
    <t>SPURGO BAGNI DP ASTI</t>
  </si>
  <si>
    <t xml:space="preserve">F.LLI SCARAMPI ENRICO E RENZO SNC  (CF: 00175670058)
</t>
  </si>
  <si>
    <t>F.LLI SCARAMPI ENRICO E RENZO SNC  (CF: 00175670058)</t>
  </si>
  <si>
    <t>Manutenzione straordinaria relativa alla sostituzione di un componente danneggiato di ricevitore GPS presso l'Ufficio Provinciale di Cuneo - Territorio.</t>
  </si>
  <si>
    <t>Tinteggiatura n. 3 locali siti al 2Â° piano della Direzione Regionale del Piemonte dell'Agenzia delle Entrate, in Corso Vinzaglio 8 - Torino.</t>
  </si>
  <si>
    <t>MANUTENZIONE IMPIANTO WATER MIST DR E UP TO</t>
  </si>
  <si>
    <t xml:space="preserve">ESSECI SRL (CF: 05999530016)
</t>
  </si>
  <si>
    <t>ESSECI SRL (CF: 05999530016)</t>
  </si>
  <si>
    <t>Fornitura e posa in opera di n. 4 corrimano metallici da collocarsi lungo la rampa di ingresso del PUF di Cuneo.</t>
  </si>
  <si>
    <t xml:space="preserve">BARALE ENRICO (CF: 03159380041)
</t>
  </si>
  <si>
    <t>BARALE ENRICO (CF: 03159380041)</t>
  </si>
  <si>
    <t>Fornitura e posa di parete mobile al 2Â° piano DR PIEMONTE</t>
  </si>
  <si>
    <t xml:space="preserve">DIMENSIONI CONTRACT SRL (CF: 07869980016)
</t>
  </si>
  <si>
    <t>RDO Mepa. Contratto di fornitura e consegna franco locali di n. 33 condizionatori portatili per gli uffici dell'Agenzia delle Entrate del Piemonte.</t>
  </si>
  <si>
    <t xml:space="preserve">BALDASSARRI G. &amp; G. SNC (CF: 01384140545)
EUROIMPIANTI SAS DI MARIA SOLLA (CF: 07372180633)
EUROTECNO SRL (CF: 04585871009)
VALENTE SRL (CF: 02029060759)
WESKOM (CF: 10676671000)
</t>
  </si>
  <si>
    <t>VALENTE SRL (CF: 02029060759)</t>
  </si>
  <si>
    <t>contratto manutenzione gruppo frigo CAM Torino</t>
  </si>
  <si>
    <t xml:space="preserve">TRANE ITALIA S.r.l. (CF: 04429100151)
</t>
  </si>
  <si>
    <t>TRANE ITALIA S.r.l. (CF: 04429100151)</t>
  </si>
  <si>
    <t>Fornitura e posa in opera di videocitofono presso l'Ufficio Provinciale di Novara - Territorio.</t>
  </si>
  <si>
    <t xml:space="preserve">NEW LIGHT DI ERRERA ALESSANDRO (CF: RRRLSN81A30F952A)
</t>
  </si>
  <si>
    <t>NEW LIGHT DI ERRERA ALESSANDRO (CF: RRRLSN81A30F952A)</t>
  </si>
  <si>
    <t>FORNITURA QUATTRO SEGGIOLONI CON VASSOIO PER ASILO NIDO BIMB..ENTRATE</t>
  </si>
  <si>
    <t xml:space="preserve">BORGIONE CENTRO DIDATTICO SRL (CF: 02027040019)
</t>
  </si>
  <si>
    <t>BORGIONE CENTRO DIDATTICO SRL (CF: 02027040019)</t>
  </si>
  <si>
    <t>FORNITURA 60 BUONI GASOLIO DA EURO 50</t>
  </si>
  <si>
    <t xml:space="preserve">ENI SPA (CF: 00484960588)
</t>
  </si>
  <si>
    <t>ENI SPA (CF: 00484960588)</t>
  </si>
  <si>
    <t>smaltimento beni mobili fuori uso  dr piemonte</t>
  </si>
  <si>
    <t>riparazione e sostituzione sistema controllo accessi porta dipendenti DP II TO</t>
  </si>
  <si>
    <t xml:space="preserve">CETP S.C. (CF: 01977460011)
</t>
  </si>
  <si>
    <t>CETP S.C. (CF: 01977460011)</t>
  </si>
  <si>
    <t>FORNITURA URGENTE TONER UFFICI VARI DR PIEMONTE</t>
  </si>
  <si>
    <t xml:space="preserve">PROMO RIGENERA SRL (CF: 01431180551)
</t>
  </si>
  <si>
    <t>PROMO RIGENERA SRL (CF: 01431180551)</t>
  </si>
  <si>
    <t>ODA MEPA FORNITURA URGENTE TONER E DRUM COMPATIBILI SAMSUNG 5010 PER DP II TO</t>
  </si>
  <si>
    <t>FORNITURA BUONI PASTO UFFICI REGIONE PIEMONTE</t>
  </si>
  <si>
    <t xml:space="preserve">Qui! Group Spa (CF: 03105300101)
</t>
  </si>
  <si>
    <t>Qui! Group Spa (CF: 03105300101)</t>
  </si>
  <si>
    <t>ANALISI MATERIALI DELLA CONTROSOFFITTATURA DP CN</t>
  </si>
  <si>
    <t>Intervento per rimozione e sostituzione rivestimento servizio igienico presso l'UP di Alessandria - Territorio.</t>
  </si>
  <si>
    <t xml:space="preserve">IMPRESA EDILE ZUCCHETTO S.R.L. (CF: 00374220069)
</t>
  </si>
  <si>
    <t>IMPRESA EDILE ZUCCHETTO S.R.L. (CF: 00374220069)</t>
  </si>
  <si>
    <t>Fornitura e posa in opera di n. 1 supporto per aste porta bandiera a tre posti DP VCO.</t>
  </si>
  <si>
    <t xml:space="preserve">IL FABBRO DI BASSO DAVIDE (CF: BSSDVD65E24H037K)
</t>
  </si>
  <si>
    <t>IL FABBRO DI BASSO DAVIDE (CF: BSSDVD65E24H037K)</t>
  </si>
  <si>
    <t>TINTEGGIATURA DEL LOCALE FRONT OFFICE NUOVA SEDE UT PINEROLO</t>
  </si>
  <si>
    <t xml:space="preserve">COP. DECOR DI LUCA TOFFANIN SAS (CF: 01491210017)
</t>
  </si>
  <si>
    <t>COP. DECOR DI LUCA TOFFANIN SAS (CF: 01491210017)</t>
  </si>
  <si>
    <t>FORNITURA TENDE DP I TORINO - UT IVREA - SPI Torino - UPT Cuneo</t>
  </si>
  <si>
    <t xml:space="preserve">ATHA OFFICE (CF: 09649270015)
CENTRUFFICIO LORETO S.P.A.  (CF: 08312370151)
mobilufficio (CF: 01347920488)
OK UFFICIO ARREDAMENTO srl (CF: 01078930094)
PORTEND SNC DI BRIVIO UGO, ROBERTO &amp; C. (CF: 03798630152)
</t>
  </si>
  <si>
    <t>PORTEND SNC DI BRIVIO UGO, ROBERTO &amp; C. (CF: 03798630152)</t>
  </si>
  <si>
    <t>Abbonamento on line triennale a riviste tributarie</t>
  </si>
  <si>
    <t>Servizio di pulizia a ridotto impatto delle sedi degli Uffici dellâ€™Agenzia delle Entrate â€“ Lotto _1 - Regione Piemonte</t>
  </si>
  <si>
    <t xml:space="preserve">GRATTACASO S.R.L. (CF: 00965350093)
</t>
  </si>
  <si>
    <t>GRATTACASO S.R.L. (CF: 00965350093)</t>
  </si>
  <si>
    <t>sostituzione serrature porte servizi igienici</t>
  </si>
  <si>
    <t xml:space="preserve">ferramenta ghione sas (IdEstero: 03015480029)
</t>
  </si>
  <si>
    <t>ferramenta ghione sas (IdEstero: 03015480029)</t>
  </si>
  <si>
    <t>NOLEGGIO FOTOCOPIATRICE-CONSIP</t>
  </si>
  <si>
    <t>DP II TORINO SOSTITUTZIONE VETRO</t>
  </si>
  <si>
    <t xml:space="preserve">CASA DEL VETRO (CF: 08110800011)
</t>
  </si>
  <si>
    <t>CASA DEL VETRO (CF: 08110800011)</t>
  </si>
  <si>
    <t>Contratto aperto di fornitura e consegna franco locali di carta A3/A4 bianca e riciclata per gli Uffici dellâ€™Agenzia delle Entrate del Piemonte</t>
  </si>
  <si>
    <t xml:space="preserve">BLO ITALIA (CF: 12758180157)
CLICK UFFICIO SRL (CF: 06067681004)
DUBINI S.R.L. (CF: 06262520155)
KRATOS SPA (CF: 02683390401)
VALSECCHI GIOVANNI SRL (CF: 07997560151)
</t>
  </si>
  <si>
    <t>VALSECCHI GIOVANNI SRL (CF: 07997560151)</t>
  </si>
  <si>
    <t>FORNITURA BANDIER E ACCESSORI</t>
  </si>
  <si>
    <t xml:space="preserve">Adria Bandiere srl (CF: 02205060409)
ARTE DELLA BANDIERA DI STEFANIA DE DOMINICIS (CF: DDMSFN45P42H501O)
FAGGIONATO ROBERTO (CF: FGGRRT74M13F464Y)
MIB (CF: 05835971002)
SAVENT SRL (CF: 13246131000)
</t>
  </si>
  <si>
    <t>SAVENT SRL (CF: 13246131000)</t>
  </si>
  <si>
    <t>NOLEGGIO SCANNER UPT TORINO</t>
  </si>
  <si>
    <t>FORNITURA CARTA ELIMINACODE SETTEMBRE 2016</t>
  </si>
  <si>
    <t>FORNITURA OTTO PAIA DI SCARPE ANTINFORTUNISTICHE UPT AL</t>
  </si>
  <si>
    <t>INTERVENTO PER SPURGO DI N. 2 COLONNE DI SCARICO WC TRAMITE "CANAL JET" -  DP CUNEO.</t>
  </si>
  <si>
    <t xml:space="preserve">PIEMONTECO SRL (CF: 10966580010)
</t>
  </si>
  <si>
    <t>PIEMONTECO SRL (CF: 10966580010)</t>
  </si>
  <si>
    <t>Accordo Quadro di Fornitura e consegna franco locali  di materiali di cancelleria</t>
  </si>
  <si>
    <t xml:space="preserve">BARBERO PIETRO (CF: 02073350015)
Brambati (CF: 08267180159)
DECART (CF: 01916890690)
ICR - SOCIETA' PER AZIONI  (CF: 05466391009)
PEREGO CARTA (CF: 00775550486)
</t>
  </si>
  <si>
    <t>Brambati (CF: 08267180159)</t>
  </si>
  <si>
    <t>INTERVENTO URGENTE PORTE ANTINCENDIO DP VERCELLI</t>
  </si>
  <si>
    <t xml:space="preserve">MONCHIETTO DI CHIESA FABIO &amp; C SAS (CF: 01807920028)
</t>
  </si>
  <si>
    <t>MONCHIETTO DI CHIESA FABIO &amp; C SAS (CF: 01807920028)</t>
  </si>
  <si>
    <t>RIPARAZIONE SERRAMENTI DP CUNEO</t>
  </si>
  <si>
    <t xml:space="preserve">B.F. DI BARRA FRANCO (CF: 00984070045)
</t>
  </si>
  <si>
    <t>B.F. DI BARRA FRANCO (CF: 00984070045)</t>
  </si>
  <si>
    <t>RIPARAZIONE E MESSA IN SICUREZZA ARCHIVIO COMPATTATO ELETTRICO DP BIELLA</t>
  </si>
  <si>
    <t xml:space="preserve">moving box srl (CF: 07456480966)
</t>
  </si>
  <si>
    <t>moving box srl (CF: 07456480966)</t>
  </si>
  <si>
    <t>TINTEGGIATURA N. 8 LOCALI SITI AL 2Â° PIANO DELL'UFFICIO PROVINCIALE DI TORINO - TERRITORIO.</t>
  </si>
  <si>
    <t>RDO MEPA FORNITURA TONER UFFICI VARI</t>
  </si>
  <si>
    <t xml:space="preserve">BP Management (CF: 02933380798)
ECO LASER INFORMATICA SRL  (CF: 04427081007)
ELEAR SRL (CF: 00362380511)
ENTER SRL  (CF: 04232600371)
REFILL SRL (CF: 00760870352)
</t>
  </si>
  <si>
    <t>ENTER SRL  (CF: 04232600371)</t>
  </si>
  <si>
    <t>Intervento urgente di riparazione serratura elettrica relativa alla porta con apertura a consenso e tastiera elettrica presso UT di Tortona</t>
  </si>
  <si>
    <t>Fornitura  50 badge per UT Rivoli</t>
  </si>
  <si>
    <t>MANUTENZIONE ORDINARIA DELLA LINEA VITA E DEI SUOI DISPOSITIVI PER L'ANNO 2016 DP ASTI</t>
  </si>
  <si>
    <t xml:space="preserve">L.G.A. ENGINEERING S.R.L. (CF: 03349440044)
</t>
  </si>
  <si>
    <t>L.G.A. ENGINEERING S.R.L. (CF: 03349440044)</t>
  </si>
  <si>
    <t>SMALTIMENTO BENO MOBILI FUORI USO UT CIRIE'</t>
  </si>
  <si>
    <t>Smaltimento beni mobili fuori uso DP I To</t>
  </si>
  <si>
    <t xml:space="preserve">VERECO SRL (CF: 10227200010)
</t>
  </si>
  <si>
    <t>VERECO SRL (CF: 10227200010)</t>
  </si>
  <si>
    <t>FORNITURA PEZZI MOBILI 2016</t>
  </si>
  <si>
    <t xml:space="preserve">Istituto Poligrafico e Zecca dello Stato  (CF: 00399810589)
</t>
  </si>
  <si>
    <t>Istituto Poligrafico e Zecca dello Stato  (CF: 00399810589)</t>
  </si>
  <si>
    <t>FORNITURA QUATTRO MONITOR PER  SISTEMA ELIMINACODE</t>
  </si>
  <si>
    <t>SMALTIMENTO BENI MOBILI UT PINEROLO</t>
  </si>
  <si>
    <t xml:space="preserve">AMIAT (CF: 07309150014)
</t>
  </si>
  <si>
    <t>AMIAT (CF: 07309150014)</t>
  </si>
  <si>
    <t>RIPARAZIONE PORTONE CARRAIO UP NO</t>
  </si>
  <si>
    <t xml:space="preserve">FALEGNAMERIA DI MOSCA STEFANO (CF: MSCSFN72C06F952E)
</t>
  </si>
  <si>
    <t>FALEGNAMERIA DI MOSCA STEFANO (CF: MSCSFN72C06F952E)</t>
  </si>
  <si>
    <t>fornitura e posa di pannello di accesso impianto UTA DP Alessandria</t>
  </si>
  <si>
    <t xml:space="preserve">BARABAN SERRAMENTI SNC (CF: 01634640062)
</t>
  </si>
  <si>
    <t>BARABAN SERRAMENTI SNC (CF: 01634640062)</t>
  </si>
  <si>
    <t>RIPROGRAMMAZIONE CENTRALINA CALDAIA CAM TORINO</t>
  </si>
  <si>
    <t xml:space="preserve">AF. GAS SRL (CF: 09628680010)
</t>
  </si>
  <si>
    <t>AF. GAS SRL (CF: 09628680010)</t>
  </si>
  <si>
    <t>Acquisto di n. 1 fotocamera digitale per l'Ufficio Provinciale di Biella - Territorio.</t>
  </si>
  <si>
    <t xml:space="preserve">INFORMATICA.NET S.R.L. (CF: 04654610874)
</t>
  </si>
  <si>
    <t>INFORMATICA.NET S.R.L. (CF: 04654610874)</t>
  </si>
  <si>
    <t>AMPLIAMENTO IMPIANTO DI SPEGNIMENTO AUTOMATICO INCENDI WATER-MIST PRESSO DR PIEMONTE</t>
  </si>
  <si>
    <t xml:space="preserve">DR PIEMONTE - FORNITURA MATERIALE DI CONSUMO PER ACCORPAMENTO INFRASTRUTTURE RETE DATI </t>
  </si>
  <si>
    <t xml:space="preserve">G.F.O. EUROPE s.r.l. (CF: 06936550018)
</t>
  </si>
  <si>
    <t>G.F.O. EUROPE s.r.l. (CF: 06936550018)</t>
  </si>
  <si>
    <t xml:space="preserve">Noleggio fotocopiatrici </t>
  </si>
  <si>
    <t>Verifica elevatori UPT Torino</t>
  </si>
  <si>
    <t xml:space="preserve">OCERT SRL (CF: 08463950017)
</t>
  </si>
  <si>
    <t>OCERT SRL (CF: 08463950017)</t>
  </si>
  <si>
    <t>ABBONAM AL CONSULENTE IMMOBILIARE UPT AL</t>
  </si>
  <si>
    <t>FORNITURA OPUSCOLI PER COMUNICAZIONE ESTERNA DELLA MANIFESTAZIONE "RESTRUCTURA"</t>
  </si>
  <si>
    <t xml:space="preserve">CASTELLO SRL (CF: 03794250013)
</t>
  </si>
  <si>
    <t>CASTELLO SRL (CF: 03794250013)</t>
  </si>
  <si>
    <t>Verifica impianti elevatori e messa a terra PUF Cuneo</t>
  </si>
  <si>
    <t xml:space="preserve">EUROCERT SRL (CF: 01358390431)
</t>
  </si>
  <si>
    <t>EUROCERT SRL (CF: 01358390431)</t>
  </si>
  <si>
    <t>Sigillatura cassonetti stanze 24 e 36 UPT TORINO</t>
  </si>
  <si>
    <t xml:space="preserve">FALEGNAMERIA ALBERTONE SAS (CF: 08203650018)
</t>
  </si>
  <si>
    <t>FALEGNAMERIA ALBERTONE SAS (CF: 08203650018)</t>
  </si>
  <si>
    <t>SPOSTAMENTO  PARETI MOBILI DP II</t>
  </si>
  <si>
    <t xml:space="preserve">EMME EFFE (CF: 08965080016)
</t>
  </si>
  <si>
    <t>EMME EFFE (CF: 08965080016)</t>
  </si>
  <si>
    <t>Tramezzatura e porte front office DP Asti via Bocca</t>
  </si>
  <si>
    <t xml:space="preserve">F.LLI CUCE SNC (CF: 00838320059)
</t>
  </si>
  <si>
    <t>F.LLI CUCE SNC (CF: 00838320059)</t>
  </si>
  <si>
    <t>FORNITURA BIGLIETTI AUTOBUS URBANI GTT</t>
  </si>
  <si>
    <t xml:space="preserve">GTT - GRUPPO TORINESE TRASPORTI SPA (CF: 08555280018)
</t>
  </si>
  <si>
    <t>GTT - GRUPPO TORINESE TRASPORTI SPA (CF: 08555280018)</t>
  </si>
  <si>
    <t>FORNITURA BIGLIETTI AUTOBUS URBANI DR PIEMONTE</t>
  </si>
  <si>
    <t>CONVENZIONE CONSIP EE13 - CONTRATTO FORNITURA ENERGIA ELETTRICA - SEDI ENTRATE</t>
  </si>
  <si>
    <t>FORNITURA E CONSEGNA BANDIERE E ACCESSORI DR</t>
  </si>
  <si>
    <t xml:space="preserve">SAVENT SRL (CF: 13246131000)
</t>
  </si>
  <si>
    <t>FORNITURA BIGLIETTI AUTOBUS URBANI GTT UT TO3</t>
  </si>
  <si>
    <t>SERVIZIO DI RITIRO E RIVERSAMENTO VALORI UFFICI PROVINCIALI - TERRITORIO</t>
  </si>
  <si>
    <t xml:space="preserve">BANCA NAZIONALE DEL LAVORO SPA (CF: 09339391006)
</t>
  </si>
  <si>
    <t>BANCA NAZIONALE DEL LAVORO SPA (CF: 09339391006)</t>
  </si>
  <si>
    <t>FORNITURA E CONSEGNA DI N. 14.000 CONTENITORI IN CARTONE PER L'ARCHIVIAZIONE DELLE BUSTE CONTENENTI I MODELLI 58 PER L'UFFICIO PROVINCIALE DI TORINO - TERRITORIO DELL'AGENZIA DELLE ENTRATE.</t>
  </si>
  <si>
    <t xml:space="preserve">MORRESI ENZO &amp; C. SRL (CF: 00908910433)
</t>
  </si>
  <si>
    <t>MORRESI ENZO &amp; C. SRL (CF: 00908910433)</t>
  </si>
  <si>
    <t>CONTRATTO APERTO FORNITURA TONER- CONTRATTO ESECUTIVO DR PIEMONTE</t>
  </si>
  <si>
    <t xml:space="preserve">R.C.M. ITALIA s.r.l. (CF: 06736060630)
</t>
  </si>
  <si>
    <t>R.C.M. ITALIA s.r.l. (CF: 06736060630)</t>
  </si>
  <si>
    <t>servizio di smaltimento rifiuti presso archivi DP CN caserma Pagliano Cuneo</t>
  </si>
  <si>
    <t xml:space="preserve">CONSORZIO ECOLOGICO CUNESE (CF: 01574090047)
</t>
  </si>
  <si>
    <t>CONSORZIO ECOLOGICO CUNESE (CF: 01574090047)</t>
  </si>
  <si>
    <t>Realizzazione n. 1 rampa per disabili da collocarsi a piano terra dell'UPT di Novara.</t>
  </si>
  <si>
    <t xml:space="preserve">EDILBIELLE di Leonardo Battaglia (CF: 02502410034)
</t>
  </si>
  <si>
    <t>EDILBIELLE di Leonardo Battaglia (CF: 02502410034)</t>
  </si>
  <si>
    <t>Smantellamento e smaltimento gruppo elettrogeno a gasolio presso l'UPT di Alessandria.</t>
  </si>
  <si>
    <t xml:space="preserve">MIRAFER di Mirabelli Stefano ed Emanuele &amp; C. srl (CF: 01191540069)
</t>
  </si>
  <si>
    <t>MIRAFER di Mirabelli Stefano ed Emanuele &amp; C. srl (CF: 01191540069)</t>
  </si>
  <si>
    <t>LAVORI VARI UPT E UP DI ASTI</t>
  </si>
  <si>
    <t>CONVENZIONE CONSIP BP 7 - ORDINATIVO DI FORNITURA DICEMBRE 2016 - LUGLIO 2017</t>
  </si>
  <si>
    <t xml:space="preserve">CONSIP 26 lotto 2 Noleggio fotocopiatrici </t>
  </si>
  <si>
    <t xml:space="preserve">KYOCERA DOCUMENT SOLUTION ITALIA SPA (CF: 01788080156)
</t>
  </si>
  <si>
    <t>KYOCERA DOCUMENT SOLUTION ITALIA SPA (CF: 01788080156)</t>
  </si>
  <si>
    <t>Manutenzione porta di ingresso UPT Asti</t>
  </si>
  <si>
    <t xml:space="preserve">MARIANO DELLA LIBERA (CF: DLLMRN69A02A479S)
</t>
  </si>
  <si>
    <t>MARIANO DELLA LIBERA (CF: DLLMRN69A02A479S)</t>
  </si>
  <si>
    <t>ABBONAMENTO ANNUALE BUS</t>
  </si>
  <si>
    <t>Lavori di ripristino intonaco danneggiato da infiltrazioni UPT Asti</t>
  </si>
  <si>
    <t xml:space="preserve">PICCO BARTOLOMEO (CF: 01280650050)
</t>
  </si>
  <si>
    <t>PICCO BARTOLOMEO (CF: 01280650050)</t>
  </si>
  <si>
    <t>SOSTITUZIONE E POSA IN OPERA DI N. 3 VETRI DEL TIPO STRATIFICATO ANTISFONDAMENTO PRESSO LA DP I DI TORINO.</t>
  </si>
  <si>
    <t xml:space="preserve">VETRERIA COTTONE PRISCO (CF: 03140570015)
</t>
  </si>
  <si>
    <t>VETRERIA COTTONE PRISCO (CF: 03140570015)</t>
  </si>
  <si>
    <t>FORNITURA ED INSTALLAZIONE DI ELETTROSERRATURE, DISPOSITIVI TEMPORIZZATORI, BADGE E VIDEOCITOFONI PRESSO LA DP DI ALESSANDRIA.</t>
  </si>
  <si>
    <t>SMANTELLAMENTO E SMALTIMENTO VECCHIO CENTRALINO TELEFONICO PRESSO L'UP DI ALESSANDRIA - TERRITORIO.</t>
  </si>
  <si>
    <t>Servizio di smontaggio, trasporto e smaltimento beni mobili non informatici fuori uso presso ex Ufficio Territoriale di Arona  corso Liberazione 87 Arona.</t>
  </si>
  <si>
    <t xml:space="preserve">COMUNITA' GIOVANILE LAVORO (CF: 01471390037)
</t>
  </si>
  <si>
    <t>COMUNITA' GIOVANILE LAVORO (CF: 01471390037)</t>
  </si>
  <si>
    <t>SMALTIMENTO RIFIUTI SPECIALI CAM TORINO</t>
  </si>
  <si>
    <t>Lavori per la riorganizzazione degli spazi del front office dellâ€™Ufficio  Provinciale  di  Torino â€“ via Guicciardini 11,  Torino</t>
  </si>
  <si>
    <t xml:space="preserve">IGE IMPIANTI SRL (CF: 01373380516)
M.I.T. SRL (CF: 05628090010)
MAGNETTI SRL (CF: 00485070015)
TEKNOELETTRONICA (CF: 01438930677)
THERMOFRIGOR SUD SRL (CF: 04858280631)
</t>
  </si>
  <si>
    <t>M.I.T. SRL (CF: 05628090010)</t>
  </si>
  <si>
    <t>Verifica biennale impianti elevatori e messa a terra</t>
  </si>
  <si>
    <t>SERVIZIO DI RIPARAZIONE TENDE UT RIVOLI</t>
  </si>
  <si>
    <t xml:space="preserve">F.E.P. (CF: MSTMGR69T61D230U)
</t>
  </si>
  <si>
    <t>F.E.P. (CF: MSTMGR69T61D230U)</t>
  </si>
  <si>
    <t>Fornitura quattro seggioloni per Asilo Nido Bimbiâ€¦Entrate presso la Direzione Regionale Piemonte per inserimenti gennaio</t>
  </si>
  <si>
    <t>Servizio di riparazione cinghie tapparelle</t>
  </si>
  <si>
    <t xml:space="preserve">BORGARO MARISA  (CF: BRGMRS44H50C665M)
</t>
  </si>
  <si>
    <t>BORGARO MARISA  (CF: BRGMRS44H50C665M)</t>
  </si>
  <si>
    <t>SERVIZIO DI SMALTIMENTO RIFIUTI INGOMBRANTI UT ALBA</t>
  </si>
  <si>
    <t xml:space="preserve">STIRANO SRL (CF: 02280240041)
</t>
  </si>
  <si>
    <t>STIRANO SRL (CF: 02280240041)</t>
  </si>
  <si>
    <t>SMONTAGGIO E TRASFERIMENTO DI ATTREZZATURE E BENI PER SVUTAMENTO EX SEDE UT ALBA</t>
  </si>
  <si>
    <t>RIMOZIONE IMPIANTO DI EVACUAZIONE EX UT ALBA</t>
  </si>
  <si>
    <t xml:space="preserve">TELKA DI ZERBETTO MAURIZIO (CF: ZRBMRZ54S30F335Q)
</t>
  </si>
  <si>
    <t>TELKA DI ZERBETTO MAURIZIO (CF: ZRBMRZ54S30F335Q)</t>
  </si>
  <si>
    <t>Fornitura e montaggio di scaffali metallici presso lâ€™Agenzia delle Entrate, Ufficio Provinciale di Torino - Territorio</t>
  </si>
  <si>
    <t xml:space="preserve">FIAMAT SRL SOCIETA' UNINOMINALE (CF: 00505090019)
GAESCO SRL (CF: 07398390968)
MOBILFERRO SRL (CF: 00216580290)
ROSSS SPA (CF: 01813140488)
TECNICAL 2 (CF: 04426850014)
</t>
  </si>
  <si>
    <t>FIAMAT SRL SOCIETA' UNINOMINALE (CF: 00505090019)</t>
  </si>
  <si>
    <t>SMALTIMENTO DI CIRCA N. 52 BATTERIE TAMPONE PRESSO L'UP DI ALESSANDRIA - TERRITORIO.</t>
  </si>
  <si>
    <t>FORNITURA TIMBRI DICEMBRE 2016</t>
  </si>
  <si>
    <t>FORNITURA DI N. 2 SCALE A CASTELLO PER L'UP DI TORINO - TERRITORIO.</t>
  </si>
  <si>
    <t xml:space="preserve">FERRAMENTA MORONI SRL (CF: 01262160425)
</t>
  </si>
  <si>
    <t>FERRAMENTA MORONI SRL (CF: 01262160425)</t>
  </si>
  <si>
    <t>RIPARAZIONE FAX UP TORINO</t>
  </si>
  <si>
    <t>SMALTIMENTO BENI MOBILI FUORI USO UT NOVI LIGURE</t>
  </si>
  <si>
    <t xml:space="preserve">GESTIONEAMBIENTE SPA (CF: 01492290067)
</t>
  </si>
  <si>
    <t>GESTIONEAMBIENTE SPA (CF: 01492290067)</t>
  </si>
  <si>
    <t>FORNITURA LIBRI DR PIEMONTE</t>
  </si>
  <si>
    <t xml:space="preserve">ELCOM DISTRIBUZIONE SRL (CF: 00933480949)
</t>
  </si>
  <si>
    <t>ELCOM DISTRIBUZIONE SRL (CF: 00933480949)</t>
  </si>
  <si>
    <t>FORNITURA E CONSEGNA DI ESTINTORI A POLVERE DI 6 KG DR</t>
  </si>
  <si>
    <t xml:space="preserve">PUNTOSICUREZZA SRL (CF: 01577740515)
</t>
  </si>
  <si>
    <t>PUNTOSICUREZZA SRL (CF: 01577740515)</t>
  </si>
  <si>
    <t>FORNITURA PEZZI SISTEMA ELIMINACODE DP CUNEO</t>
  </si>
  <si>
    <t>MANUTENZIONE TENDE VERTICALI E FORNITURA MATERIALI</t>
  </si>
  <si>
    <t>MANUTENZIONE STRAORDINARIA GRUPPO ELETTROGENO PALAZZO UFFICI FINANZIARI CUNEO</t>
  </si>
  <si>
    <t xml:space="preserve">COMPAGNIA TECNICA MOTORI SPA (CF: 00750300154)
</t>
  </si>
  <si>
    <t>COMPAGNIA TECNICA MOTORI SPA (CF: 00750300154)</t>
  </si>
  <si>
    <t>SERVIZIO PER ATTIVITA' ISPETTIVA E PORTIERATO CAM TO</t>
  </si>
  <si>
    <t xml:space="preserve">SECURITE' SRL (CF: 11537111004)
</t>
  </si>
  <si>
    <t>SECURITE' SRL (CF: 11537111004)</t>
  </si>
  <si>
    <t>ACCORDO QUADRO PER FORNITURA E CONSEGNA FRANCO LOCALI  DI MATERIALI DI CONSUMO A RIDOTTO IMPATTO AMBIENTALE PER STAMPANTI E APPARECCHIATURE MULTIFUNZIONE - UFFICI DELLâ€™AGENZIA DELLE ENTRATE CON SEDE IN PIEMONTE</t>
  </si>
  <si>
    <t xml:space="preserve">ECO LASER INFORMATICA SRL  (CF: 04427081007)
ICR - SOCIETA' PER AZIONI  (CF: 05466391009)
IL PAPIRO S.R.L. (CF: 01997440043)
PROMO RIGENERA SRL (CF: 01431180551)
Sanzo srl (CF: 02019480785)
</t>
  </si>
  <si>
    <t xml:space="preserve">SMONTAGGIO E RIMONTAGGIO ARCHIVI COMPATTATI UT ALBA, UT CASALE M E SPI </t>
  </si>
  <si>
    <t xml:space="preserve">Consorzio Ge.Se.AV. (CF: 01843430560)
</t>
  </si>
  <si>
    <t>Consorzio Ge.Se.AV. (CF: 01843430560)</t>
  </si>
  <si>
    <t>MANUTENZIONE IMPIANTI EVACUAZIONE UFFICI VARI AGENZIA ENTRATE PIEMONTE</t>
  </si>
  <si>
    <t>FORNITURA E INSTALLAZIONE PELLICOLE SOLARI DP NO</t>
  </si>
  <si>
    <t xml:space="preserve">C.M.B. SERVICE SRL (CF: 03103050542)
GIANCARLO  MACI SRL (CF: 04576240750)
INTERTEC SRL (CF: 03272180542)
Serisolar Milano S.r.L. (CF: 06599320964)
TOPFILM SRL (CF: 03495790283)
</t>
  </si>
  <si>
    <t>C.M.B. SERVICE SRL (CF: 03103050542)</t>
  </si>
  <si>
    <t>MODIFICA SU UNA PORTA PRESSO DR PIEMONTE</t>
  </si>
  <si>
    <t>SERVIO DI RITIRO E SMALTIMENTO RIFIUTI ELETTRICI EX UT ARONA</t>
  </si>
  <si>
    <t>04-PROCEDURA NEGOZIATA SENZA PREVIA PUBBLICAZIONE DEL BANDO</t>
  </si>
  <si>
    <t>Fornitura di n. 2 portabiciclette presso il Palazzo Uffici Finanziari di Cuneo.</t>
  </si>
  <si>
    <t xml:space="preserve">LAZZARI S.R.L (CF: 04215390750)
</t>
  </si>
  <si>
    <t>LAZZARI S.R.L (CF: 04215390750)</t>
  </si>
  <si>
    <t>FORNITURA CONDIZIONATORI PORTATILI - UFFICI VARI</t>
  </si>
  <si>
    <t xml:space="preserve">ELCOM S.P.A. (CF: 00927100941)
MI.A. IMPIANTI TECNOLOGICI s.r.l. (CF: 07744310637)
MR SERVICE SRL (CF: 12479491008)
VALENTE SRL (CF: 02029060759)
WESKOM (CF: 10676671000)
</t>
  </si>
  <si>
    <t>FORNITURA E CONSEGNA SEDUTE A NORMA UFFICI VARI AGENZIA ENTRATE PIEMONTE</t>
  </si>
  <si>
    <t xml:space="preserve">MOVING s.r.l. (CF: 03196280246)
</t>
  </si>
  <si>
    <t>MOVING s.r.l. (CF: 03196280246)</t>
  </si>
  <si>
    <t>CONVENZIONE CONSIP ARREDI 6 - FORNITURA ARREDI A NORMA</t>
  </si>
  <si>
    <t xml:space="preserve">QUADRIFOGLIO SISTEMI D'ARREDO SPA (CF: 02301560260)
</t>
  </si>
  <si>
    <t>QUADRIFOGLIO SISTEMI D'ARREDO SPA (CF: 02301560260)</t>
  </si>
  <si>
    <t>SEDUTE A NORMA PER DIREZIONEREGIONALE PIEMONTE</t>
  </si>
  <si>
    <t>FORNITURA ARREDI A NORMA UT ALBA</t>
  </si>
  <si>
    <t xml:space="preserve">ABATE GIORGIO (CF: BTAGRG64D26G674Q)
AC GROUP SRL (CF: 11079480015)
ACSA SRL (CF: 10005790018)
ALBA FIRE SRL (CF: 02131270049)
Pialt S.r.l. (CF: 01664520010)
</t>
  </si>
  <si>
    <t>Pialt S.r.l. (CF: 01664520010)</t>
  </si>
  <si>
    <t>servizio noleggio container congelamento mobile per crioconservazione materiale alluvionato</t>
  </si>
  <si>
    <t xml:space="preserve">Prodoc Srl (CF: 02744680303)
</t>
  </si>
  <si>
    <t>Prodoc Srl (CF: 02744680303)</t>
  </si>
  <si>
    <t>FORNITURA E CONSEGNA BANDIERE UT ALBA</t>
  </si>
  <si>
    <t>Tramezzatura U.T. Asti via Zangrandi</t>
  </si>
  <si>
    <t xml:space="preserve">CUCE' NICOLA (CF: CCUNCL55H27A479N)
</t>
  </si>
  <si>
    <t>CUCE' NICOLA (CF: CCUNCL55H27A479N)</t>
  </si>
  <si>
    <t>COLLEGAMENTO PONTE RADIO UP VC</t>
  </si>
  <si>
    <t xml:space="preserve">GROUP SERVICE SRL (CF: 02606080022)
</t>
  </si>
  <si>
    <t>GROUP SERVICE SRL (CF: 02606080022)</t>
  </si>
  <si>
    <t xml:space="preserve">CONTRATTO APERTO FORNITURA CARTA- CONTRATTO ESECUTIVO DR PIEMONTE </t>
  </si>
  <si>
    <t xml:space="preserve">VALSECCHI GIOVANNI SRL (CF: 07997560151)
</t>
  </si>
  <si>
    <t>SERVIZIO DI FERMO MACCHINA, SGOMBERO NEVE E SPARGIMENTO SALE, STAGIONE INVERNALE 2016/2017.</t>
  </si>
  <si>
    <t xml:space="preserve">AREA SERVICE 2001 SOCIETA' COOPERATIVA SOCIALE (CF: 02408180798)
BALLESIO LUCA IMPRESA INDIVIDUALE (CF: BLLLCU85M24C722A)
DANIELE GIARDINI DI CASTAGNO DANIELE IMPRESA INDIVIDUALE (CF: CSTDNL76H28G674N)
G.I. CAM. DI CAMOLETTO GIANLUCA IMPRESA INDIVIDUALE (CF: CMLGLC79M16L219B)
I.GE.S.P. SAS (CF: 00555230044)
</t>
  </si>
  <si>
    <t>BALLESIO LUCA IMPRESA INDIVIDUALE (CF: BLLLCU85M24C722A)</t>
  </si>
  <si>
    <t>SMALTIMENTO BENI FUORI USO UT RIVOLI</t>
  </si>
  <si>
    <t xml:space="preserve">ECOLOGICA PIEMONTESE SRL (CF: 01032710079)
</t>
  </si>
  <si>
    <t>ECOLOGICA PIEMONTESE SRL (CF: 01032710079)</t>
  </si>
  <si>
    <t>AttivitÃ  ispettiva e portierato DP E UP AL</t>
  </si>
  <si>
    <t>SOSTITUZIONE BATTERIA IMPIANTO EVACUAZIONE UT SAVIGLIANO</t>
  </si>
  <si>
    <t>SERVIZIO DI VIGILANZA ARMATA PRESSO DP I E DP II TORINI E UT  TO 1, 2, 3 E 4</t>
  </si>
  <si>
    <t xml:space="preserve">ALL SYSTEM SPA (CF: 01579830025)
ISTITUTO DI VIGILANZA DELL'URBE S.P.A. (CF: 05800441007)
REAR VIGILANZA PRIVATA SRL (CF: 04856840014)
SICURITALIA S.P.A (CF: 07897711003)
TELECONTROL VIGILANZA S.P.A. (CF: 02058850013)
</t>
  </si>
  <si>
    <t>SICURITALIA S.P.A (CF: 07897711003)</t>
  </si>
  <si>
    <t>Manutenzione ordinaria e straordinaria impianto antincendio PUF CUNEO - ANNUALE</t>
  </si>
  <si>
    <t>Completamento impianto controllo accessi UT ALBA</t>
  </si>
  <si>
    <t xml:space="preserve">EURO ESCO SRL (CF: 09201290013)
</t>
  </si>
  <si>
    <t>EURO ESCO SRL (CF: 09201290013)</t>
  </si>
  <si>
    <t>Dati aggiornati al 31-12-2018</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</si>
</sst>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
    <xf numFmtId="0" fontId="0" fillId="0" borderId="0" xfId="0"/>
    <xf numFmtId="0" fontId="0" fillId="0" borderId="0" xfId="0" applyAlignment="1">
      <alignment wrapText="1"/>
    </xf>
    <xf numFmtId="14" fontId="0" fillId="0" borderId="0" xfId="0" applyNumberFormat="1"/>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1"/>
  <sheetViews>
    <sheetView tabSelected="1" workbookViewId="0">
      <selection activeCell="C3" sqref="C3"/>
    </sheetView>
  </sheetViews>
  <sheetFormatPr defaultRowHeight="15" x14ac:dyDescent="0.25"/>
  <cols>
    <col min="9" max="9" width="10.7109375" bestFit="1" customWidth="1"/>
    <col min="10" max="10" width="16.28515625" bestFit="1" customWidth="1"/>
  </cols>
  <sheetData>
    <row r="1" spans="1:11" x14ac:dyDescent="0.25">
      <c r="A1" t="s">
        <v>0</v>
      </c>
      <c r="B1" t="s">
        <v>1</v>
      </c>
      <c r="C1" t="s">
        <v>2</v>
      </c>
      <c r="D1" t="s">
        <v>3</v>
      </c>
      <c r="E1" t="s">
        <v>506</v>
      </c>
    </row>
    <row r="2" spans="1:11" x14ac:dyDescent="0.25">
      <c r="A2" t="s">
        <v>4</v>
      </c>
      <c r="B2" t="s">
        <v>5</v>
      </c>
      <c r="C2" t="s">
        <v>6</v>
      </c>
      <c r="D2" t="s">
        <v>7</v>
      </c>
      <c r="E2" t="s">
        <v>8</v>
      </c>
      <c r="F2" t="s">
        <v>9</v>
      </c>
      <c r="G2" t="s">
        <v>10</v>
      </c>
      <c r="H2" t="s">
        <v>11</v>
      </c>
      <c r="I2" t="s">
        <v>12</v>
      </c>
      <c r="J2" t="s">
        <v>13</v>
      </c>
      <c r="K2" t="s">
        <v>14</v>
      </c>
    </row>
    <row r="3" spans="1:11" x14ac:dyDescent="0.25">
      <c r="A3" t="str">
        <f>"X931756A25"</f>
        <v>X931756A25</v>
      </c>
      <c r="B3" t="str">
        <f t="shared" ref="B3:B66" si="0">"06363391001"</f>
        <v>06363391001</v>
      </c>
      <c r="C3" t="s">
        <v>15</v>
      </c>
      <c r="D3" t="s">
        <v>16</v>
      </c>
      <c r="E3" t="s">
        <v>17</v>
      </c>
      <c r="F3" s="1" t="s">
        <v>18</v>
      </c>
      <c r="G3" t="s">
        <v>19</v>
      </c>
      <c r="H3">
        <v>17194</v>
      </c>
      <c r="I3" s="2">
        <v>42390</v>
      </c>
      <c r="J3" s="2">
        <v>42420</v>
      </c>
      <c r="K3">
        <v>17193.990000000002</v>
      </c>
    </row>
    <row r="4" spans="1:11" x14ac:dyDescent="0.25">
      <c r="A4" t="str">
        <f>"X1B1756A28"</f>
        <v>X1B1756A28</v>
      </c>
      <c r="B4" t="str">
        <f t="shared" si="0"/>
        <v>06363391001</v>
      </c>
      <c r="C4" t="s">
        <v>15</v>
      </c>
      <c r="D4" t="s">
        <v>20</v>
      </c>
      <c r="E4" t="s">
        <v>17</v>
      </c>
      <c r="F4" s="1" t="s">
        <v>21</v>
      </c>
      <c r="G4" t="s">
        <v>22</v>
      </c>
      <c r="H4">
        <v>5990</v>
      </c>
      <c r="I4" s="2">
        <v>42390</v>
      </c>
      <c r="J4" s="2">
        <v>42404</v>
      </c>
      <c r="K4">
        <v>5990</v>
      </c>
    </row>
    <row r="5" spans="1:11" x14ac:dyDescent="0.25">
      <c r="A5" t="str">
        <f>"XF91756A2F"</f>
        <v>XF91756A2F</v>
      </c>
      <c r="B5" t="str">
        <f t="shared" si="0"/>
        <v>06363391001</v>
      </c>
      <c r="C5" t="s">
        <v>15</v>
      </c>
      <c r="D5" t="s">
        <v>23</v>
      </c>
      <c r="E5" t="s">
        <v>24</v>
      </c>
      <c r="F5" s="1" t="s">
        <v>25</v>
      </c>
      <c r="G5" t="s">
        <v>26</v>
      </c>
      <c r="H5">
        <v>1147.5</v>
      </c>
      <c r="I5" s="2">
        <v>42396</v>
      </c>
      <c r="J5" s="2">
        <v>42398</v>
      </c>
      <c r="K5">
        <v>1147.5</v>
      </c>
    </row>
    <row r="6" spans="1:11" x14ac:dyDescent="0.25">
      <c r="A6" t="str">
        <f>"X261756A2E"</f>
        <v>X261756A2E</v>
      </c>
      <c r="B6" t="str">
        <f t="shared" si="0"/>
        <v>06363391001</v>
      </c>
      <c r="C6" t="s">
        <v>15</v>
      </c>
      <c r="D6" t="s">
        <v>27</v>
      </c>
      <c r="E6" t="s">
        <v>24</v>
      </c>
      <c r="F6" s="1" t="s">
        <v>28</v>
      </c>
      <c r="G6" t="s">
        <v>29</v>
      </c>
      <c r="H6">
        <v>500</v>
      </c>
      <c r="I6" s="2">
        <v>42395</v>
      </c>
      <c r="J6" s="2">
        <v>42415</v>
      </c>
      <c r="K6">
        <v>486</v>
      </c>
    </row>
    <row r="7" spans="1:11" x14ac:dyDescent="0.25">
      <c r="A7" t="str">
        <f>"XD11756A30"</f>
        <v>XD11756A30</v>
      </c>
      <c r="B7" t="str">
        <f t="shared" si="0"/>
        <v>06363391001</v>
      </c>
      <c r="C7" t="s">
        <v>15</v>
      </c>
      <c r="D7" t="s">
        <v>30</v>
      </c>
      <c r="E7" t="s">
        <v>24</v>
      </c>
      <c r="F7" s="1" t="s">
        <v>28</v>
      </c>
      <c r="G7" t="s">
        <v>29</v>
      </c>
      <c r="H7">
        <v>500</v>
      </c>
      <c r="I7" s="2">
        <v>42396</v>
      </c>
      <c r="J7" s="2">
        <v>42417</v>
      </c>
      <c r="K7">
        <v>184</v>
      </c>
    </row>
    <row r="8" spans="1:11" x14ac:dyDescent="0.25">
      <c r="A8" t="str">
        <f>"X811756A32"</f>
        <v>X811756A32</v>
      </c>
      <c r="B8" t="str">
        <f t="shared" si="0"/>
        <v>06363391001</v>
      </c>
      <c r="C8" t="s">
        <v>15</v>
      </c>
      <c r="D8" t="s">
        <v>31</v>
      </c>
      <c r="E8" t="s">
        <v>24</v>
      </c>
      <c r="F8" s="1" t="s">
        <v>28</v>
      </c>
      <c r="G8" t="s">
        <v>29</v>
      </c>
      <c r="H8">
        <v>2060</v>
      </c>
      <c r="I8" s="2">
        <v>42398</v>
      </c>
      <c r="J8" s="2">
        <v>42412</v>
      </c>
      <c r="K8">
        <v>2060</v>
      </c>
    </row>
    <row r="9" spans="1:11" x14ac:dyDescent="0.25">
      <c r="A9" t="str">
        <f>"X311756A34"</f>
        <v>X311756A34</v>
      </c>
      <c r="B9" t="str">
        <f t="shared" si="0"/>
        <v>06363391001</v>
      </c>
      <c r="C9" t="s">
        <v>15</v>
      </c>
      <c r="D9" t="s">
        <v>32</v>
      </c>
      <c r="E9" t="s">
        <v>24</v>
      </c>
      <c r="F9" s="1" t="s">
        <v>33</v>
      </c>
      <c r="G9" t="s">
        <v>34</v>
      </c>
      <c r="H9">
        <v>460</v>
      </c>
      <c r="I9" s="2">
        <v>42408</v>
      </c>
      <c r="J9" s="2">
        <v>42428</v>
      </c>
      <c r="K9">
        <v>460</v>
      </c>
    </row>
    <row r="10" spans="1:11" x14ac:dyDescent="0.25">
      <c r="A10" t="str">
        <f>"XEE1756A29"</f>
        <v>XEE1756A29</v>
      </c>
      <c r="B10" t="str">
        <f t="shared" si="0"/>
        <v>06363391001</v>
      </c>
      <c r="C10" t="s">
        <v>15</v>
      </c>
      <c r="D10" t="s">
        <v>35</v>
      </c>
      <c r="E10" t="s">
        <v>24</v>
      </c>
      <c r="F10" s="1" t="s">
        <v>36</v>
      </c>
      <c r="G10" t="s">
        <v>37</v>
      </c>
      <c r="H10">
        <v>282</v>
      </c>
      <c r="I10" s="2">
        <v>42374</v>
      </c>
      <c r="J10" s="2">
        <v>42381</v>
      </c>
      <c r="K10">
        <v>282</v>
      </c>
    </row>
    <row r="11" spans="1:11" x14ac:dyDescent="0.25">
      <c r="A11" t="str">
        <f>"6545975574"</f>
        <v>6545975574</v>
      </c>
      <c r="B11" t="str">
        <f t="shared" si="0"/>
        <v>06363391001</v>
      </c>
      <c r="C11" t="s">
        <v>15</v>
      </c>
      <c r="D11" t="s">
        <v>38</v>
      </c>
      <c r="E11" t="s">
        <v>39</v>
      </c>
      <c r="F11" s="1" t="s">
        <v>40</v>
      </c>
      <c r="G11" t="s">
        <v>41</v>
      </c>
      <c r="H11">
        <v>0</v>
      </c>
      <c r="I11" s="2">
        <v>42430</v>
      </c>
      <c r="J11" s="2">
        <v>42794</v>
      </c>
      <c r="K11">
        <v>205605.68</v>
      </c>
    </row>
    <row r="12" spans="1:11" x14ac:dyDescent="0.25">
      <c r="A12" t="str">
        <f>"X9E1756A2B"</f>
        <v>X9E1756A2B</v>
      </c>
      <c r="B12" t="str">
        <f t="shared" si="0"/>
        <v>06363391001</v>
      </c>
      <c r="C12" t="s">
        <v>15</v>
      </c>
      <c r="D12" t="s">
        <v>42</v>
      </c>
      <c r="E12" t="s">
        <v>24</v>
      </c>
      <c r="F12" s="1" t="s">
        <v>43</v>
      </c>
      <c r="G12" t="s">
        <v>44</v>
      </c>
      <c r="H12">
        <v>3492</v>
      </c>
      <c r="I12" s="2">
        <v>42370</v>
      </c>
      <c r="J12" s="2">
        <v>42735</v>
      </c>
      <c r="K12">
        <v>2619</v>
      </c>
    </row>
    <row r="13" spans="1:11" x14ac:dyDescent="0.25">
      <c r="A13" t="str">
        <f>"XDC1756A36"</f>
        <v>XDC1756A36</v>
      </c>
      <c r="B13" t="str">
        <f t="shared" si="0"/>
        <v>06363391001</v>
      </c>
      <c r="C13" t="s">
        <v>15</v>
      </c>
      <c r="D13" t="s">
        <v>45</v>
      </c>
      <c r="E13" t="s">
        <v>24</v>
      </c>
      <c r="F13" s="1" t="s">
        <v>46</v>
      </c>
      <c r="G13" t="s">
        <v>47</v>
      </c>
      <c r="H13">
        <v>700</v>
      </c>
      <c r="I13" s="2">
        <v>42409</v>
      </c>
      <c r="J13" s="2">
        <v>42422</v>
      </c>
      <c r="K13">
        <v>700</v>
      </c>
    </row>
    <row r="14" spans="1:11" x14ac:dyDescent="0.25">
      <c r="A14" t="str">
        <f>"XB41756A37"</f>
        <v>XB41756A37</v>
      </c>
      <c r="B14" t="str">
        <f t="shared" si="0"/>
        <v>06363391001</v>
      </c>
      <c r="C14" t="s">
        <v>15</v>
      </c>
      <c r="D14" t="s">
        <v>48</v>
      </c>
      <c r="E14" t="s">
        <v>24</v>
      </c>
      <c r="F14" s="1" t="s">
        <v>49</v>
      </c>
      <c r="G14" t="s">
        <v>50</v>
      </c>
      <c r="H14">
        <v>780</v>
      </c>
      <c r="I14" s="2">
        <v>42430</v>
      </c>
      <c r="J14" s="2">
        <v>42794</v>
      </c>
      <c r="K14">
        <v>780</v>
      </c>
    </row>
    <row r="15" spans="1:11" x14ac:dyDescent="0.25">
      <c r="A15" t="str">
        <f>"X971756A3E"</f>
        <v>X971756A3E</v>
      </c>
      <c r="B15" t="str">
        <f t="shared" si="0"/>
        <v>06363391001</v>
      </c>
      <c r="C15" t="s">
        <v>15</v>
      </c>
      <c r="D15" t="s">
        <v>51</v>
      </c>
      <c r="E15" t="s">
        <v>24</v>
      </c>
      <c r="F15" s="1" t="s">
        <v>28</v>
      </c>
      <c r="G15" t="s">
        <v>29</v>
      </c>
      <c r="H15">
        <v>500</v>
      </c>
      <c r="I15" s="2">
        <v>42425</v>
      </c>
      <c r="J15" s="2">
        <v>42444</v>
      </c>
      <c r="K15">
        <v>200.4</v>
      </c>
    </row>
    <row r="16" spans="1:11" x14ac:dyDescent="0.25">
      <c r="A16" t="str">
        <f>"XE71756A3C"</f>
        <v>XE71756A3C</v>
      </c>
      <c r="B16" t="str">
        <f t="shared" si="0"/>
        <v>06363391001</v>
      </c>
      <c r="C16" t="s">
        <v>15</v>
      </c>
      <c r="D16" t="s">
        <v>52</v>
      </c>
      <c r="E16" t="s">
        <v>24</v>
      </c>
      <c r="F16" s="1" t="s">
        <v>53</v>
      </c>
      <c r="G16" t="s">
        <v>54</v>
      </c>
      <c r="H16">
        <v>30000</v>
      </c>
      <c r="I16" s="2">
        <v>42425</v>
      </c>
      <c r="J16" s="2">
        <v>43520</v>
      </c>
      <c r="K16">
        <v>5611.5</v>
      </c>
    </row>
    <row r="17" spans="1:11" x14ac:dyDescent="0.25">
      <c r="A17" t="str">
        <f>"X471756A40"</f>
        <v>X471756A40</v>
      </c>
      <c r="B17" t="str">
        <f t="shared" si="0"/>
        <v>06363391001</v>
      </c>
      <c r="C17" t="s">
        <v>15</v>
      </c>
      <c r="D17" t="s">
        <v>55</v>
      </c>
      <c r="E17" t="s">
        <v>24</v>
      </c>
      <c r="F17" s="1" t="s">
        <v>56</v>
      </c>
      <c r="G17" t="s">
        <v>57</v>
      </c>
      <c r="H17">
        <v>320</v>
      </c>
      <c r="I17" s="2">
        <v>42426</v>
      </c>
      <c r="J17" s="2">
        <v>42793</v>
      </c>
      <c r="K17">
        <v>320</v>
      </c>
    </row>
    <row r="18" spans="1:11" x14ac:dyDescent="0.25">
      <c r="A18" t="str">
        <f>"X6F1756A3F"</f>
        <v>X6F1756A3F</v>
      </c>
      <c r="B18" t="str">
        <f t="shared" si="0"/>
        <v>06363391001</v>
      </c>
      <c r="C18" t="s">
        <v>15</v>
      </c>
      <c r="D18" t="s">
        <v>58</v>
      </c>
      <c r="E18" t="s">
        <v>24</v>
      </c>
      <c r="F18" s="1" t="s">
        <v>59</v>
      </c>
      <c r="G18" t="s">
        <v>60</v>
      </c>
      <c r="H18">
        <v>1490</v>
      </c>
      <c r="I18" s="2">
        <v>42426</v>
      </c>
      <c r="J18" s="2">
        <v>42455</v>
      </c>
      <c r="K18">
        <v>1490</v>
      </c>
    </row>
    <row r="19" spans="1:11" x14ac:dyDescent="0.25">
      <c r="A19" t="str">
        <f>"X1F1756A41"</f>
        <v>X1F1756A41</v>
      </c>
      <c r="B19" t="str">
        <f t="shared" si="0"/>
        <v>06363391001</v>
      </c>
      <c r="C19" t="s">
        <v>15</v>
      </c>
      <c r="D19" t="s">
        <v>61</v>
      </c>
      <c r="E19" t="s">
        <v>24</v>
      </c>
      <c r="F19" s="1" t="s">
        <v>62</v>
      </c>
      <c r="G19" t="s">
        <v>63</v>
      </c>
      <c r="H19">
        <v>11880</v>
      </c>
      <c r="I19" s="2">
        <v>42432</v>
      </c>
      <c r="J19" s="2">
        <v>42440</v>
      </c>
      <c r="K19">
        <v>11880</v>
      </c>
    </row>
    <row r="20" spans="1:11" x14ac:dyDescent="0.25">
      <c r="A20" t="str">
        <f>"X3C1756A3A"</f>
        <v>X3C1756A3A</v>
      </c>
      <c r="B20" t="str">
        <f t="shared" si="0"/>
        <v>06363391001</v>
      </c>
      <c r="C20" t="s">
        <v>15</v>
      </c>
      <c r="D20" t="s">
        <v>64</v>
      </c>
      <c r="E20" t="s">
        <v>24</v>
      </c>
      <c r="F20" s="1" t="s">
        <v>28</v>
      </c>
      <c r="G20" t="s">
        <v>29</v>
      </c>
      <c r="H20">
        <v>4851</v>
      </c>
      <c r="I20" s="2">
        <v>42426</v>
      </c>
      <c r="J20" s="2">
        <v>42440</v>
      </c>
      <c r="K20">
        <v>4851</v>
      </c>
    </row>
    <row r="21" spans="1:11" x14ac:dyDescent="0.25">
      <c r="A21" t="str">
        <f>"Z2518DF9A8"</f>
        <v>Z2518DF9A8</v>
      </c>
      <c r="B21" t="str">
        <f t="shared" si="0"/>
        <v>06363391001</v>
      </c>
      <c r="C21" t="s">
        <v>15</v>
      </c>
      <c r="D21" t="s">
        <v>65</v>
      </c>
      <c r="E21" t="s">
        <v>24</v>
      </c>
      <c r="F21" s="1" t="s">
        <v>46</v>
      </c>
      <c r="G21" t="s">
        <v>47</v>
      </c>
      <c r="H21">
        <v>550</v>
      </c>
      <c r="I21" s="2">
        <v>42410</v>
      </c>
      <c r="J21" s="2">
        <v>42478</v>
      </c>
      <c r="K21">
        <v>550</v>
      </c>
    </row>
    <row r="22" spans="1:11" x14ac:dyDescent="0.25">
      <c r="A22" t="str">
        <f>"Z4318E475B"</f>
        <v>Z4318E475B</v>
      </c>
      <c r="B22" t="str">
        <f t="shared" si="0"/>
        <v>06363391001</v>
      </c>
      <c r="C22" t="s">
        <v>15</v>
      </c>
      <c r="D22" t="s">
        <v>66</v>
      </c>
      <c r="E22" t="s">
        <v>24</v>
      </c>
      <c r="F22" s="1" t="s">
        <v>67</v>
      </c>
      <c r="G22" t="s">
        <v>68</v>
      </c>
      <c r="H22">
        <v>110</v>
      </c>
      <c r="I22" s="2">
        <v>42440</v>
      </c>
      <c r="J22" s="2">
        <v>42450</v>
      </c>
      <c r="K22">
        <v>110</v>
      </c>
    </row>
    <row r="23" spans="1:11" x14ac:dyDescent="0.25">
      <c r="A23" t="str">
        <f>"Z2A18EF9ED"</f>
        <v>Z2A18EF9ED</v>
      </c>
      <c r="B23" t="str">
        <f t="shared" si="0"/>
        <v>06363391001</v>
      </c>
      <c r="C23" t="s">
        <v>15</v>
      </c>
      <c r="D23" t="s">
        <v>69</v>
      </c>
      <c r="E23" t="s">
        <v>24</v>
      </c>
      <c r="F23" s="1" t="s">
        <v>70</v>
      </c>
      <c r="G23" t="s">
        <v>71</v>
      </c>
      <c r="H23">
        <v>1047.1199999999999</v>
      </c>
      <c r="I23" s="2">
        <v>42443</v>
      </c>
      <c r="J23" s="2">
        <v>42458</v>
      </c>
      <c r="K23">
        <v>1047.1199999999999</v>
      </c>
    </row>
    <row r="24" spans="1:11" x14ac:dyDescent="0.25">
      <c r="A24" t="str">
        <f>"X8C1756A38"</f>
        <v>X8C1756A38</v>
      </c>
      <c r="B24" t="str">
        <f t="shared" si="0"/>
        <v>06363391001</v>
      </c>
      <c r="C24" t="s">
        <v>15</v>
      </c>
      <c r="D24" t="s">
        <v>72</v>
      </c>
      <c r="E24" t="s">
        <v>24</v>
      </c>
      <c r="F24" s="1" t="s">
        <v>73</v>
      </c>
      <c r="G24" t="s">
        <v>74</v>
      </c>
      <c r="H24">
        <v>980</v>
      </c>
      <c r="I24" s="2">
        <v>42430</v>
      </c>
      <c r="J24" s="2">
        <v>42430</v>
      </c>
      <c r="K24">
        <v>980</v>
      </c>
    </row>
    <row r="25" spans="1:11" x14ac:dyDescent="0.25">
      <c r="A25" t="str">
        <f>"Z7218F9699"</f>
        <v>Z7218F9699</v>
      </c>
      <c r="B25" t="str">
        <f t="shared" si="0"/>
        <v>06363391001</v>
      </c>
      <c r="C25" t="s">
        <v>15</v>
      </c>
      <c r="D25" t="s">
        <v>75</v>
      </c>
      <c r="E25" t="s">
        <v>24</v>
      </c>
      <c r="F25" s="1" t="s">
        <v>76</v>
      </c>
      <c r="G25" t="s">
        <v>77</v>
      </c>
      <c r="H25">
        <v>219</v>
      </c>
      <c r="I25" s="2">
        <v>42461</v>
      </c>
      <c r="J25" s="2">
        <v>42825</v>
      </c>
      <c r="K25">
        <v>218.92</v>
      </c>
    </row>
    <row r="26" spans="1:11" x14ac:dyDescent="0.25">
      <c r="A26" t="str">
        <f>"Z8118F9AA4"</f>
        <v>Z8118F9AA4</v>
      </c>
      <c r="B26" t="str">
        <f t="shared" si="0"/>
        <v>06363391001</v>
      </c>
      <c r="C26" t="s">
        <v>15</v>
      </c>
      <c r="D26" t="s">
        <v>78</v>
      </c>
      <c r="E26" t="s">
        <v>24</v>
      </c>
      <c r="F26" s="1" t="s">
        <v>25</v>
      </c>
      <c r="G26" t="s">
        <v>26</v>
      </c>
      <c r="H26">
        <v>1915</v>
      </c>
      <c r="I26" s="2">
        <v>42445</v>
      </c>
      <c r="J26" s="2">
        <v>42447</v>
      </c>
      <c r="K26">
        <v>1907.5</v>
      </c>
    </row>
    <row r="27" spans="1:11" x14ac:dyDescent="0.25">
      <c r="A27" t="str">
        <f>"ZD7190CB37"</f>
        <v>ZD7190CB37</v>
      </c>
      <c r="B27" t="str">
        <f t="shared" si="0"/>
        <v>06363391001</v>
      </c>
      <c r="C27" t="s">
        <v>15</v>
      </c>
      <c r="D27" t="s">
        <v>79</v>
      </c>
      <c r="E27" t="s">
        <v>24</v>
      </c>
      <c r="F27" s="1" t="s">
        <v>33</v>
      </c>
      <c r="G27" t="s">
        <v>34</v>
      </c>
      <c r="H27">
        <v>5990</v>
      </c>
      <c r="I27" s="2">
        <v>42447</v>
      </c>
      <c r="J27" s="2">
        <v>42457</v>
      </c>
      <c r="K27">
        <v>5990</v>
      </c>
    </row>
    <row r="28" spans="1:11" x14ac:dyDescent="0.25">
      <c r="A28" t="str">
        <f>"Z0818E22DD"</f>
        <v>Z0818E22DD</v>
      </c>
      <c r="B28" t="str">
        <f t="shared" si="0"/>
        <v>06363391001</v>
      </c>
      <c r="C28" t="s">
        <v>15</v>
      </c>
      <c r="D28" t="s">
        <v>80</v>
      </c>
      <c r="E28" t="s">
        <v>24</v>
      </c>
      <c r="F28" s="1" t="s">
        <v>81</v>
      </c>
      <c r="G28" t="s">
        <v>82</v>
      </c>
      <c r="H28">
        <v>213</v>
      </c>
      <c r="I28" s="2">
        <v>42451</v>
      </c>
      <c r="J28" s="2">
        <v>42470</v>
      </c>
      <c r="K28">
        <v>213</v>
      </c>
    </row>
    <row r="29" spans="1:11" x14ac:dyDescent="0.25">
      <c r="A29" t="str">
        <f>"ZA019208C5"</f>
        <v>ZA019208C5</v>
      </c>
      <c r="B29" t="str">
        <f t="shared" si="0"/>
        <v>06363391001</v>
      </c>
      <c r="C29" t="s">
        <v>15</v>
      </c>
      <c r="D29" t="s">
        <v>83</v>
      </c>
      <c r="E29" t="s">
        <v>24</v>
      </c>
      <c r="F29" s="1" t="s">
        <v>84</v>
      </c>
      <c r="G29" t="s">
        <v>85</v>
      </c>
      <c r="H29">
        <v>887</v>
      </c>
      <c r="I29" s="2">
        <v>42452</v>
      </c>
      <c r="J29" s="2">
        <v>42452</v>
      </c>
      <c r="K29">
        <v>887</v>
      </c>
    </row>
    <row r="30" spans="1:11" x14ac:dyDescent="0.25">
      <c r="A30" t="str">
        <f>"Z51192BC79"</f>
        <v>Z51192BC79</v>
      </c>
      <c r="B30" t="str">
        <f t="shared" si="0"/>
        <v>06363391001</v>
      </c>
      <c r="C30" t="s">
        <v>15</v>
      </c>
      <c r="D30" t="s">
        <v>86</v>
      </c>
      <c r="E30" t="s">
        <v>24</v>
      </c>
      <c r="F30" s="1" t="s">
        <v>36</v>
      </c>
      <c r="G30" t="s">
        <v>37</v>
      </c>
      <c r="H30">
        <v>557.1</v>
      </c>
      <c r="I30" s="2">
        <v>42458</v>
      </c>
      <c r="J30" s="2">
        <v>42464</v>
      </c>
      <c r="K30">
        <v>557.1</v>
      </c>
    </row>
    <row r="31" spans="1:11" x14ac:dyDescent="0.25">
      <c r="A31" t="str">
        <f>"ZB4192C487"</f>
        <v>ZB4192C487</v>
      </c>
      <c r="B31" t="str">
        <f t="shared" si="0"/>
        <v>06363391001</v>
      </c>
      <c r="C31" t="s">
        <v>15</v>
      </c>
      <c r="D31" t="s">
        <v>87</v>
      </c>
      <c r="E31" t="s">
        <v>24</v>
      </c>
      <c r="F31" s="1" t="s">
        <v>36</v>
      </c>
      <c r="G31" t="s">
        <v>37</v>
      </c>
      <c r="H31">
        <v>351</v>
      </c>
      <c r="I31" s="2">
        <v>42458</v>
      </c>
      <c r="J31" s="2">
        <v>42464</v>
      </c>
      <c r="K31">
        <v>351</v>
      </c>
    </row>
    <row r="32" spans="1:11" x14ac:dyDescent="0.25">
      <c r="A32" t="str">
        <f>"Z1719475BD"</f>
        <v>Z1719475BD</v>
      </c>
      <c r="B32" t="str">
        <f t="shared" si="0"/>
        <v>06363391001</v>
      </c>
      <c r="C32" t="s">
        <v>15</v>
      </c>
      <c r="D32" t="s">
        <v>88</v>
      </c>
      <c r="E32" t="s">
        <v>17</v>
      </c>
      <c r="F32" s="1" t="s">
        <v>89</v>
      </c>
      <c r="G32" t="s">
        <v>90</v>
      </c>
      <c r="H32">
        <v>27918.45</v>
      </c>
      <c r="I32" s="2">
        <v>42465</v>
      </c>
      <c r="J32" s="2">
        <v>42829</v>
      </c>
      <c r="K32">
        <v>13446.95</v>
      </c>
    </row>
    <row r="33" spans="1:11" x14ac:dyDescent="0.25">
      <c r="A33" t="str">
        <f>"ZDB194B269"</f>
        <v>ZDB194B269</v>
      </c>
      <c r="B33" t="str">
        <f t="shared" si="0"/>
        <v>06363391001</v>
      </c>
      <c r="C33" t="s">
        <v>15</v>
      </c>
      <c r="D33" t="s">
        <v>91</v>
      </c>
      <c r="E33" t="s">
        <v>24</v>
      </c>
      <c r="F33" s="1" t="s">
        <v>70</v>
      </c>
      <c r="G33" t="s">
        <v>71</v>
      </c>
      <c r="H33">
        <v>801.16</v>
      </c>
      <c r="I33" s="2">
        <v>42467</v>
      </c>
      <c r="J33" s="2">
        <v>42481</v>
      </c>
      <c r="K33">
        <v>801.16</v>
      </c>
    </row>
    <row r="34" spans="1:11" x14ac:dyDescent="0.25">
      <c r="A34" t="str">
        <f>"ZEF194317A"</f>
        <v>ZEF194317A</v>
      </c>
      <c r="B34" t="str">
        <f t="shared" si="0"/>
        <v>06363391001</v>
      </c>
      <c r="C34" t="s">
        <v>15</v>
      </c>
      <c r="D34" t="s">
        <v>92</v>
      </c>
      <c r="E34" t="s">
        <v>24</v>
      </c>
      <c r="F34" s="1" t="s">
        <v>93</v>
      </c>
      <c r="G34" t="s">
        <v>94</v>
      </c>
      <c r="H34">
        <v>126</v>
      </c>
      <c r="I34" s="2">
        <v>42475</v>
      </c>
      <c r="J34" s="2">
        <v>42481</v>
      </c>
      <c r="K34">
        <v>108</v>
      </c>
    </row>
    <row r="35" spans="1:11" x14ac:dyDescent="0.25">
      <c r="A35" t="str">
        <f>"Z9118FC240"</f>
        <v>Z9118FC240</v>
      </c>
      <c r="B35" t="str">
        <f t="shared" si="0"/>
        <v>06363391001</v>
      </c>
      <c r="C35" t="s">
        <v>15</v>
      </c>
      <c r="D35" t="s">
        <v>95</v>
      </c>
      <c r="E35" t="s">
        <v>24</v>
      </c>
      <c r="F35" s="1" t="s">
        <v>96</v>
      </c>
      <c r="G35" t="s">
        <v>97</v>
      </c>
      <c r="H35">
        <v>262.5</v>
      </c>
      <c r="I35" s="2">
        <v>42405</v>
      </c>
      <c r="J35" s="2">
        <v>42405</v>
      </c>
      <c r="K35">
        <v>262.5</v>
      </c>
    </row>
    <row r="36" spans="1:11" x14ac:dyDescent="0.25">
      <c r="A36" t="str">
        <f>"Z5B195ECF5"</f>
        <v>Z5B195ECF5</v>
      </c>
      <c r="B36" t="str">
        <f t="shared" si="0"/>
        <v>06363391001</v>
      </c>
      <c r="C36" t="s">
        <v>15</v>
      </c>
      <c r="D36" t="s">
        <v>98</v>
      </c>
      <c r="E36" t="s">
        <v>24</v>
      </c>
      <c r="F36" s="1" t="s">
        <v>28</v>
      </c>
      <c r="G36" t="s">
        <v>29</v>
      </c>
      <c r="H36">
        <v>460.3</v>
      </c>
      <c r="I36" s="2">
        <v>42473</v>
      </c>
      <c r="J36" s="2">
        <v>42483</v>
      </c>
      <c r="K36">
        <v>460.3</v>
      </c>
    </row>
    <row r="37" spans="1:11" x14ac:dyDescent="0.25">
      <c r="A37" t="str">
        <f>"Z231961E93"</f>
        <v>Z231961E93</v>
      </c>
      <c r="B37" t="str">
        <f t="shared" si="0"/>
        <v>06363391001</v>
      </c>
      <c r="C37" t="s">
        <v>15</v>
      </c>
      <c r="D37" t="s">
        <v>99</v>
      </c>
      <c r="E37" t="s">
        <v>24</v>
      </c>
      <c r="F37" s="1" t="s">
        <v>100</v>
      </c>
      <c r="G37" t="s">
        <v>101</v>
      </c>
      <c r="H37">
        <v>210</v>
      </c>
      <c r="I37" s="2">
        <v>42479</v>
      </c>
      <c r="J37" s="2">
        <v>42479</v>
      </c>
      <c r="K37">
        <v>210</v>
      </c>
    </row>
    <row r="38" spans="1:11" x14ac:dyDescent="0.25">
      <c r="A38" t="str">
        <f>"Z5F1950996"</f>
        <v>Z5F1950996</v>
      </c>
      <c r="B38" t="str">
        <f t="shared" si="0"/>
        <v>06363391001</v>
      </c>
      <c r="C38" t="s">
        <v>15</v>
      </c>
      <c r="D38" t="s">
        <v>102</v>
      </c>
      <c r="E38" t="s">
        <v>24</v>
      </c>
      <c r="F38" s="1" t="s">
        <v>103</v>
      </c>
      <c r="G38" t="s">
        <v>104</v>
      </c>
      <c r="H38">
        <v>339</v>
      </c>
      <c r="I38" s="2">
        <v>42478</v>
      </c>
      <c r="J38" s="2">
        <v>42482</v>
      </c>
      <c r="K38">
        <v>339</v>
      </c>
    </row>
    <row r="39" spans="1:11" x14ac:dyDescent="0.25">
      <c r="A39" t="str">
        <f>"ZB0197A0A5"</f>
        <v>ZB0197A0A5</v>
      </c>
      <c r="B39" t="str">
        <f t="shared" si="0"/>
        <v>06363391001</v>
      </c>
      <c r="C39" t="s">
        <v>15</v>
      </c>
      <c r="D39" t="s">
        <v>105</v>
      </c>
      <c r="E39" t="s">
        <v>24</v>
      </c>
      <c r="F39" s="1" t="s">
        <v>25</v>
      </c>
      <c r="G39" t="s">
        <v>26</v>
      </c>
      <c r="H39">
        <v>1147.5</v>
      </c>
      <c r="I39" s="2">
        <v>42478</v>
      </c>
      <c r="J39" s="2">
        <v>42482</v>
      </c>
      <c r="K39">
        <v>1147.5</v>
      </c>
    </row>
    <row r="40" spans="1:11" x14ac:dyDescent="0.25">
      <c r="A40" t="str">
        <f>"Z69197FA57"</f>
        <v>Z69197FA57</v>
      </c>
      <c r="B40" t="str">
        <f t="shared" si="0"/>
        <v>06363391001</v>
      </c>
      <c r="C40" t="s">
        <v>15</v>
      </c>
      <c r="D40" t="s">
        <v>106</v>
      </c>
      <c r="E40" t="s">
        <v>24</v>
      </c>
      <c r="F40" s="1" t="s">
        <v>107</v>
      </c>
      <c r="G40" t="s">
        <v>108</v>
      </c>
      <c r="H40">
        <v>480</v>
      </c>
      <c r="I40" s="2">
        <v>42480</v>
      </c>
      <c r="J40" s="2">
        <v>42488</v>
      </c>
      <c r="K40">
        <v>480</v>
      </c>
    </row>
    <row r="41" spans="1:11" x14ac:dyDescent="0.25">
      <c r="A41" t="str">
        <f>"ZC2197D394"</f>
        <v>ZC2197D394</v>
      </c>
      <c r="B41" t="str">
        <f t="shared" si="0"/>
        <v>06363391001</v>
      </c>
      <c r="C41" t="s">
        <v>15</v>
      </c>
      <c r="D41" t="s">
        <v>109</v>
      </c>
      <c r="E41" t="s">
        <v>24</v>
      </c>
      <c r="F41" s="1" t="s">
        <v>110</v>
      </c>
      <c r="G41" t="s">
        <v>111</v>
      </c>
      <c r="H41">
        <v>7647</v>
      </c>
      <c r="I41" s="2">
        <v>42511</v>
      </c>
      <c r="J41" s="2">
        <v>42511</v>
      </c>
      <c r="K41">
        <v>7647</v>
      </c>
    </row>
    <row r="42" spans="1:11" x14ac:dyDescent="0.25">
      <c r="A42" t="str">
        <f>"Z6119A2226"</f>
        <v>Z6119A2226</v>
      </c>
      <c r="B42" t="str">
        <f t="shared" si="0"/>
        <v>06363391001</v>
      </c>
      <c r="C42" t="s">
        <v>15</v>
      </c>
      <c r="D42" t="s">
        <v>112</v>
      </c>
      <c r="E42" t="s">
        <v>24</v>
      </c>
      <c r="F42" s="1" t="s">
        <v>113</v>
      </c>
      <c r="G42" t="s">
        <v>114</v>
      </c>
      <c r="H42">
        <v>2662.22</v>
      </c>
      <c r="I42" s="2">
        <v>42489</v>
      </c>
      <c r="J42" s="2">
        <v>42509</v>
      </c>
      <c r="K42">
        <v>2662.22</v>
      </c>
    </row>
    <row r="43" spans="1:11" x14ac:dyDescent="0.25">
      <c r="A43" t="str">
        <f>"Z5519920F9"</f>
        <v>Z5519920F9</v>
      </c>
      <c r="B43" t="str">
        <f t="shared" si="0"/>
        <v>06363391001</v>
      </c>
      <c r="C43" t="s">
        <v>15</v>
      </c>
      <c r="D43" t="s">
        <v>115</v>
      </c>
      <c r="E43" t="s">
        <v>24</v>
      </c>
      <c r="F43" s="1" t="s">
        <v>116</v>
      </c>
      <c r="G43" t="s">
        <v>117</v>
      </c>
      <c r="H43">
        <v>1250</v>
      </c>
      <c r="I43" s="2">
        <v>42486</v>
      </c>
      <c r="J43" s="2">
        <v>42496</v>
      </c>
      <c r="K43">
        <v>1250</v>
      </c>
    </row>
    <row r="44" spans="1:11" x14ac:dyDescent="0.25">
      <c r="A44" t="str">
        <f>"Z52195080B"</f>
        <v>Z52195080B</v>
      </c>
      <c r="B44" t="str">
        <f t="shared" si="0"/>
        <v>06363391001</v>
      </c>
      <c r="C44" t="s">
        <v>15</v>
      </c>
      <c r="D44" t="s">
        <v>118</v>
      </c>
      <c r="E44" t="s">
        <v>24</v>
      </c>
      <c r="F44" s="1" t="s">
        <v>119</v>
      </c>
      <c r="G44" t="s">
        <v>120</v>
      </c>
      <c r="H44">
        <v>5136.16</v>
      </c>
      <c r="I44" s="2">
        <v>42473</v>
      </c>
      <c r="J44" s="2">
        <v>42488</v>
      </c>
      <c r="K44">
        <v>5136.16</v>
      </c>
    </row>
    <row r="45" spans="1:11" x14ac:dyDescent="0.25">
      <c r="A45" t="str">
        <f>"Z321934635"</f>
        <v>Z321934635</v>
      </c>
      <c r="B45" t="str">
        <f t="shared" si="0"/>
        <v>06363391001</v>
      </c>
      <c r="C45" t="s">
        <v>15</v>
      </c>
      <c r="D45" t="s">
        <v>121</v>
      </c>
      <c r="E45" t="s">
        <v>24</v>
      </c>
      <c r="F45" s="1" t="s">
        <v>122</v>
      </c>
      <c r="G45" t="s">
        <v>123</v>
      </c>
      <c r="H45">
        <v>2523</v>
      </c>
      <c r="I45" s="2">
        <v>42460</v>
      </c>
      <c r="J45" s="2">
        <v>42471</v>
      </c>
      <c r="K45">
        <v>2523</v>
      </c>
    </row>
    <row r="46" spans="1:11" x14ac:dyDescent="0.25">
      <c r="A46" t="str">
        <f>"Z3619C2CEA"</f>
        <v>Z3619C2CEA</v>
      </c>
      <c r="B46" t="str">
        <f t="shared" si="0"/>
        <v>06363391001</v>
      </c>
      <c r="C46" t="s">
        <v>15</v>
      </c>
      <c r="D46" t="s">
        <v>124</v>
      </c>
      <c r="E46" t="s">
        <v>24</v>
      </c>
      <c r="F46" s="1" t="s">
        <v>36</v>
      </c>
      <c r="G46" t="s">
        <v>37</v>
      </c>
      <c r="H46">
        <v>349.2</v>
      </c>
      <c r="I46" s="2">
        <v>42507</v>
      </c>
      <c r="J46" s="2">
        <v>42507</v>
      </c>
      <c r="K46">
        <v>349.2</v>
      </c>
    </row>
    <row r="47" spans="1:11" x14ac:dyDescent="0.25">
      <c r="A47" t="str">
        <f>"Z7F19D250A"</f>
        <v>Z7F19D250A</v>
      </c>
      <c r="B47" t="str">
        <f t="shared" si="0"/>
        <v>06363391001</v>
      </c>
      <c r="C47" t="s">
        <v>15</v>
      </c>
      <c r="D47" t="s">
        <v>125</v>
      </c>
      <c r="E47" t="s">
        <v>24</v>
      </c>
      <c r="F47" s="1" t="s">
        <v>126</v>
      </c>
      <c r="G47" t="s">
        <v>127</v>
      </c>
      <c r="H47">
        <v>11785.2</v>
      </c>
      <c r="I47" s="2">
        <v>42513</v>
      </c>
      <c r="J47" s="2">
        <v>42544</v>
      </c>
      <c r="K47">
        <v>10215</v>
      </c>
    </row>
    <row r="48" spans="1:11" x14ac:dyDescent="0.25">
      <c r="A48" t="str">
        <f>"Z5A19CD37E"</f>
        <v>Z5A19CD37E</v>
      </c>
      <c r="B48" t="str">
        <f t="shared" si="0"/>
        <v>06363391001</v>
      </c>
      <c r="C48" t="s">
        <v>15</v>
      </c>
      <c r="D48" t="s">
        <v>128</v>
      </c>
      <c r="E48" t="s">
        <v>24</v>
      </c>
      <c r="F48" s="1" t="s">
        <v>129</v>
      </c>
      <c r="G48" t="s">
        <v>130</v>
      </c>
      <c r="H48">
        <v>2464</v>
      </c>
      <c r="I48" s="2">
        <v>42506</v>
      </c>
      <c r="J48" s="2">
        <v>42513</v>
      </c>
      <c r="K48">
        <v>2464</v>
      </c>
    </row>
    <row r="49" spans="1:11" x14ac:dyDescent="0.25">
      <c r="A49" t="str">
        <f>"ZDD19C2DCE"</f>
        <v>ZDD19C2DCE</v>
      </c>
      <c r="B49" t="str">
        <f t="shared" si="0"/>
        <v>06363391001</v>
      </c>
      <c r="C49" t="s">
        <v>15</v>
      </c>
      <c r="D49" t="s">
        <v>131</v>
      </c>
      <c r="E49" t="s">
        <v>24</v>
      </c>
      <c r="F49" s="1" t="s">
        <v>132</v>
      </c>
      <c r="G49" t="s">
        <v>133</v>
      </c>
      <c r="H49">
        <v>3625</v>
      </c>
      <c r="I49" s="2">
        <v>42506</v>
      </c>
      <c r="J49" s="2">
        <v>42523</v>
      </c>
      <c r="K49">
        <v>3625</v>
      </c>
    </row>
    <row r="50" spans="1:11" x14ac:dyDescent="0.25">
      <c r="A50" t="str">
        <f>"6621248AB1"</f>
        <v>6621248AB1</v>
      </c>
      <c r="B50" t="str">
        <f t="shared" si="0"/>
        <v>06363391001</v>
      </c>
      <c r="C50" t="s">
        <v>15</v>
      </c>
      <c r="D50" t="s">
        <v>134</v>
      </c>
      <c r="E50" t="s">
        <v>39</v>
      </c>
      <c r="F50" s="1" t="s">
        <v>135</v>
      </c>
      <c r="G50" t="s">
        <v>136</v>
      </c>
      <c r="H50">
        <v>0</v>
      </c>
      <c r="I50" s="2">
        <v>42491</v>
      </c>
      <c r="J50" s="2">
        <v>42855</v>
      </c>
      <c r="K50">
        <v>113647.94</v>
      </c>
    </row>
    <row r="51" spans="1:11" x14ac:dyDescent="0.25">
      <c r="A51" t="str">
        <f>"6585870FD6"</f>
        <v>6585870FD6</v>
      </c>
      <c r="B51" t="str">
        <f t="shared" si="0"/>
        <v>06363391001</v>
      </c>
      <c r="C51" t="s">
        <v>15</v>
      </c>
      <c r="D51" t="s">
        <v>137</v>
      </c>
      <c r="E51" t="s">
        <v>39</v>
      </c>
      <c r="F51" s="1" t="s">
        <v>135</v>
      </c>
      <c r="G51" t="s">
        <v>136</v>
      </c>
      <c r="H51">
        <v>0</v>
      </c>
      <c r="I51" s="2">
        <v>42461</v>
      </c>
      <c r="J51" s="2">
        <v>42825</v>
      </c>
      <c r="K51">
        <v>492039.41</v>
      </c>
    </row>
    <row r="52" spans="1:11" x14ac:dyDescent="0.25">
      <c r="A52" t="str">
        <f>"Z1119C0682"</f>
        <v>Z1119C0682</v>
      </c>
      <c r="B52" t="str">
        <f t="shared" si="0"/>
        <v>06363391001</v>
      </c>
      <c r="C52" t="s">
        <v>15</v>
      </c>
      <c r="D52" t="s">
        <v>138</v>
      </c>
      <c r="E52" t="s">
        <v>24</v>
      </c>
      <c r="F52" s="1" t="s">
        <v>139</v>
      </c>
      <c r="G52" t="s">
        <v>140</v>
      </c>
      <c r="H52">
        <v>250</v>
      </c>
      <c r="I52" s="2">
        <v>42496</v>
      </c>
      <c r="J52" s="2">
        <v>42506</v>
      </c>
      <c r="K52">
        <v>250</v>
      </c>
    </row>
    <row r="53" spans="1:11" x14ac:dyDescent="0.25">
      <c r="A53" t="str">
        <f>"ZB819C22DA"</f>
        <v>ZB819C22DA</v>
      </c>
      <c r="B53" t="str">
        <f t="shared" si="0"/>
        <v>06363391001</v>
      </c>
      <c r="C53" t="s">
        <v>15</v>
      </c>
      <c r="D53" t="s">
        <v>141</v>
      </c>
      <c r="E53" t="s">
        <v>24</v>
      </c>
      <c r="F53" s="1" t="s">
        <v>43</v>
      </c>
      <c r="G53" t="s">
        <v>44</v>
      </c>
      <c r="H53">
        <v>256</v>
      </c>
      <c r="I53" s="2">
        <v>42510</v>
      </c>
      <c r="J53" s="2">
        <v>42520</v>
      </c>
      <c r="K53">
        <v>0</v>
      </c>
    </row>
    <row r="54" spans="1:11" x14ac:dyDescent="0.25">
      <c r="A54" t="str">
        <f>"ZAA19FDA0E"</f>
        <v>ZAA19FDA0E</v>
      </c>
      <c r="B54" t="str">
        <f t="shared" si="0"/>
        <v>06363391001</v>
      </c>
      <c r="C54" t="s">
        <v>15</v>
      </c>
      <c r="D54" t="s">
        <v>142</v>
      </c>
      <c r="E54" t="s">
        <v>24</v>
      </c>
      <c r="F54" s="1" t="s">
        <v>143</v>
      </c>
      <c r="G54" t="s">
        <v>144</v>
      </c>
      <c r="H54">
        <v>1140</v>
      </c>
      <c r="I54" s="2">
        <v>42517</v>
      </c>
      <c r="J54" s="2">
        <v>42734</v>
      </c>
      <c r="K54">
        <v>1140</v>
      </c>
    </row>
    <row r="55" spans="1:11" x14ac:dyDescent="0.25">
      <c r="A55" t="str">
        <f>"Z4519D1A4F"</f>
        <v>Z4519D1A4F</v>
      </c>
      <c r="B55" t="str">
        <f t="shared" si="0"/>
        <v>06363391001</v>
      </c>
      <c r="C55" t="s">
        <v>15</v>
      </c>
      <c r="D55" t="s">
        <v>145</v>
      </c>
      <c r="E55" t="s">
        <v>24</v>
      </c>
      <c r="F55" s="1" t="s">
        <v>113</v>
      </c>
      <c r="G55" t="s">
        <v>114</v>
      </c>
      <c r="H55">
        <v>974.4</v>
      </c>
      <c r="I55" s="2">
        <v>42502</v>
      </c>
      <c r="J55" s="2">
        <v>42524</v>
      </c>
      <c r="K55">
        <v>974.4</v>
      </c>
    </row>
    <row r="56" spans="1:11" x14ac:dyDescent="0.25">
      <c r="A56" t="str">
        <f>"Z9819FBBB6"</f>
        <v>Z9819FBBB6</v>
      </c>
      <c r="B56" t="str">
        <f t="shared" si="0"/>
        <v>06363391001</v>
      </c>
      <c r="C56" t="s">
        <v>15</v>
      </c>
      <c r="D56" t="s">
        <v>146</v>
      </c>
      <c r="E56" t="s">
        <v>24</v>
      </c>
      <c r="F56" s="1" t="s">
        <v>147</v>
      </c>
      <c r="G56" t="s">
        <v>148</v>
      </c>
      <c r="H56">
        <v>626</v>
      </c>
      <c r="I56" s="2">
        <v>42514</v>
      </c>
      <c r="J56" s="2">
        <v>42534</v>
      </c>
      <c r="K56">
        <v>626</v>
      </c>
    </row>
    <row r="57" spans="1:11" x14ac:dyDescent="0.25">
      <c r="A57" t="str">
        <f>"ZF619FA210"</f>
        <v>ZF619FA210</v>
      </c>
      <c r="B57" t="str">
        <f t="shared" si="0"/>
        <v>06363391001</v>
      </c>
      <c r="C57" t="s">
        <v>15</v>
      </c>
      <c r="D57" t="s">
        <v>149</v>
      </c>
      <c r="E57" t="s">
        <v>24</v>
      </c>
      <c r="F57" s="1" t="s">
        <v>150</v>
      </c>
      <c r="G57" t="s">
        <v>151</v>
      </c>
      <c r="H57">
        <v>1190</v>
      </c>
      <c r="I57" s="2">
        <v>42514</v>
      </c>
      <c r="J57" s="2">
        <v>42528</v>
      </c>
      <c r="K57">
        <v>1190</v>
      </c>
    </row>
    <row r="58" spans="1:11" x14ac:dyDescent="0.25">
      <c r="A58" t="str">
        <f>"ZF719E5012"</f>
        <v>ZF719E5012</v>
      </c>
      <c r="B58" t="str">
        <f t="shared" si="0"/>
        <v>06363391001</v>
      </c>
      <c r="C58" t="s">
        <v>15</v>
      </c>
      <c r="D58" t="s">
        <v>152</v>
      </c>
      <c r="E58" t="s">
        <v>24</v>
      </c>
      <c r="F58" s="1" t="s">
        <v>153</v>
      </c>
      <c r="G58" t="s">
        <v>154</v>
      </c>
      <c r="H58">
        <v>610</v>
      </c>
      <c r="I58" s="2">
        <v>42513</v>
      </c>
      <c r="J58" s="2">
        <v>42558</v>
      </c>
      <c r="K58">
        <v>610</v>
      </c>
    </row>
    <row r="59" spans="1:11" x14ac:dyDescent="0.25">
      <c r="A59" t="str">
        <f>"Z8019F709C"</f>
        <v>Z8019F709C</v>
      </c>
      <c r="B59" t="str">
        <f t="shared" si="0"/>
        <v>06363391001</v>
      </c>
      <c r="C59" t="s">
        <v>15</v>
      </c>
      <c r="D59" t="s">
        <v>155</v>
      </c>
      <c r="E59" t="s">
        <v>24</v>
      </c>
      <c r="F59" s="1" t="s">
        <v>156</v>
      </c>
      <c r="G59" t="s">
        <v>157</v>
      </c>
      <c r="H59">
        <v>600</v>
      </c>
      <c r="I59" s="2">
        <v>42514</v>
      </c>
      <c r="J59" s="2">
        <v>42521</v>
      </c>
      <c r="K59">
        <v>600</v>
      </c>
    </row>
    <row r="60" spans="1:11" x14ac:dyDescent="0.25">
      <c r="A60" t="str">
        <f>"Z201A03452"</f>
        <v>Z201A03452</v>
      </c>
      <c r="B60" t="str">
        <f t="shared" si="0"/>
        <v>06363391001</v>
      </c>
      <c r="C60" t="s">
        <v>15</v>
      </c>
      <c r="D60" t="s">
        <v>158</v>
      </c>
      <c r="E60" t="s">
        <v>24</v>
      </c>
      <c r="F60" s="1" t="s">
        <v>159</v>
      </c>
      <c r="G60" t="s">
        <v>160</v>
      </c>
      <c r="H60">
        <v>1520</v>
      </c>
      <c r="I60" s="2">
        <v>42515</v>
      </c>
      <c r="J60" s="2">
        <v>43244</v>
      </c>
      <c r="K60">
        <v>140</v>
      </c>
    </row>
    <row r="61" spans="1:11" x14ac:dyDescent="0.25">
      <c r="A61" t="str">
        <f>"Z4B1Q19DF0"</f>
        <v>Z4B1Q19DF0</v>
      </c>
      <c r="B61" t="str">
        <f t="shared" si="0"/>
        <v>06363391001</v>
      </c>
      <c r="C61" t="s">
        <v>15</v>
      </c>
      <c r="D61" t="s">
        <v>161</v>
      </c>
      <c r="E61" t="s">
        <v>24</v>
      </c>
      <c r="F61" s="1" t="s">
        <v>162</v>
      </c>
      <c r="G61" t="s">
        <v>163</v>
      </c>
      <c r="H61">
        <v>1520</v>
      </c>
      <c r="I61" s="2">
        <v>42522</v>
      </c>
      <c r="J61" s="2">
        <v>42532</v>
      </c>
      <c r="K61">
        <v>1520</v>
      </c>
    </row>
    <row r="62" spans="1:11" x14ac:dyDescent="0.25">
      <c r="A62" t="str">
        <f>"Z9C1A0C09D"</f>
        <v>Z9C1A0C09D</v>
      </c>
      <c r="B62" t="str">
        <f t="shared" si="0"/>
        <v>06363391001</v>
      </c>
      <c r="C62" t="s">
        <v>15</v>
      </c>
      <c r="D62" t="s">
        <v>164</v>
      </c>
      <c r="E62" t="s">
        <v>24</v>
      </c>
      <c r="F62" s="1" t="s">
        <v>165</v>
      </c>
      <c r="G62" t="s">
        <v>166</v>
      </c>
      <c r="H62">
        <v>10500</v>
      </c>
      <c r="I62" s="2">
        <v>42521</v>
      </c>
      <c r="J62" s="2">
        <v>42540</v>
      </c>
      <c r="K62">
        <v>10500</v>
      </c>
    </row>
    <row r="63" spans="1:11" x14ac:dyDescent="0.25">
      <c r="A63" t="str">
        <f>"Z7219ECB0F"</f>
        <v>Z7219ECB0F</v>
      </c>
      <c r="B63" t="str">
        <f t="shared" si="0"/>
        <v>06363391001</v>
      </c>
      <c r="C63" t="s">
        <v>15</v>
      </c>
      <c r="D63" t="s">
        <v>167</v>
      </c>
      <c r="E63" t="s">
        <v>24</v>
      </c>
      <c r="F63" s="1" t="s">
        <v>73</v>
      </c>
      <c r="G63" t="s">
        <v>74</v>
      </c>
      <c r="H63">
        <v>3204.2</v>
      </c>
      <c r="I63" s="2">
        <v>42509</v>
      </c>
      <c r="J63" s="2">
        <v>42514</v>
      </c>
      <c r="K63">
        <v>3204.2</v>
      </c>
    </row>
    <row r="64" spans="1:11" x14ac:dyDescent="0.25">
      <c r="A64" t="str">
        <f>"Z1E1967A5F"</f>
        <v>Z1E1967A5F</v>
      </c>
      <c r="B64" t="str">
        <f t="shared" si="0"/>
        <v>06363391001</v>
      </c>
      <c r="C64" t="s">
        <v>15</v>
      </c>
      <c r="D64" t="s">
        <v>168</v>
      </c>
      <c r="E64" t="s">
        <v>17</v>
      </c>
      <c r="F64" s="1" t="s">
        <v>169</v>
      </c>
      <c r="G64" t="s">
        <v>170</v>
      </c>
      <c r="H64">
        <v>26960</v>
      </c>
      <c r="I64" s="2">
        <v>42495</v>
      </c>
      <c r="J64" s="2">
        <v>42515</v>
      </c>
      <c r="K64">
        <v>26960</v>
      </c>
    </row>
    <row r="65" spans="1:11" x14ac:dyDescent="0.25">
      <c r="A65" t="str">
        <f>"ZEC1998B5D"</f>
        <v>ZEC1998B5D</v>
      </c>
      <c r="B65" t="str">
        <f t="shared" si="0"/>
        <v>06363391001</v>
      </c>
      <c r="C65" t="s">
        <v>15</v>
      </c>
      <c r="D65" t="s">
        <v>171</v>
      </c>
      <c r="E65" t="s">
        <v>17</v>
      </c>
      <c r="F65" s="1" t="s">
        <v>172</v>
      </c>
      <c r="G65" t="s">
        <v>173</v>
      </c>
      <c r="H65">
        <v>7811.7</v>
      </c>
      <c r="I65" s="2">
        <v>42499</v>
      </c>
      <c r="J65" s="2">
        <v>42514</v>
      </c>
      <c r="K65">
        <v>7811.7</v>
      </c>
    </row>
    <row r="66" spans="1:11" x14ac:dyDescent="0.25">
      <c r="A66" t="str">
        <f>"ZB11A491EB"</f>
        <v>ZB11A491EB</v>
      </c>
      <c r="B66" t="str">
        <f t="shared" si="0"/>
        <v>06363391001</v>
      </c>
      <c r="C66" t="s">
        <v>15</v>
      </c>
      <c r="D66" t="s">
        <v>174</v>
      </c>
      <c r="E66" t="s">
        <v>24</v>
      </c>
      <c r="F66" s="1" t="s">
        <v>175</v>
      </c>
      <c r="G66" t="s">
        <v>176</v>
      </c>
      <c r="H66">
        <v>270</v>
      </c>
      <c r="I66" s="2">
        <v>42536</v>
      </c>
      <c r="J66" s="2">
        <v>42543</v>
      </c>
      <c r="K66">
        <v>270</v>
      </c>
    </row>
    <row r="67" spans="1:11" x14ac:dyDescent="0.25">
      <c r="A67" t="str">
        <f>"Z521A47E32"</f>
        <v>Z521A47E32</v>
      </c>
      <c r="B67" t="str">
        <f t="shared" ref="B67:B130" si="1">"06363391001"</f>
        <v>06363391001</v>
      </c>
      <c r="C67" t="s">
        <v>15</v>
      </c>
      <c r="D67" t="s">
        <v>177</v>
      </c>
      <c r="E67" t="s">
        <v>24</v>
      </c>
      <c r="F67" s="1" t="s">
        <v>178</v>
      </c>
      <c r="G67" t="s">
        <v>179</v>
      </c>
      <c r="H67">
        <v>2471.31</v>
      </c>
      <c r="I67" s="2">
        <v>42552</v>
      </c>
      <c r="J67" s="2">
        <v>42916</v>
      </c>
      <c r="K67">
        <v>106.24</v>
      </c>
    </row>
    <row r="68" spans="1:11" x14ac:dyDescent="0.25">
      <c r="A68" t="str">
        <f>"6552572977"</f>
        <v>6552572977</v>
      </c>
      <c r="B68" t="str">
        <f t="shared" si="1"/>
        <v>06363391001</v>
      </c>
      <c r="C68" t="s">
        <v>15</v>
      </c>
      <c r="D68" t="s">
        <v>180</v>
      </c>
      <c r="E68" t="s">
        <v>181</v>
      </c>
      <c r="F68" s="1" t="s">
        <v>182</v>
      </c>
      <c r="G68" t="s">
        <v>183</v>
      </c>
      <c r="H68">
        <v>67271.67</v>
      </c>
      <c r="I68" s="2">
        <v>42537</v>
      </c>
      <c r="J68" s="2">
        <v>42613</v>
      </c>
      <c r="K68">
        <v>67271.149999999994</v>
      </c>
    </row>
    <row r="69" spans="1:11" x14ac:dyDescent="0.25">
      <c r="A69" t="str">
        <f>"Z831A5020A"</f>
        <v>Z831A5020A</v>
      </c>
      <c r="B69" t="str">
        <f t="shared" si="1"/>
        <v>06363391001</v>
      </c>
      <c r="C69" t="s">
        <v>15</v>
      </c>
      <c r="D69" t="s">
        <v>184</v>
      </c>
      <c r="E69" t="s">
        <v>24</v>
      </c>
      <c r="F69" s="1" t="s">
        <v>185</v>
      </c>
      <c r="G69" t="s">
        <v>186</v>
      </c>
      <c r="H69">
        <v>5760</v>
      </c>
      <c r="I69" s="2">
        <v>42552</v>
      </c>
      <c r="J69" s="2">
        <v>44012</v>
      </c>
      <c r="K69">
        <v>1359</v>
      </c>
    </row>
    <row r="70" spans="1:11" x14ac:dyDescent="0.25">
      <c r="A70" t="str">
        <f>"Z4419A0AA5"</f>
        <v>Z4419A0AA5</v>
      </c>
      <c r="B70" t="str">
        <f t="shared" si="1"/>
        <v>06363391001</v>
      </c>
      <c r="C70" t="s">
        <v>15</v>
      </c>
      <c r="D70" t="s">
        <v>187</v>
      </c>
      <c r="E70" t="s">
        <v>24</v>
      </c>
      <c r="F70" s="1" t="s">
        <v>188</v>
      </c>
      <c r="G70" t="s">
        <v>189</v>
      </c>
      <c r="H70">
        <v>401.64</v>
      </c>
      <c r="I70" s="2">
        <v>42493</v>
      </c>
      <c r="J70" s="2">
        <v>42493</v>
      </c>
      <c r="K70">
        <v>401.64</v>
      </c>
    </row>
    <row r="71" spans="1:11" x14ac:dyDescent="0.25">
      <c r="A71" t="str">
        <f>"ZD81A6373F"</f>
        <v>ZD81A6373F</v>
      </c>
      <c r="B71" t="str">
        <f t="shared" si="1"/>
        <v>06363391001</v>
      </c>
      <c r="C71" t="s">
        <v>15</v>
      </c>
      <c r="D71" t="s">
        <v>190</v>
      </c>
      <c r="E71" t="s">
        <v>24</v>
      </c>
      <c r="F71" s="1" t="s">
        <v>113</v>
      </c>
      <c r="G71" t="s">
        <v>114</v>
      </c>
      <c r="H71">
        <v>743.2</v>
      </c>
      <c r="I71" s="2">
        <v>42551</v>
      </c>
      <c r="J71" s="2">
        <v>42571</v>
      </c>
      <c r="K71">
        <v>743.2</v>
      </c>
    </row>
    <row r="72" spans="1:11" x14ac:dyDescent="0.25">
      <c r="A72" t="str">
        <f>"Z7B1A8949F"</f>
        <v>Z7B1A8949F</v>
      </c>
      <c r="B72" t="str">
        <f t="shared" si="1"/>
        <v>06363391001</v>
      </c>
      <c r="C72" t="s">
        <v>15</v>
      </c>
      <c r="D72" t="s">
        <v>155</v>
      </c>
      <c r="E72" t="s">
        <v>24</v>
      </c>
      <c r="F72" s="1" t="s">
        <v>156</v>
      </c>
      <c r="G72" t="s">
        <v>157</v>
      </c>
      <c r="H72">
        <v>400</v>
      </c>
      <c r="I72" s="2">
        <v>42558</v>
      </c>
      <c r="J72" s="2">
        <v>42565</v>
      </c>
      <c r="K72">
        <v>400</v>
      </c>
    </row>
    <row r="73" spans="1:11" x14ac:dyDescent="0.25">
      <c r="A73" t="str">
        <f>"Z121A14219"</f>
        <v>Z121A14219</v>
      </c>
      <c r="B73" t="str">
        <f t="shared" si="1"/>
        <v>06363391001</v>
      </c>
      <c r="C73" t="s">
        <v>15</v>
      </c>
      <c r="D73" t="s">
        <v>191</v>
      </c>
      <c r="E73" t="s">
        <v>24</v>
      </c>
      <c r="F73" s="1" t="s">
        <v>172</v>
      </c>
      <c r="G73" t="s">
        <v>173</v>
      </c>
      <c r="H73">
        <v>4024.96</v>
      </c>
      <c r="I73" s="2">
        <v>42522</v>
      </c>
      <c r="J73" s="2">
        <v>42543</v>
      </c>
      <c r="K73">
        <v>4024.96</v>
      </c>
    </row>
    <row r="74" spans="1:11" x14ac:dyDescent="0.25">
      <c r="A74" t="str">
        <f>"Z1B19DBA92"</f>
        <v>Z1B19DBA92</v>
      </c>
      <c r="B74" t="str">
        <f t="shared" si="1"/>
        <v>06363391001</v>
      </c>
      <c r="C74" t="s">
        <v>15</v>
      </c>
      <c r="D74" t="s">
        <v>192</v>
      </c>
      <c r="E74" t="s">
        <v>17</v>
      </c>
      <c r="F74" s="1" t="s">
        <v>193</v>
      </c>
      <c r="G74" t="s">
        <v>194</v>
      </c>
      <c r="H74">
        <v>14376.52</v>
      </c>
      <c r="I74" s="2">
        <v>42503</v>
      </c>
      <c r="J74" s="2">
        <v>42660</v>
      </c>
      <c r="K74">
        <v>11007.77</v>
      </c>
    </row>
    <row r="75" spans="1:11" x14ac:dyDescent="0.25">
      <c r="A75" t="str">
        <f>"Z8B1A1BAF4"</f>
        <v>Z8B1A1BAF4</v>
      </c>
      <c r="B75" t="str">
        <f t="shared" si="1"/>
        <v>06363391001</v>
      </c>
      <c r="C75" t="s">
        <v>15</v>
      </c>
      <c r="D75" t="s">
        <v>195</v>
      </c>
      <c r="E75" t="s">
        <v>24</v>
      </c>
      <c r="F75" s="1" t="s">
        <v>196</v>
      </c>
      <c r="G75" t="s">
        <v>197</v>
      </c>
      <c r="H75">
        <v>600</v>
      </c>
      <c r="I75" s="2">
        <v>42521</v>
      </c>
      <c r="J75" s="2">
        <v>42540</v>
      </c>
      <c r="K75">
        <v>0</v>
      </c>
    </row>
    <row r="76" spans="1:11" x14ac:dyDescent="0.25">
      <c r="A76" t="str">
        <f>"Z851A8C75C"</f>
        <v>Z851A8C75C</v>
      </c>
      <c r="B76" t="str">
        <f t="shared" si="1"/>
        <v>06363391001</v>
      </c>
      <c r="C76" t="s">
        <v>15</v>
      </c>
      <c r="D76" t="s">
        <v>198</v>
      </c>
      <c r="E76" t="s">
        <v>24</v>
      </c>
      <c r="F76" s="1" t="s">
        <v>199</v>
      </c>
      <c r="G76" t="s">
        <v>200</v>
      </c>
      <c r="H76">
        <v>200</v>
      </c>
      <c r="I76" s="2">
        <v>42558</v>
      </c>
      <c r="J76" s="2">
        <v>42565</v>
      </c>
      <c r="K76">
        <v>200</v>
      </c>
    </row>
    <row r="77" spans="1:11" x14ac:dyDescent="0.25">
      <c r="A77" t="str">
        <f>"XA91756A31"</f>
        <v>XA91756A31</v>
      </c>
      <c r="B77" t="str">
        <f t="shared" si="1"/>
        <v>06363391001</v>
      </c>
      <c r="C77" t="s">
        <v>15</v>
      </c>
      <c r="D77" t="s">
        <v>201</v>
      </c>
      <c r="E77" t="s">
        <v>24</v>
      </c>
      <c r="F77" s="1" t="s">
        <v>202</v>
      </c>
      <c r="G77" t="s">
        <v>203</v>
      </c>
      <c r="H77">
        <v>450</v>
      </c>
      <c r="I77" s="2">
        <v>42396</v>
      </c>
      <c r="J77" s="2">
        <v>42396</v>
      </c>
      <c r="K77">
        <v>450</v>
      </c>
    </row>
    <row r="78" spans="1:11" x14ac:dyDescent="0.25">
      <c r="A78" t="str">
        <f>"XBF1756A3D"</f>
        <v>XBF1756A3D</v>
      </c>
      <c r="B78" t="str">
        <f t="shared" si="1"/>
        <v>06363391001</v>
      </c>
      <c r="C78" t="s">
        <v>15</v>
      </c>
      <c r="D78" t="s">
        <v>204</v>
      </c>
      <c r="E78" t="s">
        <v>24</v>
      </c>
      <c r="F78" s="1" t="s">
        <v>205</v>
      </c>
      <c r="G78" t="s">
        <v>206</v>
      </c>
      <c r="H78">
        <v>270</v>
      </c>
      <c r="I78" s="2">
        <v>42425</v>
      </c>
      <c r="J78" s="2">
        <v>42439</v>
      </c>
      <c r="K78">
        <v>270</v>
      </c>
    </row>
    <row r="79" spans="1:11" x14ac:dyDescent="0.25">
      <c r="A79" t="str">
        <f>"X141756A3B"</f>
        <v>X141756A3B</v>
      </c>
      <c r="B79" t="str">
        <f t="shared" si="1"/>
        <v>06363391001</v>
      </c>
      <c r="C79" t="s">
        <v>15</v>
      </c>
      <c r="D79" t="s">
        <v>201</v>
      </c>
      <c r="E79" t="s">
        <v>24</v>
      </c>
      <c r="F79" s="1" t="s">
        <v>202</v>
      </c>
      <c r="G79" t="s">
        <v>203</v>
      </c>
      <c r="H79">
        <v>800</v>
      </c>
      <c r="I79" s="2">
        <v>42426</v>
      </c>
      <c r="J79" s="2">
        <v>42426</v>
      </c>
      <c r="K79">
        <v>800</v>
      </c>
    </row>
    <row r="80" spans="1:11" x14ac:dyDescent="0.25">
      <c r="A80" t="str">
        <f>"Z6A190CD36"</f>
        <v>Z6A190CD36</v>
      </c>
      <c r="B80" t="str">
        <f t="shared" si="1"/>
        <v>06363391001</v>
      </c>
      <c r="C80" t="s">
        <v>15</v>
      </c>
      <c r="D80" t="s">
        <v>207</v>
      </c>
      <c r="E80" t="s">
        <v>24</v>
      </c>
      <c r="F80" s="1" t="s">
        <v>208</v>
      </c>
      <c r="G80" t="s">
        <v>209</v>
      </c>
      <c r="H80">
        <v>580</v>
      </c>
      <c r="I80" s="2">
        <v>42447</v>
      </c>
      <c r="J80" s="2">
        <v>42466</v>
      </c>
      <c r="K80">
        <v>580</v>
      </c>
    </row>
    <row r="81" spans="1:11" x14ac:dyDescent="0.25">
      <c r="A81" t="str">
        <f>"Z3E190CC23"</f>
        <v>Z3E190CC23</v>
      </c>
      <c r="B81" t="str">
        <f t="shared" si="1"/>
        <v>06363391001</v>
      </c>
      <c r="C81" t="s">
        <v>15</v>
      </c>
      <c r="D81" t="s">
        <v>210</v>
      </c>
      <c r="E81" t="s">
        <v>24</v>
      </c>
      <c r="F81" s="1" t="s">
        <v>96</v>
      </c>
      <c r="G81" t="s">
        <v>97</v>
      </c>
      <c r="H81">
        <v>250</v>
      </c>
      <c r="I81" s="2">
        <v>42447</v>
      </c>
      <c r="J81" s="2">
        <v>42450</v>
      </c>
      <c r="K81">
        <v>250</v>
      </c>
    </row>
    <row r="82" spans="1:11" x14ac:dyDescent="0.25">
      <c r="A82" t="str">
        <f>"ZC51A60ED4"</f>
        <v>ZC51A60ED4</v>
      </c>
      <c r="B82" t="str">
        <f t="shared" si="1"/>
        <v>06363391001</v>
      </c>
      <c r="C82" t="s">
        <v>15</v>
      </c>
      <c r="D82" t="s">
        <v>211</v>
      </c>
      <c r="E82" t="s">
        <v>24</v>
      </c>
      <c r="F82" s="1" t="s">
        <v>70</v>
      </c>
      <c r="G82" t="s">
        <v>71</v>
      </c>
      <c r="H82">
        <v>440.62</v>
      </c>
      <c r="I82" s="2">
        <v>42569</v>
      </c>
      <c r="J82" s="2">
        <v>42569</v>
      </c>
      <c r="K82">
        <v>440.62</v>
      </c>
    </row>
    <row r="83" spans="1:11" x14ac:dyDescent="0.25">
      <c r="A83" t="str">
        <f>"Z8D1A53D9A"</f>
        <v>Z8D1A53D9A</v>
      </c>
      <c r="B83" t="str">
        <f t="shared" si="1"/>
        <v>06363391001</v>
      </c>
      <c r="C83" t="s">
        <v>15</v>
      </c>
      <c r="D83" t="s">
        <v>212</v>
      </c>
      <c r="E83" t="s">
        <v>24</v>
      </c>
      <c r="F83" s="1" t="s">
        <v>213</v>
      </c>
      <c r="G83" t="s">
        <v>214</v>
      </c>
      <c r="H83">
        <v>480</v>
      </c>
      <c r="I83" s="2">
        <v>42544</v>
      </c>
      <c r="J83" s="2">
        <v>42551</v>
      </c>
      <c r="K83">
        <v>480</v>
      </c>
    </row>
    <row r="84" spans="1:11" x14ac:dyDescent="0.25">
      <c r="A84" t="str">
        <f>"67092410D3"</f>
        <v>67092410D3</v>
      </c>
      <c r="B84" t="str">
        <f t="shared" si="1"/>
        <v>06363391001</v>
      </c>
      <c r="C84" t="s">
        <v>15</v>
      </c>
      <c r="D84" t="s">
        <v>215</v>
      </c>
      <c r="E84" t="s">
        <v>39</v>
      </c>
      <c r="F84" s="1" t="s">
        <v>216</v>
      </c>
      <c r="G84" t="s">
        <v>217</v>
      </c>
      <c r="H84">
        <v>6512</v>
      </c>
      <c r="I84" s="2">
        <v>42521</v>
      </c>
      <c r="J84" s="2">
        <v>44347</v>
      </c>
      <c r="K84">
        <v>3120.6</v>
      </c>
    </row>
    <row r="85" spans="1:11" x14ac:dyDescent="0.25">
      <c r="A85" t="str">
        <f>"Z211AAC8A5"</f>
        <v>Z211AAC8A5</v>
      </c>
      <c r="B85" t="str">
        <f t="shared" si="1"/>
        <v>06363391001</v>
      </c>
      <c r="C85" t="s">
        <v>15</v>
      </c>
      <c r="D85" t="s">
        <v>218</v>
      </c>
      <c r="E85" t="s">
        <v>24</v>
      </c>
      <c r="F85" s="1" t="s">
        <v>219</v>
      </c>
      <c r="G85" t="s">
        <v>220</v>
      </c>
      <c r="H85">
        <v>230</v>
      </c>
      <c r="I85" s="2">
        <v>42570</v>
      </c>
      <c r="J85" s="2">
        <v>42574</v>
      </c>
      <c r="K85">
        <v>212.5</v>
      </c>
    </row>
    <row r="86" spans="1:11" x14ac:dyDescent="0.25">
      <c r="A86" t="str">
        <f>"Z301A92DF3"</f>
        <v>Z301A92DF3</v>
      </c>
      <c r="B86" t="str">
        <f t="shared" si="1"/>
        <v>06363391001</v>
      </c>
      <c r="C86" t="s">
        <v>15</v>
      </c>
      <c r="D86" t="s">
        <v>221</v>
      </c>
      <c r="E86" t="s">
        <v>24</v>
      </c>
      <c r="F86" s="1" t="s">
        <v>122</v>
      </c>
      <c r="G86" t="s">
        <v>123</v>
      </c>
      <c r="H86">
        <v>539.61</v>
      </c>
      <c r="I86" s="2">
        <v>42563</v>
      </c>
      <c r="J86" s="2">
        <v>42570</v>
      </c>
      <c r="K86">
        <v>539.61</v>
      </c>
    </row>
    <row r="87" spans="1:11" x14ac:dyDescent="0.25">
      <c r="A87" t="str">
        <f>"Z1A1A5CA30"</f>
        <v>Z1A1A5CA30</v>
      </c>
      <c r="B87" t="str">
        <f t="shared" si="1"/>
        <v>06363391001</v>
      </c>
      <c r="C87" t="s">
        <v>15</v>
      </c>
      <c r="D87" t="s">
        <v>222</v>
      </c>
      <c r="E87" t="s">
        <v>24</v>
      </c>
      <c r="F87" s="1" t="s">
        <v>113</v>
      </c>
      <c r="G87" t="s">
        <v>114</v>
      </c>
      <c r="H87">
        <v>1950</v>
      </c>
      <c r="I87" s="2">
        <v>42542</v>
      </c>
      <c r="J87" s="2">
        <v>42545</v>
      </c>
      <c r="K87">
        <v>1950</v>
      </c>
    </row>
    <row r="88" spans="1:11" x14ac:dyDescent="0.25">
      <c r="A88" t="str">
        <f>"ZBC1AB0608"</f>
        <v>ZBC1AB0608</v>
      </c>
      <c r="B88" t="str">
        <f t="shared" si="1"/>
        <v>06363391001</v>
      </c>
      <c r="C88" t="s">
        <v>15</v>
      </c>
      <c r="D88" t="s">
        <v>223</v>
      </c>
      <c r="E88" t="s">
        <v>24</v>
      </c>
      <c r="F88" s="1" t="s">
        <v>224</v>
      </c>
      <c r="G88" t="s">
        <v>225</v>
      </c>
      <c r="H88">
        <v>1400</v>
      </c>
      <c r="I88" s="2">
        <v>42571</v>
      </c>
      <c r="J88" s="2">
        <v>42935</v>
      </c>
      <c r="K88">
        <v>1400</v>
      </c>
    </row>
    <row r="89" spans="1:11" x14ac:dyDescent="0.25">
      <c r="A89" t="str">
        <f>"ZE31AAFBF4"</f>
        <v>ZE31AAFBF4</v>
      </c>
      <c r="B89" t="str">
        <f t="shared" si="1"/>
        <v>06363391001</v>
      </c>
      <c r="C89" t="s">
        <v>15</v>
      </c>
      <c r="D89" t="s">
        <v>226</v>
      </c>
      <c r="E89" t="s">
        <v>24</v>
      </c>
      <c r="F89" s="1" t="s">
        <v>227</v>
      </c>
      <c r="G89" t="s">
        <v>228</v>
      </c>
      <c r="H89">
        <v>2964</v>
      </c>
      <c r="I89" s="2">
        <v>42570</v>
      </c>
      <c r="J89" s="2">
        <v>42573</v>
      </c>
      <c r="K89">
        <v>2964</v>
      </c>
    </row>
    <row r="90" spans="1:11" x14ac:dyDescent="0.25">
      <c r="A90" t="str">
        <f>"Z3E1AB9F57"</f>
        <v>Z3E1AB9F57</v>
      </c>
      <c r="B90" t="str">
        <f t="shared" si="1"/>
        <v>06363391001</v>
      </c>
      <c r="C90" t="s">
        <v>15</v>
      </c>
      <c r="D90" t="s">
        <v>229</v>
      </c>
      <c r="E90" t="s">
        <v>24</v>
      </c>
      <c r="F90" s="1" t="s">
        <v>230</v>
      </c>
      <c r="G90" t="s">
        <v>170</v>
      </c>
      <c r="H90">
        <v>3600</v>
      </c>
      <c r="I90" s="2">
        <v>42614</v>
      </c>
      <c r="J90" s="2">
        <v>42614</v>
      </c>
      <c r="K90">
        <v>3600</v>
      </c>
    </row>
    <row r="91" spans="1:11" x14ac:dyDescent="0.25">
      <c r="A91" t="str">
        <f>"Z391A8BCAE"</f>
        <v>Z391A8BCAE</v>
      </c>
      <c r="B91" t="str">
        <f t="shared" si="1"/>
        <v>06363391001</v>
      </c>
      <c r="C91" t="s">
        <v>15</v>
      </c>
      <c r="D91" t="s">
        <v>231</v>
      </c>
      <c r="E91" t="s">
        <v>17</v>
      </c>
      <c r="F91" s="1" t="s">
        <v>232</v>
      </c>
      <c r="G91" t="s">
        <v>233</v>
      </c>
      <c r="H91">
        <v>11260.61</v>
      </c>
      <c r="I91" s="2">
        <v>42571</v>
      </c>
      <c r="J91" s="2">
        <v>42598</v>
      </c>
      <c r="K91">
        <v>11260.61</v>
      </c>
    </row>
    <row r="92" spans="1:11" x14ac:dyDescent="0.25">
      <c r="A92" t="str">
        <f>"Z351AC4F5C"</f>
        <v>Z351AC4F5C</v>
      </c>
      <c r="B92" t="str">
        <f t="shared" si="1"/>
        <v>06363391001</v>
      </c>
      <c r="C92" t="s">
        <v>15</v>
      </c>
      <c r="D92" t="s">
        <v>234</v>
      </c>
      <c r="E92" t="s">
        <v>24</v>
      </c>
      <c r="F92" s="1" t="s">
        <v>235</v>
      </c>
      <c r="G92" t="s">
        <v>236</v>
      </c>
      <c r="H92">
        <v>5218</v>
      </c>
      <c r="I92" s="2">
        <v>42584</v>
      </c>
      <c r="J92" s="2">
        <v>42584</v>
      </c>
      <c r="K92">
        <v>2087.1999999999998</v>
      </c>
    </row>
    <row r="93" spans="1:11" x14ac:dyDescent="0.25">
      <c r="A93" t="str">
        <f>"Z4D1AD1119"</f>
        <v>Z4D1AD1119</v>
      </c>
      <c r="B93" t="str">
        <f t="shared" si="1"/>
        <v>06363391001</v>
      </c>
      <c r="C93" t="s">
        <v>15</v>
      </c>
      <c r="D93" t="s">
        <v>237</v>
      </c>
      <c r="E93" t="s">
        <v>24</v>
      </c>
      <c r="F93" s="1" t="s">
        <v>238</v>
      </c>
      <c r="G93" t="s">
        <v>239</v>
      </c>
      <c r="H93">
        <v>900</v>
      </c>
      <c r="I93" s="2">
        <v>42583</v>
      </c>
      <c r="J93" s="2">
        <v>42590</v>
      </c>
      <c r="K93">
        <v>900</v>
      </c>
    </row>
    <row r="94" spans="1:11" x14ac:dyDescent="0.25">
      <c r="A94" t="str">
        <f>"Z841B3893A"</f>
        <v>Z841B3893A</v>
      </c>
      <c r="B94" t="str">
        <f t="shared" si="1"/>
        <v>06363391001</v>
      </c>
      <c r="C94" t="s">
        <v>15</v>
      </c>
      <c r="D94" t="s">
        <v>240</v>
      </c>
      <c r="E94" t="s">
        <v>24</v>
      </c>
      <c r="F94" s="1" t="s">
        <v>241</v>
      </c>
      <c r="G94" t="s">
        <v>242</v>
      </c>
      <c r="H94">
        <v>811.48</v>
      </c>
      <c r="I94" s="2">
        <v>42639</v>
      </c>
      <c r="J94" s="2">
        <v>42643</v>
      </c>
      <c r="K94">
        <v>811.48</v>
      </c>
    </row>
    <row r="95" spans="1:11" x14ac:dyDescent="0.25">
      <c r="A95" t="str">
        <f>"ZB51CC2A1A"</f>
        <v>ZB51CC2A1A</v>
      </c>
      <c r="B95" t="str">
        <f t="shared" si="1"/>
        <v>06363391001</v>
      </c>
      <c r="C95" t="s">
        <v>15</v>
      </c>
      <c r="D95" t="s">
        <v>243</v>
      </c>
      <c r="E95" t="s">
        <v>39</v>
      </c>
      <c r="F95" s="1" t="s">
        <v>244</v>
      </c>
      <c r="G95" t="s">
        <v>245</v>
      </c>
      <c r="H95">
        <v>0</v>
      </c>
      <c r="I95" s="2">
        <v>42733</v>
      </c>
      <c r="J95" s="2">
        <v>42735</v>
      </c>
      <c r="K95">
        <v>2980.24</v>
      </c>
    </row>
    <row r="96" spans="1:11" x14ac:dyDescent="0.25">
      <c r="A96" t="str">
        <f>"Z791AE0940"</f>
        <v>Z791AE0940</v>
      </c>
      <c r="B96" t="str">
        <f t="shared" si="1"/>
        <v>06363391001</v>
      </c>
      <c r="C96" t="s">
        <v>15</v>
      </c>
      <c r="D96" t="s">
        <v>246</v>
      </c>
      <c r="E96" t="s">
        <v>24</v>
      </c>
      <c r="F96" s="1" t="s">
        <v>113</v>
      </c>
      <c r="G96" t="s">
        <v>114</v>
      </c>
      <c r="H96">
        <v>4926</v>
      </c>
      <c r="I96" s="2">
        <v>42590</v>
      </c>
      <c r="J96" s="2">
        <v>42610</v>
      </c>
      <c r="K96">
        <v>4926</v>
      </c>
    </row>
    <row r="97" spans="1:11" x14ac:dyDescent="0.25">
      <c r="A97" t="str">
        <f>"Z091AE7454"</f>
        <v>Z091AE7454</v>
      </c>
      <c r="B97" t="str">
        <f t="shared" si="1"/>
        <v>06363391001</v>
      </c>
      <c r="C97" t="s">
        <v>15</v>
      </c>
      <c r="D97" t="s">
        <v>247</v>
      </c>
      <c r="E97" t="s">
        <v>24</v>
      </c>
      <c r="F97" s="1" t="s">
        <v>248</v>
      </c>
      <c r="G97" t="s">
        <v>249</v>
      </c>
      <c r="H97">
        <v>724.2</v>
      </c>
      <c r="I97" s="2">
        <v>42591</v>
      </c>
      <c r="J97" s="2">
        <v>42611</v>
      </c>
      <c r="K97">
        <v>724.2</v>
      </c>
    </row>
    <row r="98" spans="1:11" x14ac:dyDescent="0.25">
      <c r="A98" t="str">
        <f>"Z651AA9075"</f>
        <v>Z651AA9075</v>
      </c>
      <c r="B98" t="str">
        <f t="shared" si="1"/>
        <v>06363391001</v>
      </c>
      <c r="C98" t="s">
        <v>15</v>
      </c>
      <c r="D98" t="s">
        <v>250</v>
      </c>
      <c r="E98" t="s">
        <v>17</v>
      </c>
      <c r="F98" s="1" t="s">
        <v>251</v>
      </c>
      <c r="G98" t="s">
        <v>252</v>
      </c>
      <c r="H98">
        <v>18495.61</v>
      </c>
      <c r="I98" s="2">
        <v>42572</v>
      </c>
      <c r="J98" s="2">
        <v>42587</v>
      </c>
      <c r="K98">
        <v>18495.599999999999</v>
      </c>
    </row>
    <row r="99" spans="1:11" x14ac:dyDescent="0.25">
      <c r="A99" t="str">
        <f>"Z0E1AB072D"</f>
        <v>Z0E1AB072D</v>
      </c>
      <c r="B99" t="str">
        <f t="shared" si="1"/>
        <v>06363391001</v>
      </c>
      <c r="C99" t="s">
        <v>15</v>
      </c>
      <c r="D99" t="s">
        <v>253</v>
      </c>
      <c r="E99" t="s">
        <v>24</v>
      </c>
      <c r="F99" s="1" t="s">
        <v>251</v>
      </c>
      <c r="G99" t="s">
        <v>252</v>
      </c>
      <c r="H99">
        <v>1621.6</v>
      </c>
      <c r="I99" s="2">
        <v>42571</v>
      </c>
      <c r="J99" s="2">
        <v>42573</v>
      </c>
      <c r="K99">
        <v>1621.6</v>
      </c>
    </row>
    <row r="100" spans="1:11" x14ac:dyDescent="0.25">
      <c r="A100" t="str">
        <f>"672262881E"</f>
        <v>672262881E</v>
      </c>
      <c r="B100" t="str">
        <f t="shared" si="1"/>
        <v>06363391001</v>
      </c>
      <c r="C100" t="s">
        <v>15</v>
      </c>
      <c r="D100" t="s">
        <v>254</v>
      </c>
      <c r="E100" t="s">
        <v>39</v>
      </c>
      <c r="F100" s="1" t="s">
        <v>255</v>
      </c>
      <c r="G100" t="s">
        <v>256</v>
      </c>
      <c r="H100">
        <v>1214994.8999999999</v>
      </c>
      <c r="I100" s="2">
        <v>42535</v>
      </c>
      <c r="J100" s="2">
        <v>42717</v>
      </c>
      <c r="K100">
        <v>824220</v>
      </c>
    </row>
    <row r="101" spans="1:11" x14ac:dyDescent="0.25">
      <c r="A101" t="str">
        <f>"Z4C1AB8D8B"</f>
        <v>Z4C1AB8D8B</v>
      </c>
      <c r="B101" t="str">
        <f t="shared" si="1"/>
        <v>06363391001</v>
      </c>
      <c r="C101" t="s">
        <v>15</v>
      </c>
      <c r="D101" t="s">
        <v>257</v>
      </c>
      <c r="E101" t="s">
        <v>24</v>
      </c>
      <c r="F101" s="1" t="s">
        <v>46</v>
      </c>
      <c r="G101" t="s">
        <v>47</v>
      </c>
      <c r="H101">
        <v>1700</v>
      </c>
      <c r="I101" s="2">
        <v>42555</v>
      </c>
      <c r="J101" s="2">
        <v>42556</v>
      </c>
      <c r="K101">
        <v>1700</v>
      </c>
    </row>
    <row r="102" spans="1:11" x14ac:dyDescent="0.25">
      <c r="A102" t="str">
        <f>"ZF91A93029"</f>
        <v>ZF91A93029</v>
      </c>
      <c r="B102" t="str">
        <f t="shared" si="1"/>
        <v>06363391001</v>
      </c>
      <c r="C102" t="s">
        <v>15</v>
      </c>
      <c r="D102" t="s">
        <v>258</v>
      </c>
      <c r="E102" t="s">
        <v>24</v>
      </c>
      <c r="F102" s="1" t="s">
        <v>259</v>
      </c>
      <c r="G102" t="s">
        <v>260</v>
      </c>
      <c r="H102">
        <v>1300</v>
      </c>
      <c r="I102" s="2">
        <v>42564</v>
      </c>
      <c r="J102" s="2">
        <v>42570</v>
      </c>
      <c r="K102">
        <v>796.5</v>
      </c>
    </row>
    <row r="103" spans="1:11" x14ac:dyDescent="0.25">
      <c r="A103" t="str">
        <f>"Z9F1B04E20"</f>
        <v>Z9F1B04E20</v>
      </c>
      <c r="B103" t="str">
        <f t="shared" si="1"/>
        <v>06363391001</v>
      </c>
      <c r="C103" t="s">
        <v>15</v>
      </c>
      <c r="D103" t="s">
        <v>261</v>
      </c>
      <c r="E103" t="s">
        <v>24</v>
      </c>
      <c r="F103" s="1" t="s">
        <v>262</v>
      </c>
      <c r="G103" t="s">
        <v>263</v>
      </c>
      <c r="H103">
        <v>950</v>
      </c>
      <c r="I103" s="2">
        <v>42613</v>
      </c>
      <c r="J103" s="2">
        <v>42619</v>
      </c>
      <c r="K103">
        <v>950</v>
      </c>
    </row>
    <row r="104" spans="1:11" x14ac:dyDescent="0.25">
      <c r="A104" t="str">
        <f>"Z5F1B079AA"</f>
        <v>Z5F1B079AA</v>
      </c>
      <c r="B104" t="str">
        <f t="shared" si="1"/>
        <v>06363391001</v>
      </c>
      <c r="C104" t="s">
        <v>15</v>
      </c>
      <c r="D104" t="s">
        <v>264</v>
      </c>
      <c r="E104" t="s">
        <v>24</v>
      </c>
      <c r="F104" s="1" t="s">
        <v>265</v>
      </c>
      <c r="G104" t="s">
        <v>266</v>
      </c>
      <c r="H104">
        <v>1602.92</v>
      </c>
      <c r="I104" s="2">
        <v>42632</v>
      </c>
      <c r="J104" s="2">
        <v>42633</v>
      </c>
      <c r="K104">
        <v>1602.92</v>
      </c>
    </row>
    <row r="105" spans="1:11" x14ac:dyDescent="0.25">
      <c r="A105" t="str">
        <f>"Z7E1A978E6"</f>
        <v>Z7E1A978E6</v>
      </c>
      <c r="B105" t="str">
        <f t="shared" si="1"/>
        <v>06363391001</v>
      </c>
      <c r="C105" t="s">
        <v>15</v>
      </c>
      <c r="D105" t="s">
        <v>267</v>
      </c>
      <c r="E105" t="s">
        <v>17</v>
      </c>
      <c r="F105" s="1" t="s">
        <v>268</v>
      </c>
      <c r="G105" t="s">
        <v>269</v>
      </c>
      <c r="H105">
        <v>6177.96</v>
      </c>
      <c r="I105" s="2">
        <v>42573</v>
      </c>
      <c r="J105" s="2">
        <v>42603</v>
      </c>
      <c r="K105">
        <v>6177.73</v>
      </c>
    </row>
    <row r="106" spans="1:11" x14ac:dyDescent="0.25">
      <c r="A106" t="str">
        <f>"Z3E1B388FD"</f>
        <v>Z3E1B388FD</v>
      </c>
      <c r="B106" t="str">
        <f t="shared" si="1"/>
        <v>06363391001</v>
      </c>
      <c r="C106" t="s">
        <v>15</v>
      </c>
      <c r="D106" t="s">
        <v>270</v>
      </c>
      <c r="E106" t="s">
        <v>24</v>
      </c>
      <c r="F106" s="1" t="s">
        <v>53</v>
      </c>
      <c r="G106" t="s">
        <v>54</v>
      </c>
      <c r="H106">
        <v>19770</v>
      </c>
      <c r="I106" s="2">
        <v>42583</v>
      </c>
      <c r="J106" s="2">
        <v>43677</v>
      </c>
      <c r="K106">
        <v>19770</v>
      </c>
    </row>
    <row r="107" spans="1:11" x14ac:dyDescent="0.25">
      <c r="A107" t="str">
        <f>"6725209A06"</f>
        <v>6725209A06</v>
      </c>
      <c r="B107" t="str">
        <f t="shared" si="1"/>
        <v>06363391001</v>
      </c>
      <c r="C107" t="s">
        <v>15</v>
      </c>
      <c r="D107" t="s">
        <v>271</v>
      </c>
      <c r="E107" t="s">
        <v>39</v>
      </c>
      <c r="F107" s="1" t="s">
        <v>272</v>
      </c>
      <c r="G107" t="s">
        <v>273</v>
      </c>
      <c r="H107">
        <v>5242608.88</v>
      </c>
      <c r="I107" s="2">
        <v>42552</v>
      </c>
      <c r="J107" s="2">
        <v>43852</v>
      </c>
      <c r="K107">
        <v>2860467.81</v>
      </c>
    </row>
    <row r="108" spans="1:11" x14ac:dyDescent="0.25">
      <c r="A108" t="str">
        <f>"ZBA1A7D6B9"</f>
        <v>ZBA1A7D6B9</v>
      </c>
      <c r="B108" t="str">
        <f t="shared" si="1"/>
        <v>06363391001</v>
      </c>
      <c r="C108" t="s">
        <v>15</v>
      </c>
      <c r="D108" t="s">
        <v>274</v>
      </c>
      <c r="E108" t="s">
        <v>24</v>
      </c>
      <c r="F108" s="1" t="s">
        <v>275</v>
      </c>
      <c r="G108" t="s">
        <v>276</v>
      </c>
      <c r="H108">
        <v>920</v>
      </c>
      <c r="I108" s="2">
        <v>42552</v>
      </c>
      <c r="J108" s="2">
        <v>42571</v>
      </c>
      <c r="K108">
        <v>920</v>
      </c>
    </row>
    <row r="109" spans="1:11" x14ac:dyDescent="0.25">
      <c r="A109" t="str">
        <f>"ZB41A756A0"</f>
        <v>ZB41A756A0</v>
      </c>
      <c r="B109" t="str">
        <f t="shared" si="1"/>
        <v>06363391001</v>
      </c>
      <c r="C109" t="s">
        <v>15</v>
      </c>
      <c r="D109" t="s">
        <v>277</v>
      </c>
      <c r="E109" t="s">
        <v>39</v>
      </c>
      <c r="F109" s="1" t="s">
        <v>216</v>
      </c>
      <c r="G109" t="s">
        <v>217</v>
      </c>
      <c r="H109">
        <v>1628</v>
      </c>
      <c r="I109" s="2">
        <v>42550</v>
      </c>
      <c r="J109" s="2">
        <v>42550</v>
      </c>
      <c r="K109">
        <v>791.39</v>
      </c>
    </row>
    <row r="110" spans="1:11" x14ac:dyDescent="0.25">
      <c r="A110" t="str">
        <f>"Z0D1B40EDA"</f>
        <v>Z0D1B40EDA</v>
      </c>
      <c r="B110" t="str">
        <f t="shared" si="1"/>
        <v>06363391001</v>
      </c>
      <c r="C110" t="s">
        <v>15</v>
      </c>
      <c r="D110" t="s">
        <v>278</v>
      </c>
      <c r="E110" t="s">
        <v>24</v>
      </c>
      <c r="F110" s="1" t="s">
        <v>279</v>
      </c>
      <c r="G110" t="s">
        <v>280</v>
      </c>
      <c r="H110">
        <v>200</v>
      </c>
      <c r="I110" s="2">
        <v>42642</v>
      </c>
      <c r="J110" s="2">
        <v>42642</v>
      </c>
      <c r="K110">
        <v>200</v>
      </c>
    </row>
    <row r="111" spans="1:11" x14ac:dyDescent="0.25">
      <c r="A111" t="str">
        <f>"ZF81B0A2E7"</f>
        <v>ZF81B0A2E7</v>
      </c>
      <c r="B111" t="str">
        <f t="shared" si="1"/>
        <v>06363391001</v>
      </c>
      <c r="C111" t="s">
        <v>15</v>
      </c>
      <c r="D111" t="s">
        <v>281</v>
      </c>
      <c r="E111" t="s">
        <v>17</v>
      </c>
      <c r="F111" s="1" t="s">
        <v>282</v>
      </c>
      <c r="G111" t="s">
        <v>283</v>
      </c>
      <c r="H111">
        <v>39260.800000000003</v>
      </c>
      <c r="I111" s="2">
        <v>42639</v>
      </c>
      <c r="J111" s="2">
        <v>42760</v>
      </c>
      <c r="K111">
        <v>16401.93</v>
      </c>
    </row>
    <row r="112" spans="1:11" x14ac:dyDescent="0.25">
      <c r="A112" t="str">
        <f>"Z061AFE71E"</f>
        <v>Z061AFE71E</v>
      </c>
      <c r="B112" t="str">
        <f t="shared" si="1"/>
        <v>06363391001</v>
      </c>
      <c r="C112" t="s">
        <v>15</v>
      </c>
      <c r="D112" t="s">
        <v>284</v>
      </c>
      <c r="E112" t="s">
        <v>17</v>
      </c>
      <c r="F112" s="1" t="s">
        <v>285</v>
      </c>
      <c r="G112" t="s">
        <v>286</v>
      </c>
      <c r="H112">
        <v>1092</v>
      </c>
      <c r="I112" s="2">
        <v>42639</v>
      </c>
      <c r="J112" s="2">
        <v>42654</v>
      </c>
      <c r="K112">
        <v>1092</v>
      </c>
    </row>
    <row r="113" spans="1:11" x14ac:dyDescent="0.25">
      <c r="A113" t="str">
        <f>"Z501AB986D"</f>
        <v>Z501AB986D</v>
      </c>
      <c r="B113" t="str">
        <f t="shared" si="1"/>
        <v>06363391001</v>
      </c>
      <c r="C113" t="s">
        <v>15</v>
      </c>
      <c r="D113" t="s">
        <v>287</v>
      </c>
      <c r="E113" t="s">
        <v>39</v>
      </c>
      <c r="F113" s="1" t="s">
        <v>216</v>
      </c>
      <c r="G113" t="s">
        <v>217</v>
      </c>
      <c r="H113">
        <v>2313.6</v>
      </c>
      <c r="I113" s="2">
        <v>42576</v>
      </c>
      <c r="J113" s="2">
        <v>42576</v>
      </c>
      <c r="K113">
        <v>1790.42</v>
      </c>
    </row>
    <row r="114" spans="1:11" x14ac:dyDescent="0.25">
      <c r="A114" t="str">
        <f>"Z291B68BDC"</f>
        <v>Z291B68BDC</v>
      </c>
      <c r="B114" t="str">
        <f t="shared" si="1"/>
        <v>06363391001</v>
      </c>
      <c r="C114" t="s">
        <v>15</v>
      </c>
      <c r="D114" t="s">
        <v>288</v>
      </c>
      <c r="E114" t="s">
        <v>24</v>
      </c>
      <c r="F114" s="1" t="s">
        <v>132</v>
      </c>
      <c r="G114" t="s">
        <v>133</v>
      </c>
      <c r="H114">
        <v>3000</v>
      </c>
      <c r="I114" s="2">
        <v>42669</v>
      </c>
      <c r="J114" s="2">
        <v>42669</v>
      </c>
      <c r="K114">
        <v>3000</v>
      </c>
    </row>
    <row r="115" spans="1:11" x14ac:dyDescent="0.25">
      <c r="A115" t="str">
        <f>"Z981B5FD37"</f>
        <v>Z981B5FD37</v>
      </c>
      <c r="B115" t="str">
        <f t="shared" si="1"/>
        <v>06363391001</v>
      </c>
      <c r="C115" t="s">
        <v>15</v>
      </c>
      <c r="D115" t="s">
        <v>289</v>
      </c>
      <c r="E115" t="s">
        <v>24</v>
      </c>
      <c r="F115" s="1" t="s">
        <v>129</v>
      </c>
      <c r="G115" t="s">
        <v>130</v>
      </c>
      <c r="H115">
        <v>704</v>
      </c>
      <c r="I115" s="2">
        <v>42654</v>
      </c>
      <c r="J115" s="2">
        <v>42654</v>
      </c>
      <c r="K115">
        <v>704</v>
      </c>
    </row>
    <row r="116" spans="1:11" x14ac:dyDescent="0.25">
      <c r="A116" t="str">
        <f>"ZEB1B50BD7"</f>
        <v>ZEB1B50BD7</v>
      </c>
      <c r="B116" t="str">
        <f t="shared" si="1"/>
        <v>06363391001</v>
      </c>
      <c r="C116" t="s">
        <v>15</v>
      </c>
      <c r="D116" t="s">
        <v>290</v>
      </c>
      <c r="E116" t="s">
        <v>24</v>
      </c>
      <c r="F116" s="1" t="s">
        <v>291</v>
      </c>
      <c r="G116" t="s">
        <v>292</v>
      </c>
      <c r="H116">
        <v>690</v>
      </c>
      <c r="I116" s="2">
        <v>42639</v>
      </c>
      <c r="J116" s="2">
        <v>42646</v>
      </c>
      <c r="K116">
        <v>690</v>
      </c>
    </row>
    <row r="117" spans="1:11" x14ac:dyDescent="0.25">
      <c r="A117" t="str">
        <f>"675389634B"</f>
        <v>675389634B</v>
      </c>
      <c r="B117" t="str">
        <f t="shared" si="1"/>
        <v>06363391001</v>
      </c>
      <c r="C117" t="s">
        <v>15</v>
      </c>
      <c r="D117" t="s">
        <v>293</v>
      </c>
      <c r="E117" t="s">
        <v>17</v>
      </c>
      <c r="F117" s="1" t="s">
        <v>294</v>
      </c>
      <c r="G117" t="s">
        <v>295</v>
      </c>
      <c r="H117">
        <v>71962.429999999993</v>
      </c>
      <c r="I117" s="2">
        <v>42615</v>
      </c>
      <c r="J117" s="2">
        <v>43160</v>
      </c>
      <c r="K117">
        <v>67259.87</v>
      </c>
    </row>
    <row r="118" spans="1:11" x14ac:dyDescent="0.25">
      <c r="A118" t="str">
        <f>"Z291ADF2B5"</f>
        <v>Z291ADF2B5</v>
      </c>
      <c r="B118" t="str">
        <f t="shared" si="1"/>
        <v>06363391001</v>
      </c>
      <c r="C118" t="s">
        <v>15</v>
      </c>
      <c r="D118" t="s">
        <v>296</v>
      </c>
      <c r="E118" t="s">
        <v>24</v>
      </c>
      <c r="F118" s="1" t="s">
        <v>297</v>
      </c>
      <c r="G118" t="s">
        <v>298</v>
      </c>
      <c r="H118">
        <v>344.26</v>
      </c>
      <c r="I118" s="2">
        <v>42649</v>
      </c>
      <c r="J118" s="2">
        <v>42649</v>
      </c>
      <c r="K118">
        <v>344.26</v>
      </c>
    </row>
    <row r="119" spans="1:11" x14ac:dyDescent="0.25">
      <c r="A119" t="str">
        <f>"Z9F1B731FD"</f>
        <v>Z9F1B731FD</v>
      </c>
      <c r="B119" t="str">
        <f t="shared" si="1"/>
        <v>06363391001</v>
      </c>
      <c r="C119" t="s">
        <v>15</v>
      </c>
      <c r="D119" t="s">
        <v>299</v>
      </c>
      <c r="E119" t="s">
        <v>24</v>
      </c>
      <c r="F119" s="1" t="s">
        <v>300</v>
      </c>
      <c r="G119" t="s">
        <v>301</v>
      </c>
      <c r="H119">
        <v>850</v>
      </c>
      <c r="I119" s="2">
        <v>42570</v>
      </c>
      <c r="J119" s="2">
        <v>42662</v>
      </c>
      <c r="K119">
        <v>850</v>
      </c>
    </row>
    <row r="120" spans="1:11" x14ac:dyDescent="0.25">
      <c r="A120" t="str">
        <f>"Z8F1B71625"</f>
        <v>Z8F1B71625</v>
      </c>
      <c r="B120" t="str">
        <f t="shared" si="1"/>
        <v>06363391001</v>
      </c>
      <c r="C120" t="s">
        <v>15</v>
      </c>
      <c r="D120" t="s">
        <v>302</v>
      </c>
      <c r="E120" t="s">
        <v>24</v>
      </c>
      <c r="F120" s="1" t="s">
        <v>303</v>
      </c>
      <c r="G120" t="s">
        <v>304</v>
      </c>
      <c r="H120">
        <v>4800</v>
      </c>
      <c r="I120" s="2">
        <v>42683</v>
      </c>
      <c r="J120" s="2">
        <v>42703</v>
      </c>
      <c r="K120">
        <v>4800</v>
      </c>
    </row>
    <row r="121" spans="1:11" x14ac:dyDescent="0.25">
      <c r="A121" t="str">
        <f>"ZC91B70D44"</f>
        <v>ZC91B70D44</v>
      </c>
      <c r="B121" t="str">
        <f t="shared" si="1"/>
        <v>06363391001</v>
      </c>
      <c r="C121" t="s">
        <v>15</v>
      </c>
      <c r="D121" t="s">
        <v>305</v>
      </c>
      <c r="E121" t="s">
        <v>24</v>
      </c>
      <c r="F121" s="1" t="s">
        <v>113</v>
      </c>
      <c r="G121" t="s">
        <v>114</v>
      </c>
      <c r="H121">
        <v>3450</v>
      </c>
      <c r="I121" s="2">
        <v>42649</v>
      </c>
      <c r="J121" s="2">
        <v>42663</v>
      </c>
      <c r="K121">
        <v>3450</v>
      </c>
    </row>
    <row r="122" spans="1:11" x14ac:dyDescent="0.25">
      <c r="A122" t="str">
        <f>"Z701AC0BEC"</f>
        <v>Z701AC0BEC</v>
      </c>
      <c r="B122" t="str">
        <f t="shared" si="1"/>
        <v>06363391001</v>
      </c>
      <c r="C122" t="s">
        <v>15</v>
      </c>
      <c r="D122" t="s">
        <v>306</v>
      </c>
      <c r="E122" t="s">
        <v>17</v>
      </c>
      <c r="F122" s="1" t="s">
        <v>307</v>
      </c>
      <c r="G122" t="s">
        <v>308</v>
      </c>
      <c r="H122">
        <v>5107.3999999999996</v>
      </c>
      <c r="I122" s="2">
        <v>42612</v>
      </c>
      <c r="J122" s="2">
        <v>42643</v>
      </c>
      <c r="K122">
        <v>5107.3500000000004</v>
      </c>
    </row>
    <row r="123" spans="1:11" x14ac:dyDescent="0.25">
      <c r="A123" t="str">
        <f>"Z191B834FE"</f>
        <v>Z191B834FE</v>
      </c>
      <c r="B123" t="str">
        <f t="shared" si="1"/>
        <v>06363391001</v>
      </c>
      <c r="C123" t="s">
        <v>15</v>
      </c>
      <c r="D123" t="s">
        <v>309</v>
      </c>
      <c r="E123" t="s">
        <v>24</v>
      </c>
      <c r="F123" s="1" t="s">
        <v>28</v>
      </c>
      <c r="G123" t="s">
        <v>29</v>
      </c>
      <c r="H123">
        <v>255</v>
      </c>
      <c r="I123" s="2">
        <v>42628</v>
      </c>
      <c r="J123" s="2">
        <v>42628</v>
      </c>
      <c r="K123">
        <v>255</v>
      </c>
    </row>
    <row r="124" spans="1:11" x14ac:dyDescent="0.25">
      <c r="A124" t="str">
        <f>"ZC71B76011"</f>
        <v>ZC71B76011</v>
      </c>
      <c r="B124" t="str">
        <f t="shared" si="1"/>
        <v>06363391001</v>
      </c>
      <c r="C124" t="s">
        <v>15</v>
      </c>
      <c r="D124" t="s">
        <v>310</v>
      </c>
      <c r="E124" t="s">
        <v>24</v>
      </c>
      <c r="F124" s="1" t="s">
        <v>28</v>
      </c>
      <c r="G124" t="s">
        <v>29</v>
      </c>
      <c r="H124">
        <v>310</v>
      </c>
      <c r="I124" s="2">
        <v>42655</v>
      </c>
      <c r="J124" s="2">
        <v>42668</v>
      </c>
      <c r="K124">
        <v>310</v>
      </c>
    </row>
    <row r="125" spans="1:11" x14ac:dyDescent="0.25">
      <c r="A125" t="str">
        <f>"ZC41B8A2D0"</f>
        <v>ZC41B8A2D0</v>
      </c>
      <c r="B125" t="str">
        <f t="shared" si="1"/>
        <v>06363391001</v>
      </c>
      <c r="C125" t="s">
        <v>15</v>
      </c>
      <c r="D125" t="s">
        <v>311</v>
      </c>
      <c r="E125" t="s">
        <v>24</v>
      </c>
      <c r="F125" s="1" t="s">
        <v>312</v>
      </c>
      <c r="G125" t="s">
        <v>313</v>
      </c>
      <c r="H125">
        <v>600</v>
      </c>
      <c r="I125" s="2">
        <v>42657</v>
      </c>
      <c r="J125" s="2">
        <v>42671</v>
      </c>
      <c r="K125">
        <v>0</v>
      </c>
    </row>
    <row r="126" spans="1:11" x14ac:dyDescent="0.25">
      <c r="A126" t="str">
        <f>"Z9F1B899D2"</f>
        <v>Z9F1B899D2</v>
      </c>
      <c r="B126" t="str">
        <f t="shared" si="1"/>
        <v>06363391001</v>
      </c>
      <c r="C126" t="s">
        <v>15</v>
      </c>
      <c r="D126" t="s">
        <v>314</v>
      </c>
      <c r="E126" t="s">
        <v>24</v>
      </c>
      <c r="F126" s="1" t="s">
        <v>113</v>
      </c>
      <c r="G126" t="s">
        <v>114</v>
      </c>
      <c r="H126">
        <v>659.6</v>
      </c>
      <c r="I126" s="2">
        <v>42657</v>
      </c>
      <c r="J126" s="2">
        <v>42667</v>
      </c>
      <c r="K126">
        <v>659.6</v>
      </c>
    </row>
    <row r="127" spans="1:11" x14ac:dyDescent="0.25">
      <c r="A127" t="str">
        <f>"Z6A1B88B89"</f>
        <v>Z6A1B88B89</v>
      </c>
      <c r="B127" t="str">
        <f t="shared" si="1"/>
        <v>06363391001</v>
      </c>
      <c r="C127" t="s">
        <v>15</v>
      </c>
      <c r="D127" t="s">
        <v>315</v>
      </c>
      <c r="E127" t="s">
        <v>24</v>
      </c>
      <c r="F127" s="1" t="s">
        <v>316</v>
      </c>
      <c r="G127" t="s">
        <v>317</v>
      </c>
      <c r="H127">
        <v>1480</v>
      </c>
      <c r="I127" s="2">
        <v>42657</v>
      </c>
      <c r="J127" s="2">
        <v>42667</v>
      </c>
      <c r="K127">
        <v>1480</v>
      </c>
    </row>
    <row r="128" spans="1:11" x14ac:dyDescent="0.25">
      <c r="A128" t="str">
        <f>"ZE71C4C687"</f>
        <v>ZE71C4C687</v>
      </c>
      <c r="B128" t="str">
        <f t="shared" si="1"/>
        <v>06363391001</v>
      </c>
      <c r="C128" t="s">
        <v>15</v>
      </c>
      <c r="D128" t="s">
        <v>318</v>
      </c>
      <c r="E128" t="s">
        <v>24</v>
      </c>
      <c r="F128" s="1" t="s">
        <v>319</v>
      </c>
      <c r="G128" t="s">
        <v>320</v>
      </c>
      <c r="H128">
        <v>809.6</v>
      </c>
      <c r="I128" s="2">
        <v>42702</v>
      </c>
      <c r="J128" s="2">
        <v>42702</v>
      </c>
      <c r="K128">
        <v>809.6</v>
      </c>
    </row>
    <row r="129" spans="1:11" x14ac:dyDescent="0.25">
      <c r="A129" t="str">
        <f>"ZE71B9C895"</f>
        <v>ZE71B9C895</v>
      </c>
      <c r="B129" t="str">
        <f t="shared" si="1"/>
        <v>06363391001</v>
      </c>
      <c r="C129" t="s">
        <v>15</v>
      </c>
      <c r="D129" t="s">
        <v>321</v>
      </c>
      <c r="E129" t="s">
        <v>24</v>
      </c>
      <c r="F129" s="1" t="s">
        <v>132</v>
      </c>
      <c r="G129" t="s">
        <v>133</v>
      </c>
      <c r="H129">
        <v>5000</v>
      </c>
      <c r="I129" s="2">
        <v>42690</v>
      </c>
      <c r="J129" s="2">
        <v>42690</v>
      </c>
      <c r="K129">
        <v>5000</v>
      </c>
    </row>
    <row r="130" spans="1:11" x14ac:dyDescent="0.25">
      <c r="A130" t="str">
        <f>"Z771BD6464"</f>
        <v>Z771BD6464</v>
      </c>
      <c r="B130" t="str">
        <f t="shared" si="1"/>
        <v>06363391001</v>
      </c>
      <c r="C130" t="s">
        <v>15</v>
      </c>
      <c r="D130" t="s">
        <v>322</v>
      </c>
      <c r="E130" t="s">
        <v>24</v>
      </c>
      <c r="F130" s="1" t="s">
        <v>323</v>
      </c>
      <c r="G130" t="s">
        <v>324</v>
      </c>
      <c r="H130">
        <v>5000</v>
      </c>
      <c r="I130" s="2">
        <v>42678</v>
      </c>
      <c r="J130" s="2">
        <v>42685</v>
      </c>
      <c r="K130">
        <v>5000</v>
      </c>
    </row>
    <row r="131" spans="1:11" x14ac:dyDescent="0.25">
      <c r="A131" t="str">
        <f>"ZD01BD2BFB"</f>
        <v>ZD01BD2BFB</v>
      </c>
      <c r="B131" t="str">
        <f t="shared" ref="B131:B193" si="2">"06363391001"</f>
        <v>06363391001</v>
      </c>
      <c r="C131" t="s">
        <v>15</v>
      </c>
      <c r="D131" t="s">
        <v>325</v>
      </c>
      <c r="E131" t="s">
        <v>24</v>
      </c>
      <c r="F131" s="1" t="s">
        <v>326</v>
      </c>
      <c r="G131" t="s">
        <v>327</v>
      </c>
      <c r="H131">
        <v>370</v>
      </c>
      <c r="I131" s="2">
        <v>42615</v>
      </c>
      <c r="J131" s="2">
        <v>42615</v>
      </c>
      <c r="K131">
        <v>370</v>
      </c>
    </row>
    <row r="132" spans="1:11" x14ac:dyDescent="0.25">
      <c r="A132" t="str">
        <f>"Z411AC49C5"</f>
        <v>Z411AC49C5</v>
      </c>
      <c r="B132" t="str">
        <f t="shared" si="2"/>
        <v>06363391001</v>
      </c>
      <c r="C132" t="s">
        <v>15</v>
      </c>
      <c r="D132" t="s">
        <v>328</v>
      </c>
      <c r="E132" t="s">
        <v>24</v>
      </c>
      <c r="F132" s="1" t="s">
        <v>329</v>
      </c>
      <c r="G132" t="s">
        <v>330</v>
      </c>
      <c r="H132">
        <v>310</v>
      </c>
      <c r="I132" s="2">
        <v>42694</v>
      </c>
      <c r="J132" s="2">
        <v>42694</v>
      </c>
      <c r="K132">
        <v>310</v>
      </c>
    </row>
    <row r="133" spans="1:11" x14ac:dyDescent="0.25">
      <c r="A133" t="str">
        <f>"Z5D1BDA5F0"</f>
        <v>Z5D1BDA5F0</v>
      </c>
      <c r="B133" t="str">
        <f t="shared" si="2"/>
        <v>06363391001</v>
      </c>
      <c r="C133" t="s">
        <v>15</v>
      </c>
      <c r="D133" t="s">
        <v>331</v>
      </c>
      <c r="E133" t="s">
        <v>24</v>
      </c>
      <c r="F133" s="1" t="s">
        <v>332</v>
      </c>
      <c r="G133" t="s">
        <v>333</v>
      </c>
      <c r="H133">
        <v>200</v>
      </c>
      <c r="I133" s="2">
        <v>42682</v>
      </c>
      <c r="J133" s="2">
        <v>42682</v>
      </c>
      <c r="K133">
        <v>0</v>
      </c>
    </row>
    <row r="134" spans="1:11" x14ac:dyDescent="0.25">
      <c r="A134" t="str">
        <f>"Z4A1B3E863"</f>
        <v>Z4A1B3E863</v>
      </c>
      <c r="B134" t="str">
        <f t="shared" si="2"/>
        <v>06363391001</v>
      </c>
      <c r="C134" t="s">
        <v>15</v>
      </c>
      <c r="D134" t="s">
        <v>334</v>
      </c>
      <c r="E134" t="s">
        <v>24</v>
      </c>
      <c r="F134" s="1" t="s">
        <v>335</v>
      </c>
      <c r="G134" t="s">
        <v>336</v>
      </c>
      <c r="H134">
        <v>217.2</v>
      </c>
      <c r="I134" s="2">
        <v>42636</v>
      </c>
      <c r="J134" s="2">
        <v>42643</v>
      </c>
      <c r="K134">
        <v>217.2</v>
      </c>
    </row>
    <row r="135" spans="1:11" x14ac:dyDescent="0.25">
      <c r="A135" t="str">
        <f>"Z4A1B94024"</f>
        <v>Z4A1B94024</v>
      </c>
      <c r="B135" t="str">
        <f t="shared" si="2"/>
        <v>06363391001</v>
      </c>
      <c r="C135" t="s">
        <v>15</v>
      </c>
      <c r="D135" t="s">
        <v>337</v>
      </c>
      <c r="E135" t="s">
        <v>24</v>
      </c>
      <c r="F135" s="1" t="s">
        <v>224</v>
      </c>
      <c r="G135" t="s">
        <v>225</v>
      </c>
      <c r="H135">
        <v>38820</v>
      </c>
      <c r="I135" s="2">
        <v>42657</v>
      </c>
      <c r="J135" s="2">
        <v>42717</v>
      </c>
      <c r="K135">
        <v>38820</v>
      </c>
    </row>
    <row r="136" spans="1:11" x14ac:dyDescent="0.25">
      <c r="A136" t="str">
        <f>"Z841BBC248"</f>
        <v>Z841BBC248</v>
      </c>
      <c r="B136" t="str">
        <f t="shared" si="2"/>
        <v>06363391001</v>
      </c>
      <c r="C136" t="s">
        <v>15</v>
      </c>
      <c r="D136" t="s">
        <v>338</v>
      </c>
      <c r="E136" t="s">
        <v>24</v>
      </c>
      <c r="F136" s="1" t="s">
        <v>339</v>
      </c>
      <c r="G136" t="s">
        <v>340</v>
      </c>
      <c r="H136">
        <v>964.95</v>
      </c>
      <c r="I136" s="2">
        <v>42668</v>
      </c>
      <c r="J136" s="2">
        <v>42670</v>
      </c>
      <c r="K136">
        <v>0</v>
      </c>
    </row>
    <row r="137" spans="1:11" x14ac:dyDescent="0.25">
      <c r="A137" t="str">
        <f>"Z201B57AD3"</f>
        <v>Z201B57AD3</v>
      </c>
      <c r="B137" t="str">
        <f t="shared" si="2"/>
        <v>06363391001</v>
      </c>
      <c r="C137" t="s">
        <v>15</v>
      </c>
      <c r="D137" t="s">
        <v>341</v>
      </c>
      <c r="E137" t="s">
        <v>39</v>
      </c>
      <c r="F137" s="1" t="s">
        <v>216</v>
      </c>
      <c r="G137" t="s">
        <v>217</v>
      </c>
      <c r="H137">
        <v>21658</v>
      </c>
      <c r="I137" s="2">
        <v>42642</v>
      </c>
      <c r="J137" s="2">
        <v>42672</v>
      </c>
      <c r="K137">
        <v>9300.99</v>
      </c>
    </row>
    <row r="138" spans="1:11" x14ac:dyDescent="0.25">
      <c r="A138" t="str">
        <f>"ZE01B49FF7"</f>
        <v>ZE01B49FF7</v>
      </c>
      <c r="B138" t="str">
        <f t="shared" si="2"/>
        <v>06363391001</v>
      </c>
      <c r="C138" t="s">
        <v>15</v>
      </c>
      <c r="D138" t="s">
        <v>342</v>
      </c>
      <c r="E138" t="s">
        <v>24</v>
      </c>
      <c r="F138" s="1" t="s">
        <v>343</v>
      </c>
      <c r="G138" t="s">
        <v>344</v>
      </c>
      <c r="H138">
        <v>260</v>
      </c>
      <c r="I138" s="2">
        <v>42661</v>
      </c>
      <c r="J138" s="2">
        <v>42661</v>
      </c>
      <c r="K138">
        <v>260</v>
      </c>
    </row>
    <row r="139" spans="1:11" x14ac:dyDescent="0.25">
      <c r="A139" t="str">
        <f>"Z2A1BE6326"</f>
        <v>Z2A1BE6326</v>
      </c>
      <c r="B139" t="str">
        <f t="shared" si="2"/>
        <v>06363391001</v>
      </c>
      <c r="C139" t="s">
        <v>15</v>
      </c>
      <c r="D139" t="s">
        <v>345</v>
      </c>
      <c r="E139" t="s">
        <v>24</v>
      </c>
      <c r="F139" s="1" t="s">
        <v>76</v>
      </c>
      <c r="G139" t="s">
        <v>77</v>
      </c>
      <c r="H139">
        <v>229</v>
      </c>
      <c r="I139" s="2">
        <v>42705</v>
      </c>
      <c r="J139" s="2">
        <v>43069</v>
      </c>
      <c r="K139">
        <v>218.92</v>
      </c>
    </row>
    <row r="140" spans="1:11" x14ac:dyDescent="0.25">
      <c r="A140" t="str">
        <f>"Z811C15316"</f>
        <v>Z811C15316</v>
      </c>
      <c r="B140" t="str">
        <f t="shared" si="2"/>
        <v>06363391001</v>
      </c>
      <c r="C140" t="s">
        <v>15</v>
      </c>
      <c r="D140" t="s">
        <v>346</v>
      </c>
      <c r="E140" t="s">
        <v>24</v>
      </c>
      <c r="F140" s="1" t="s">
        <v>347</v>
      </c>
      <c r="G140" t="s">
        <v>348</v>
      </c>
      <c r="H140">
        <v>975</v>
      </c>
      <c r="I140" s="2">
        <v>42692</v>
      </c>
      <c r="J140" s="2">
        <v>42692</v>
      </c>
      <c r="K140">
        <v>975</v>
      </c>
    </row>
    <row r="141" spans="1:11" x14ac:dyDescent="0.25">
      <c r="A141" t="str">
        <f>"ZA71B88377"</f>
        <v>ZA71B88377</v>
      </c>
      <c r="B141" t="str">
        <f t="shared" si="2"/>
        <v>06363391001</v>
      </c>
      <c r="C141" t="s">
        <v>15</v>
      </c>
      <c r="D141" t="s">
        <v>349</v>
      </c>
      <c r="E141" t="s">
        <v>24</v>
      </c>
      <c r="F141" s="1" t="s">
        <v>350</v>
      </c>
      <c r="G141" t="s">
        <v>351</v>
      </c>
      <c r="H141">
        <v>2880</v>
      </c>
      <c r="I141" s="2">
        <v>42674</v>
      </c>
      <c r="J141" s="2">
        <v>42674</v>
      </c>
      <c r="K141">
        <v>2720</v>
      </c>
    </row>
    <row r="142" spans="1:11" x14ac:dyDescent="0.25">
      <c r="A142" t="str">
        <f>"Z6B1C02FD7"</f>
        <v>Z6B1C02FD7</v>
      </c>
      <c r="B142" t="str">
        <f t="shared" si="2"/>
        <v>06363391001</v>
      </c>
      <c r="C142" t="s">
        <v>15</v>
      </c>
      <c r="D142" t="s">
        <v>352</v>
      </c>
      <c r="E142" t="s">
        <v>24</v>
      </c>
      <c r="F142" s="1" t="s">
        <v>353</v>
      </c>
      <c r="G142" t="s">
        <v>354</v>
      </c>
      <c r="H142">
        <v>300</v>
      </c>
      <c r="I142" s="2">
        <v>42690</v>
      </c>
      <c r="J142" s="2">
        <v>42690</v>
      </c>
      <c r="K142">
        <v>300</v>
      </c>
    </row>
    <row r="143" spans="1:11" x14ac:dyDescent="0.25">
      <c r="A143" t="str">
        <f>"ZBF1C02911"</f>
        <v>ZBF1C02911</v>
      </c>
      <c r="B143" t="str">
        <f t="shared" si="2"/>
        <v>06363391001</v>
      </c>
      <c r="C143" t="s">
        <v>15</v>
      </c>
      <c r="D143" t="s">
        <v>355</v>
      </c>
      <c r="E143" t="s">
        <v>24</v>
      </c>
      <c r="F143" s="1" t="s">
        <v>356</v>
      </c>
      <c r="G143" t="s">
        <v>357</v>
      </c>
      <c r="H143">
        <v>1500</v>
      </c>
      <c r="I143" s="2">
        <v>42694</v>
      </c>
      <c r="J143" s="2">
        <v>42704</v>
      </c>
      <c r="K143">
        <v>1500</v>
      </c>
    </row>
    <row r="144" spans="1:11" x14ac:dyDescent="0.25">
      <c r="A144" t="str">
        <f>"Z751C0C696"</f>
        <v>Z751C0C696</v>
      </c>
      <c r="B144" t="str">
        <f t="shared" si="2"/>
        <v>06363391001</v>
      </c>
      <c r="C144" t="s">
        <v>15</v>
      </c>
      <c r="D144" t="s">
        <v>358</v>
      </c>
      <c r="E144" t="s">
        <v>24</v>
      </c>
      <c r="F144" s="1" t="s">
        <v>359</v>
      </c>
      <c r="G144" t="s">
        <v>360</v>
      </c>
      <c r="H144">
        <v>9876</v>
      </c>
      <c r="I144" s="2">
        <v>42694</v>
      </c>
      <c r="J144" s="2">
        <v>42704</v>
      </c>
      <c r="K144">
        <v>9876</v>
      </c>
    </row>
    <row r="145" spans="1:11" x14ac:dyDescent="0.25">
      <c r="A145" t="str">
        <f>"0000000000"</f>
        <v>0000000000</v>
      </c>
      <c r="B145" t="str">
        <f t="shared" si="2"/>
        <v>06363391001</v>
      </c>
      <c r="C145" t="s">
        <v>15</v>
      </c>
      <c r="D145" t="s">
        <v>361</v>
      </c>
      <c r="E145" t="s">
        <v>24</v>
      </c>
      <c r="F145" s="1" t="s">
        <v>362</v>
      </c>
      <c r="G145" t="s">
        <v>363</v>
      </c>
      <c r="H145">
        <v>136.36000000000001</v>
      </c>
      <c r="I145" s="2">
        <v>42719</v>
      </c>
      <c r="J145" s="2">
        <v>42719</v>
      </c>
      <c r="K145">
        <v>136.36000000000001</v>
      </c>
    </row>
    <row r="146" spans="1:11" x14ac:dyDescent="0.25">
      <c r="A146" t="str">
        <f>"0000000000"</f>
        <v>0000000000</v>
      </c>
      <c r="B146" t="str">
        <f t="shared" si="2"/>
        <v>06363391001</v>
      </c>
      <c r="C146" t="s">
        <v>15</v>
      </c>
      <c r="D146" t="s">
        <v>364</v>
      </c>
      <c r="E146" t="s">
        <v>24</v>
      </c>
      <c r="F146" s="1" t="s">
        <v>362</v>
      </c>
      <c r="G146" t="s">
        <v>363</v>
      </c>
      <c r="H146">
        <v>472.73</v>
      </c>
      <c r="I146" s="2">
        <v>42719</v>
      </c>
      <c r="J146" s="2">
        <v>42719</v>
      </c>
      <c r="K146">
        <v>472.73</v>
      </c>
    </row>
    <row r="147" spans="1:11" x14ac:dyDescent="0.25">
      <c r="A147" t="str">
        <f>"670836913A"</f>
        <v>670836913A</v>
      </c>
      <c r="B147" t="str">
        <f t="shared" si="2"/>
        <v>06363391001</v>
      </c>
      <c r="C147" t="s">
        <v>15</v>
      </c>
      <c r="D147" t="s">
        <v>365</v>
      </c>
      <c r="E147" t="s">
        <v>39</v>
      </c>
      <c r="F147" s="1" t="s">
        <v>40</v>
      </c>
      <c r="G147" t="s">
        <v>41</v>
      </c>
      <c r="H147">
        <v>0</v>
      </c>
      <c r="I147" s="2">
        <v>42614</v>
      </c>
      <c r="J147" s="2">
        <v>42978</v>
      </c>
      <c r="K147">
        <v>990903.2</v>
      </c>
    </row>
    <row r="148" spans="1:11" x14ac:dyDescent="0.25">
      <c r="A148" t="str">
        <f>"ZD71C0131A"</f>
        <v>ZD71C0131A</v>
      </c>
      <c r="B148" t="str">
        <f t="shared" si="2"/>
        <v>06363391001</v>
      </c>
      <c r="C148" t="s">
        <v>15</v>
      </c>
      <c r="D148" t="s">
        <v>366</v>
      </c>
      <c r="E148" t="s">
        <v>24</v>
      </c>
      <c r="F148" s="1" t="s">
        <v>367</v>
      </c>
      <c r="G148" t="s">
        <v>286</v>
      </c>
      <c r="H148">
        <v>276</v>
      </c>
      <c r="I148" s="2">
        <v>42696</v>
      </c>
      <c r="J148" s="2">
        <v>42696</v>
      </c>
      <c r="K148">
        <v>276</v>
      </c>
    </row>
    <row r="149" spans="1:11" x14ac:dyDescent="0.25">
      <c r="A149" t="str">
        <f>"0000000000"</f>
        <v>0000000000</v>
      </c>
      <c r="B149" t="str">
        <f t="shared" si="2"/>
        <v>06363391001</v>
      </c>
      <c r="C149" t="s">
        <v>15</v>
      </c>
      <c r="D149" t="s">
        <v>368</v>
      </c>
      <c r="E149" t="s">
        <v>24</v>
      </c>
      <c r="F149" s="1" t="s">
        <v>362</v>
      </c>
      <c r="G149" t="s">
        <v>363</v>
      </c>
      <c r="H149">
        <v>477.27</v>
      </c>
      <c r="I149" s="2">
        <v>42736</v>
      </c>
      <c r="J149" s="2">
        <v>43100</v>
      </c>
      <c r="K149">
        <v>477.27</v>
      </c>
    </row>
    <row r="150" spans="1:11" x14ac:dyDescent="0.25">
      <c r="A150" t="str">
        <f>"669232594A"</f>
        <v>669232594A</v>
      </c>
      <c r="B150" t="str">
        <f t="shared" si="2"/>
        <v>06363391001</v>
      </c>
      <c r="C150" t="s">
        <v>15</v>
      </c>
      <c r="D150" t="s">
        <v>369</v>
      </c>
      <c r="E150" t="s">
        <v>39</v>
      </c>
      <c r="F150" s="1" t="s">
        <v>370</v>
      </c>
      <c r="G150" t="s">
        <v>371</v>
      </c>
      <c r="H150">
        <v>1451457.65</v>
      </c>
      <c r="I150" s="2">
        <v>42510</v>
      </c>
      <c r="J150" s="2">
        <v>43416</v>
      </c>
      <c r="K150">
        <v>409594.51</v>
      </c>
    </row>
    <row r="151" spans="1:11" x14ac:dyDescent="0.25">
      <c r="A151" t="str">
        <f>"Z7C1C51F58"</f>
        <v>Z7C1C51F58</v>
      </c>
      <c r="B151" t="str">
        <f t="shared" si="2"/>
        <v>06363391001</v>
      </c>
      <c r="C151" t="s">
        <v>15</v>
      </c>
      <c r="D151" t="s">
        <v>372</v>
      </c>
      <c r="E151" t="s">
        <v>24</v>
      </c>
      <c r="F151" s="1" t="s">
        <v>373</v>
      </c>
      <c r="G151" t="s">
        <v>374</v>
      </c>
      <c r="H151">
        <v>8430</v>
      </c>
      <c r="I151" s="2">
        <v>42709</v>
      </c>
      <c r="J151" s="2">
        <v>42750</v>
      </c>
      <c r="K151">
        <v>8430</v>
      </c>
    </row>
    <row r="152" spans="1:11" x14ac:dyDescent="0.25">
      <c r="A152" t="str">
        <f>"683186160B"</f>
        <v>683186160B</v>
      </c>
      <c r="B152" t="str">
        <f t="shared" si="2"/>
        <v>06363391001</v>
      </c>
      <c r="C152" t="s">
        <v>15</v>
      </c>
      <c r="D152" t="s">
        <v>375</v>
      </c>
      <c r="E152" t="s">
        <v>39</v>
      </c>
      <c r="F152" s="1" t="s">
        <v>376</v>
      </c>
      <c r="G152" t="s">
        <v>377</v>
      </c>
      <c r="H152">
        <v>275000</v>
      </c>
      <c r="I152" s="2">
        <v>42660</v>
      </c>
      <c r="J152" s="2">
        <v>43368</v>
      </c>
      <c r="K152">
        <v>266316.86</v>
      </c>
    </row>
    <row r="153" spans="1:11" x14ac:dyDescent="0.25">
      <c r="A153" t="str">
        <f>"Z351C3B9F2"</f>
        <v>Z351C3B9F2</v>
      </c>
      <c r="B153" t="str">
        <f t="shared" si="2"/>
        <v>06363391001</v>
      </c>
      <c r="C153" t="s">
        <v>15</v>
      </c>
      <c r="D153" t="s">
        <v>378</v>
      </c>
      <c r="E153" t="s">
        <v>24</v>
      </c>
      <c r="F153" s="1" t="s">
        <v>379</v>
      </c>
      <c r="G153" t="s">
        <v>380</v>
      </c>
      <c r="H153">
        <v>251.87</v>
      </c>
      <c r="I153" s="2">
        <v>42703</v>
      </c>
      <c r="J153" s="2">
        <v>42713</v>
      </c>
      <c r="K153">
        <v>105</v>
      </c>
    </row>
    <row r="154" spans="1:11" x14ac:dyDescent="0.25">
      <c r="A154" t="str">
        <f>"Z7E1C77307"</f>
        <v>Z7E1C77307</v>
      </c>
      <c r="B154" t="str">
        <f t="shared" si="2"/>
        <v>06363391001</v>
      </c>
      <c r="C154" t="s">
        <v>15</v>
      </c>
      <c r="D154" t="s">
        <v>381</v>
      </c>
      <c r="E154" t="s">
        <v>24</v>
      </c>
      <c r="F154" s="1" t="s">
        <v>382</v>
      </c>
      <c r="G154" t="s">
        <v>383</v>
      </c>
      <c r="H154">
        <v>2000</v>
      </c>
      <c r="I154" s="2">
        <v>42717</v>
      </c>
      <c r="J154" s="2">
        <v>42753</v>
      </c>
      <c r="K154">
        <v>2000</v>
      </c>
    </row>
    <row r="155" spans="1:11" x14ac:dyDescent="0.25">
      <c r="A155" t="str">
        <f>"ZA31C7B9CA"</f>
        <v>ZA31C7B9CA</v>
      </c>
      <c r="B155" t="str">
        <f t="shared" si="2"/>
        <v>06363391001</v>
      </c>
      <c r="C155" t="s">
        <v>15</v>
      </c>
      <c r="D155" t="s">
        <v>384</v>
      </c>
      <c r="E155" t="s">
        <v>24</v>
      </c>
      <c r="F155" s="1" t="s">
        <v>385</v>
      </c>
      <c r="G155" t="s">
        <v>386</v>
      </c>
      <c r="H155">
        <v>800</v>
      </c>
      <c r="I155" s="2">
        <v>42717</v>
      </c>
      <c r="J155" s="2">
        <v>42753</v>
      </c>
      <c r="K155">
        <v>800</v>
      </c>
    </row>
    <row r="156" spans="1:11" x14ac:dyDescent="0.25">
      <c r="A156" t="str">
        <f>"Z801C79FB0"</f>
        <v>Z801C79FB0</v>
      </c>
      <c r="B156" t="str">
        <f t="shared" si="2"/>
        <v>06363391001</v>
      </c>
      <c r="C156" t="s">
        <v>15</v>
      </c>
      <c r="D156" t="s">
        <v>387</v>
      </c>
      <c r="E156" t="s">
        <v>24</v>
      </c>
      <c r="F156" s="1" t="s">
        <v>359</v>
      </c>
      <c r="G156" t="s">
        <v>360</v>
      </c>
      <c r="H156">
        <v>6759</v>
      </c>
      <c r="I156" s="2">
        <v>42751</v>
      </c>
      <c r="J156" s="2">
        <v>42755</v>
      </c>
      <c r="K156">
        <v>6759</v>
      </c>
    </row>
    <row r="157" spans="1:11" x14ac:dyDescent="0.25">
      <c r="A157" t="str">
        <f>"68711994CA"</f>
        <v>68711994CA</v>
      </c>
      <c r="B157" t="str">
        <f t="shared" si="2"/>
        <v>06363391001</v>
      </c>
      <c r="C157" t="s">
        <v>15</v>
      </c>
      <c r="D157" t="s">
        <v>388</v>
      </c>
      <c r="E157" t="s">
        <v>39</v>
      </c>
      <c r="F157" s="1" t="s">
        <v>255</v>
      </c>
      <c r="G157" t="s">
        <v>256</v>
      </c>
      <c r="H157">
        <v>1619997</v>
      </c>
      <c r="I157" s="2">
        <v>42690</v>
      </c>
      <c r="J157" s="2">
        <v>42931</v>
      </c>
      <c r="K157">
        <v>1406418</v>
      </c>
    </row>
    <row r="158" spans="1:11" x14ac:dyDescent="0.25">
      <c r="A158" t="str">
        <f>"Z221C43544"</f>
        <v>Z221C43544</v>
      </c>
      <c r="B158" t="str">
        <f t="shared" si="2"/>
        <v>06363391001</v>
      </c>
      <c r="C158" t="s">
        <v>15</v>
      </c>
      <c r="D158" t="s">
        <v>389</v>
      </c>
      <c r="E158" t="s">
        <v>39</v>
      </c>
      <c r="F158" s="1" t="s">
        <v>390</v>
      </c>
      <c r="G158" t="s">
        <v>391</v>
      </c>
      <c r="H158">
        <v>21002.400000000001</v>
      </c>
      <c r="I158" s="2">
        <v>42724</v>
      </c>
      <c r="J158" s="2">
        <v>42724</v>
      </c>
      <c r="K158">
        <v>7351.05</v>
      </c>
    </row>
    <row r="159" spans="1:11" x14ac:dyDescent="0.25">
      <c r="A159" t="str">
        <f>"ZAB1C9713C"</f>
        <v>ZAB1C9713C</v>
      </c>
      <c r="B159" t="str">
        <f t="shared" si="2"/>
        <v>06363391001</v>
      </c>
      <c r="C159" t="s">
        <v>15</v>
      </c>
      <c r="D159" t="s">
        <v>392</v>
      </c>
      <c r="E159" t="s">
        <v>24</v>
      </c>
      <c r="F159" s="1" t="s">
        <v>393</v>
      </c>
      <c r="G159" t="s">
        <v>394</v>
      </c>
      <c r="H159">
        <v>660</v>
      </c>
      <c r="I159" s="2">
        <v>42751</v>
      </c>
      <c r="J159" s="2">
        <v>42755</v>
      </c>
      <c r="K159">
        <v>660</v>
      </c>
    </row>
    <row r="160" spans="1:11" x14ac:dyDescent="0.25">
      <c r="A160" t="str">
        <f>"0000000000"</f>
        <v>0000000000</v>
      </c>
      <c r="B160" t="str">
        <f t="shared" si="2"/>
        <v>06363391001</v>
      </c>
      <c r="C160" t="s">
        <v>15</v>
      </c>
      <c r="D160" t="s">
        <v>395</v>
      </c>
      <c r="E160" t="s">
        <v>24</v>
      </c>
      <c r="F160" s="1" t="s">
        <v>362</v>
      </c>
      <c r="G160" t="s">
        <v>363</v>
      </c>
      <c r="H160">
        <v>281.82</v>
      </c>
      <c r="I160" s="2">
        <v>42736</v>
      </c>
      <c r="J160" s="2">
        <v>43100</v>
      </c>
      <c r="K160">
        <v>281.82</v>
      </c>
    </row>
    <row r="161" spans="1:11" x14ac:dyDescent="0.25">
      <c r="A161" t="str">
        <f>"ZAE1C912F0"</f>
        <v>ZAE1C912F0</v>
      </c>
      <c r="B161" t="str">
        <f t="shared" si="2"/>
        <v>06363391001</v>
      </c>
      <c r="C161" t="s">
        <v>15</v>
      </c>
      <c r="D161" t="s">
        <v>396</v>
      </c>
      <c r="E161" t="s">
        <v>24</v>
      </c>
      <c r="F161" s="1" t="s">
        <v>397</v>
      </c>
      <c r="G161" t="s">
        <v>398</v>
      </c>
      <c r="H161">
        <v>1680</v>
      </c>
      <c r="I161" s="2">
        <v>42751</v>
      </c>
      <c r="J161" s="2">
        <v>42755</v>
      </c>
      <c r="K161">
        <v>1680</v>
      </c>
    </row>
    <row r="162" spans="1:11" x14ac:dyDescent="0.25">
      <c r="A162" t="str">
        <f>"ZC61C9834C"</f>
        <v>ZC61C9834C</v>
      </c>
      <c r="B162" t="str">
        <f t="shared" si="2"/>
        <v>06363391001</v>
      </c>
      <c r="C162" t="s">
        <v>15</v>
      </c>
      <c r="D162" t="s">
        <v>399</v>
      </c>
      <c r="E162" t="s">
        <v>24</v>
      </c>
      <c r="F162" s="1" t="s">
        <v>400</v>
      </c>
      <c r="G162" t="s">
        <v>401</v>
      </c>
      <c r="H162">
        <v>610</v>
      </c>
      <c r="I162" s="2">
        <v>42723</v>
      </c>
      <c r="J162" s="2">
        <v>43100</v>
      </c>
      <c r="K162">
        <v>0</v>
      </c>
    </row>
    <row r="163" spans="1:11" x14ac:dyDescent="0.25">
      <c r="A163" t="str">
        <f>"Z181C968FD"</f>
        <v>Z181C968FD</v>
      </c>
      <c r="B163" t="str">
        <f t="shared" si="2"/>
        <v>06363391001</v>
      </c>
      <c r="C163" t="s">
        <v>15</v>
      </c>
      <c r="D163" t="s">
        <v>402</v>
      </c>
      <c r="E163" t="s">
        <v>24</v>
      </c>
      <c r="F163" s="1" t="s">
        <v>126</v>
      </c>
      <c r="G163" t="s">
        <v>127</v>
      </c>
      <c r="H163">
        <v>24130</v>
      </c>
      <c r="I163" s="2">
        <v>42724</v>
      </c>
      <c r="J163" s="2">
        <v>42766</v>
      </c>
      <c r="K163">
        <v>21640</v>
      </c>
    </row>
    <row r="164" spans="1:11" x14ac:dyDescent="0.25">
      <c r="A164" t="str">
        <f>"ZB51C8B4BD"</f>
        <v>ZB51C8B4BD</v>
      </c>
      <c r="B164" t="str">
        <f t="shared" si="2"/>
        <v>06363391001</v>
      </c>
      <c r="C164" t="s">
        <v>15</v>
      </c>
      <c r="D164" t="s">
        <v>403</v>
      </c>
      <c r="E164" t="s">
        <v>24</v>
      </c>
      <c r="F164" s="1" t="s">
        <v>385</v>
      </c>
      <c r="G164" t="s">
        <v>386</v>
      </c>
      <c r="H164">
        <v>1500</v>
      </c>
      <c r="I164" s="2">
        <v>42723</v>
      </c>
      <c r="J164" s="2">
        <v>42766</v>
      </c>
      <c r="K164">
        <v>1500</v>
      </c>
    </row>
    <row r="165" spans="1:11" x14ac:dyDescent="0.25">
      <c r="A165" t="str">
        <f>"Z731C85192"</f>
        <v>Z731C85192</v>
      </c>
      <c r="B165" t="str">
        <f t="shared" si="2"/>
        <v>06363391001</v>
      </c>
      <c r="C165" t="s">
        <v>15</v>
      </c>
      <c r="D165" t="s">
        <v>404</v>
      </c>
      <c r="E165" t="s">
        <v>24</v>
      </c>
      <c r="F165" s="1" t="s">
        <v>405</v>
      </c>
      <c r="G165" t="s">
        <v>406</v>
      </c>
      <c r="H165">
        <v>1500</v>
      </c>
      <c r="I165" s="2">
        <v>42719</v>
      </c>
      <c r="J165" s="2">
        <v>42723</v>
      </c>
      <c r="K165">
        <v>1500</v>
      </c>
    </row>
    <row r="166" spans="1:11" x14ac:dyDescent="0.25">
      <c r="A166" t="str">
        <f>"Z831C35950"</f>
        <v>Z831C35950</v>
      </c>
      <c r="B166" t="str">
        <f t="shared" si="2"/>
        <v>06363391001</v>
      </c>
      <c r="C166" t="s">
        <v>15</v>
      </c>
      <c r="D166" t="s">
        <v>407</v>
      </c>
      <c r="E166" t="s">
        <v>24</v>
      </c>
      <c r="F166" s="1" t="s">
        <v>323</v>
      </c>
      <c r="G166" t="s">
        <v>324</v>
      </c>
      <c r="H166">
        <v>700</v>
      </c>
      <c r="I166" s="2">
        <v>42703</v>
      </c>
      <c r="J166" s="2">
        <v>43078</v>
      </c>
      <c r="K166">
        <v>700</v>
      </c>
    </row>
    <row r="167" spans="1:11" x14ac:dyDescent="0.25">
      <c r="A167" t="str">
        <f>"674589262E"</f>
        <v>674589262E</v>
      </c>
      <c r="B167" t="str">
        <f t="shared" si="2"/>
        <v>06363391001</v>
      </c>
      <c r="C167" t="s">
        <v>15</v>
      </c>
      <c r="D167" t="s">
        <v>408</v>
      </c>
      <c r="E167" t="s">
        <v>181</v>
      </c>
      <c r="F167" s="1" t="s">
        <v>409</v>
      </c>
      <c r="G167" t="s">
        <v>410</v>
      </c>
      <c r="H167">
        <v>150294.17000000001</v>
      </c>
      <c r="I167" s="2">
        <v>42685</v>
      </c>
      <c r="J167" s="2">
        <v>42735</v>
      </c>
      <c r="K167">
        <v>147012.75</v>
      </c>
    </row>
    <row r="168" spans="1:11" x14ac:dyDescent="0.25">
      <c r="A168" t="str">
        <f>"ZD11C5D808"</f>
        <v>ZD11C5D808</v>
      </c>
      <c r="B168" t="str">
        <f t="shared" si="2"/>
        <v>06363391001</v>
      </c>
      <c r="C168" t="s">
        <v>15</v>
      </c>
      <c r="D168" t="s">
        <v>411</v>
      </c>
      <c r="E168" t="s">
        <v>24</v>
      </c>
      <c r="F168" s="1" t="s">
        <v>350</v>
      </c>
      <c r="G168" t="s">
        <v>351</v>
      </c>
      <c r="H168">
        <v>1210</v>
      </c>
      <c r="I168" s="2">
        <v>42735</v>
      </c>
      <c r="J168" s="2">
        <v>42735</v>
      </c>
      <c r="K168">
        <v>1210</v>
      </c>
    </row>
    <row r="169" spans="1:11" x14ac:dyDescent="0.25">
      <c r="A169" t="str">
        <f>"ZA21CA2141"</f>
        <v>ZA21CA2141</v>
      </c>
      <c r="B169" t="str">
        <f t="shared" si="2"/>
        <v>06363391001</v>
      </c>
      <c r="C169" t="s">
        <v>15</v>
      </c>
      <c r="D169" t="s">
        <v>412</v>
      </c>
      <c r="E169" t="s">
        <v>24</v>
      </c>
      <c r="F169" s="1" t="s">
        <v>413</v>
      </c>
      <c r="G169" t="s">
        <v>414</v>
      </c>
      <c r="H169">
        <v>4620</v>
      </c>
      <c r="I169" s="2">
        <v>42751</v>
      </c>
      <c r="J169" s="2">
        <v>42755</v>
      </c>
      <c r="K169">
        <v>4620</v>
      </c>
    </row>
    <row r="170" spans="1:11" x14ac:dyDescent="0.25">
      <c r="A170" t="str">
        <f>"Z061CB72A6"</f>
        <v>Z061CB72A6</v>
      </c>
      <c r="B170" t="str">
        <f t="shared" si="2"/>
        <v>06363391001</v>
      </c>
      <c r="C170" t="s">
        <v>15</v>
      </c>
      <c r="D170" t="s">
        <v>415</v>
      </c>
      <c r="E170" t="s">
        <v>24</v>
      </c>
      <c r="F170" s="1" t="s">
        <v>241</v>
      </c>
      <c r="G170" t="s">
        <v>242</v>
      </c>
      <c r="H170">
        <v>811.48</v>
      </c>
      <c r="I170" s="2">
        <v>42744</v>
      </c>
      <c r="J170" s="2">
        <v>42758</v>
      </c>
      <c r="K170">
        <v>811.48</v>
      </c>
    </row>
    <row r="171" spans="1:11" x14ac:dyDescent="0.25">
      <c r="A171" t="str">
        <f>"Z3E1C69BB9"</f>
        <v>Z3E1C69BB9</v>
      </c>
      <c r="B171" t="str">
        <f t="shared" si="2"/>
        <v>06363391001</v>
      </c>
      <c r="C171" t="s">
        <v>15</v>
      </c>
      <c r="D171" t="s">
        <v>416</v>
      </c>
      <c r="E171" t="s">
        <v>24</v>
      </c>
      <c r="F171" s="1" t="s">
        <v>417</v>
      </c>
      <c r="G171" t="s">
        <v>418</v>
      </c>
      <c r="H171">
        <v>171.5</v>
      </c>
      <c r="I171" s="2">
        <v>42751</v>
      </c>
      <c r="J171" s="2">
        <v>42755</v>
      </c>
      <c r="K171">
        <v>171.5</v>
      </c>
    </row>
    <row r="172" spans="1:11" x14ac:dyDescent="0.25">
      <c r="A172" t="str">
        <f>"ZF41C7BDF9"</f>
        <v>ZF41C7BDF9</v>
      </c>
      <c r="B172" t="str">
        <f t="shared" si="2"/>
        <v>06363391001</v>
      </c>
      <c r="C172" t="s">
        <v>15</v>
      </c>
      <c r="D172" t="s">
        <v>419</v>
      </c>
      <c r="E172" t="s">
        <v>24</v>
      </c>
      <c r="F172" s="1" t="s">
        <v>420</v>
      </c>
      <c r="G172" t="s">
        <v>421</v>
      </c>
      <c r="H172">
        <v>479.25</v>
      </c>
      <c r="I172" s="2">
        <v>42717</v>
      </c>
      <c r="J172" s="2">
        <v>42727</v>
      </c>
      <c r="K172">
        <v>479.25</v>
      </c>
    </row>
    <row r="173" spans="1:11" x14ac:dyDescent="0.25">
      <c r="A173" t="str">
        <f>"Z681CC34B9"</f>
        <v>Z681CC34B9</v>
      </c>
      <c r="B173" t="str">
        <f t="shared" si="2"/>
        <v>06363391001</v>
      </c>
      <c r="C173" t="s">
        <v>15</v>
      </c>
      <c r="D173" t="s">
        <v>422</v>
      </c>
      <c r="E173" t="s">
        <v>24</v>
      </c>
      <c r="F173" s="1" t="s">
        <v>113</v>
      </c>
      <c r="G173" t="s">
        <v>114</v>
      </c>
      <c r="H173">
        <v>17977</v>
      </c>
      <c r="I173" s="2">
        <v>42733</v>
      </c>
      <c r="J173" s="2">
        <v>42755</v>
      </c>
      <c r="K173">
        <v>17977</v>
      </c>
    </row>
    <row r="174" spans="1:11" x14ac:dyDescent="0.25">
      <c r="A174" t="str">
        <f>"Z741CBC152"</f>
        <v>Z741CBC152</v>
      </c>
      <c r="B174" t="str">
        <f t="shared" si="2"/>
        <v>06363391001</v>
      </c>
      <c r="C174" t="s">
        <v>15</v>
      </c>
      <c r="D174" t="s">
        <v>423</v>
      </c>
      <c r="E174" t="s">
        <v>24</v>
      </c>
      <c r="F174" s="1" t="s">
        <v>424</v>
      </c>
      <c r="G174" t="s">
        <v>425</v>
      </c>
      <c r="H174">
        <v>630</v>
      </c>
      <c r="I174" s="2">
        <v>42733</v>
      </c>
      <c r="J174" s="2">
        <v>42743</v>
      </c>
      <c r="K174">
        <v>630</v>
      </c>
    </row>
    <row r="175" spans="1:11" x14ac:dyDescent="0.25">
      <c r="A175" t="str">
        <f>"Z561C3AC4A"</f>
        <v>Z561C3AC4A</v>
      </c>
      <c r="B175" t="str">
        <f t="shared" si="2"/>
        <v>06363391001</v>
      </c>
      <c r="C175" t="s">
        <v>15</v>
      </c>
      <c r="D175" t="s">
        <v>426</v>
      </c>
      <c r="E175" t="s">
        <v>17</v>
      </c>
      <c r="F175" s="1" t="s">
        <v>427</v>
      </c>
      <c r="G175" t="s">
        <v>428</v>
      </c>
      <c r="H175">
        <v>14677.23</v>
      </c>
      <c r="I175" s="2">
        <v>42723</v>
      </c>
      <c r="J175" s="2">
        <v>42790</v>
      </c>
      <c r="K175">
        <v>14677.22</v>
      </c>
    </row>
    <row r="176" spans="1:11" x14ac:dyDescent="0.25">
      <c r="A176" t="str">
        <f>"ZF51C8B843"</f>
        <v>ZF51C8B843</v>
      </c>
      <c r="B176" t="str">
        <f t="shared" si="2"/>
        <v>06363391001</v>
      </c>
      <c r="C176" t="s">
        <v>15</v>
      </c>
      <c r="D176" t="s">
        <v>429</v>
      </c>
      <c r="E176" t="s">
        <v>24</v>
      </c>
      <c r="F176" s="1" t="s">
        <v>385</v>
      </c>
      <c r="G176" t="s">
        <v>386</v>
      </c>
      <c r="H176">
        <v>500</v>
      </c>
      <c r="I176" s="2">
        <v>42723</v>
      </c>
      <c r="J176" s="2">
        <v>42766</v>
      </c>
      <c r="K176">
        <v>500</v>
      </c>
    </row>
    <row r="177" spans="1:11" x14ac:dyDescent="0.25">
      <c r="A177" t="str">
        <f>"ZC31C841E0"</f>
        <v>ZC31C841E0</v>
      </c>
      <c r="B177" t="str">
        <f t="shared" si="2"/>
        <v>06363391001</v>
      </c>
      <c r="C177" t="s">
        <v>15</v>
      </c>
      <c r="D177" t="s">
        <v>430</v>
      </c>
      <c r="E177" t="s">
        <v>24</v>
      </c>
      <c r="F177" s="1" t="s">
        <v>36</v>
      </c>
      <c r="G177" t="s">
        <v>37</v>
      </c>
      <c r="H177">
        <v>504.85</v>
      </c>
      <c r="I177" s="2">
        <v>42724</v>
      </c>
      <c r="J177" s="2">
        <v>42735</v>
      </c>
      <c r="K177">
        <v>504.85</v>
      </c>
    </row>
    <row r="178" spans="1:11" x14ac:dyDescent="0.25">
      <c r="A178" t="str">
        <f>"Z0A1C915CC"</f>
        <v>Z0A1C915CC</v>
      </c>
      <c r="B178" t="str">
        <f t="shared" si="2"/>
        <v>06363391001</v>
      </c>
      <c r="C178" t="s">
        <v>15</v>
      </c>
      <c r="D178" t="s">
        <v>431</v>
      </c>
      <c r="E178" t="s">
        <v>24</v>
      </c>
      <c r="F178" s="1" t="s">
        <v>432</v>
      </c>
      <c r="G178" t="s">
        <v>433</v>
      </c>
      <c r="H178">
        <v>1100</v>
      </c>
      <c r="I178" s="2">
        <v>42724</v>
      </c>
      <c r="J178" s="2">
        <v>42766</v>
      </c>
      <c r="K178">
        <v>1100</v>
      </c>
    </row>
    <row r="179" spans="1:11" x14ac:dyDescent="0.25">
      <c r="A179" t="str">
        <f>"Z971C7E59E"</f>
        <v>Z971C7E59E</v>
      </c>
      <c r="B179" t="str">
        <f t="shared" si="2"/>
        <v>06363391001</v>
      </c>
      <c r="C179" t="s">
        <v>15</v>
      </c>
      <c r="D179" t="s">
        <v>434</v>
      </c>
      <c r="E179" t="s">
        <v>24</v>
      </c>
      <c r="F179" s="1" t="s">
        <v>43</v>
      </c>
      <c r="G179" t="s">
        <v>44</v>
      </c>
      <c r="H179">
        <v>130</v>
      </c>
      <c r="I179" s="2">
        <v>42720</v>
      </c>
      <c r="J179" s="2">
        <v>42725</v>
      </c>
      <c r="K179">
        <v>130</v>
      </c>
    </row>
    <row r="180" spans="1:11" x14ac:dyDescent="0.25">
      <c r="A180" t="str">
        <f>"ZA11C345F2"</f>
        <v>ZA11C345F2</v>
      </c>
      <c r="B180" t="str">
        <f t="shared" si="2"/>
        <v>06363391001</v>
      </c>
      <c r="C180" t="s">
        <v>15</v>
      </c>
      <c r="D180" t="s">
        <v>435</v>
      </c>
      <c r="E180" t="s">
        <v>24</v>
      </c>
      <c r="F180" s="1" t="s">
        <v>436</v>
      </c>
      <c r="G180" t="s">
        <v>437</v>
      </c>
      <c r="H180">
        <v>1500</v>
      </c>
      <c r="I180" s="2">
        <v>42703</v>
      </c>
      <c r="J180" s="2">
        <v>42713</v>
      </c>
      <c r="K180">
        <v>0</v>
      </c>
    </row>
    <row r="181" spans="1:11" x14ac:dyDescent="0.25">
      <c r="A181" t="str">
        <f>"ZF91CC26DC"</f>
        <v>ZF91CC26DC</v>
      </c>
      <c r="B181" t="str">
        <f t="shared" si="2"/>
        <v>06363391001</v>
      </c>
      <c r="C181" t="s">
        <v>15</v>
      </c>
      <c r="D181" t="s">
        <v>438</v>
      </c>
      <c r="E181" t="s">
        <v>24</v>
      </c>
      <c r="F181" s="1" t="s">
        <v>70</v>
      </c>
      <c r="G181" t="s">
        <v>71</v>
      </c>
      <c r="H181">
        <v>99.9</v>
      </c>
      <c r="I181" s="2">
        <v>42744</v>
      </c>
      <c r="J181" s="2">
        <v>42744</v>
      </c>
      <c r="K181">
        <v>99.9</v>
      </c>
    </row>
    <row r="182" spans="1:11" x14ac:dyDescent="0.25">
      <c r="A182" t="str">
        <f>"Z1B1CB7368"</f>
        <v>Z1B1CB7368</v>
      </c>
      <c r="B182" t="str">
        <f t="shared" si="2"/>
        <v>06363391001</v>
      </c>
      <c r="C182" t="s">
        <v>15</v>
      </c>
      <c r="D182" t="s">
        <v>118</v>
      </c>
      <c r="E182" t="s">
        <v>24</v>
      </c>
      <c r="F182" s="1" t="s">
        <v>439</v>
      </c>
      <c r="G182" t="s">
        <v>440</v>
      </c>
      <c r="H182">
        <v>5175</v>
      </c>
      <c r="I182" s="2">
        <v>42731</v>
      </c>
      <c r="J182" s="2">
        <v>42745</v>
      </c>
      <c r="K182">
        <v>5175</v>
      </c>
    </row>
    <row r="183" spans="1:11" x14ac:dyDescent="0.25">
      <c r="A183" t="str">
        <f>"Z491CB645A"</f>
        <v>Z491CB645A</v>
      </c>
      <c r="B183" t="str">
        <f t="shared" si="2"/>
        <v>06363391001</v>
      </c>
      <c r="C183" t="s">
        <v>15</v>
      </c>
      <c r="D183" t="s">
        <v>441</v>
      </c>
      <c r="E183" t="s">
        <v>24</v>
      </c>
      <c r="F183" s="1" t="s">
        <v>442</v>
      </c>
      <c r="G183" t="s">
        <v>443</v>
      </c>
      <c r="H183">
        <v>900</v>
      </c>
      <c r="I183" s="2">
        <v>42733</v>
      </c>
      <c r="J183" s="2">
        <v>42746</v>
      </c>
      <c r="K183">
        <v>900</v>
      </c>
    </row>
    <row r="184" spans="1:11" x14ac:dyDescent="0.25">
      <c r="A184" t="str">
        <f>"ZD51CC1746"</f>
        <v>ZD51CC1746</v>
      </c>
      <c r="B184" t="str">
        <f t="shared" si="2"/>
        <v>06363391001</v>
      </c>
      <c r="C184" t="s">
        <v>15</v>
      </c>
      <c r="D184" t="s">
        <v>444</v>
      </c>
      <c r="E184" t="s">
        <v>24</v>
      </c>
      <c r="F184" s="1" t="s">
        <v>132</v>
      </c>
      <c r="G184" t="s">
        <v>133</v>
      </c>
      <c r="H184">
        <v>4220</v>
      </c>
      <c r="I184" s="2">
        <v>42753</v>
      </c>
      <c r="J184" s="2">
        <v>42755</v>
      </c>
      <c r="K184">
        <v>4220</v>
      </c>
    </row>
    <row r="185" spans="1:11" x14ac:dyDescent="0.25">
      <c r="A185" t="str">
        <f>"ZF51C2DF16"</f>
        <v>ZF51C2DF16</v>
      </c>
      <c r="B185" t="str">
        <f t="shared" si="2"/>
        <v>06363391001</v>
      </c>
      <c r="C185" t="s">
        <v>15</v>
      </c>
      <c r="D185" t="s">
        <v>445</v>
      </c>
      <c r="E185" t="s">
        <v>24</v>
      </c>
      <c r="F185" s="1" t="s">
        <v>196</v>
      </c>
      <c r="G185" t="s">
        <v>197</v>
      </c>
      <c r="H185">
        <v>950</v>
      </c>
      <c r="I185" s="2">
        <v>42703</v>
      </c>
      <c r="J185" s="2">
        <v>42723</v>
      </c>
      <c r="K185">
        <v>0</v>
      </c>
    </row>
    <row r="186" spans="1:11" x14ac:dyDescent="0.25">
      <c r="A186" t="str">
        <f>"ZF01A7E15B"</f>
        <v>ZF01A7E15B</v>
      </c>
      <c r="B186" t="str">
        <f t="shared" si="2"/>
        <v>06363391001</v>
      </c>
      <c r="C186" t="s">
        <v>15</v>
      </c>
      <c r="D186" t="s">
        <v>446</v>
      </c>
      <c r="E186" t="s">
        <v>24</v>
      </c>
      <c r="F186" s="1" t="s">
        <v>447</v>
      </c>
      <c r="G186" t="s">
        <v>448</v>
      </c>
      <c r="H186">
        <v>12762.94</v>
      </c>
      <c r="I186" s="2">
        <v>42556</v>
      </c>
      <c r="J186" s="2">
        <v>42735</v>
      </c>
      <c r="K186">
        <v>12762.94</v>
      </c>
    </row>
    <row r="187" spans="1:11" x14ac:dyDescent="0.25">
      <c r="A187" t="str">
        <f>"X761756A2C"</f>
        <v>X761756A2C</v>
      </c>
      <c r="B187" t="str">
        <f t="shared" si="2"/>
        <v>06363391001</v>
      </c>
      <c r="C187" t="s">
        <v>15</v>
      </c>
      <c r="D187" t="s">
        <v>449</v>
      </c>
      <c r="E187" t="s">
        <v>24</v>
      </c>
      <c r="F187" s="1" t="s">
        <v>450</v>
      </c>
      <c r="G187" t="s">
        <v>451</v>
      </c>
      <c r="H187">
        <v>10636.6</v>
      </c>
      <c r="I187" s="2">
        <v>42401</v>
      </c>
      <c r="J187" s="2">
        <v>42825</v>
      </c>
      <c r="K187">
        <v>10072.4</v>
      </c>
    </row>
    <row r="188" spans="1:11" x14ac:dyDescent="0.25">
      <c r="A188" t="str">
        <f>"Z051A06CC6"</f>
        <v>Z051A06CC6</v>
      </c>
      <c r="B188" t="str">
        <f t="shared" si="2"/>
        <v>06363391001</v>
      </c>
      <c r="C188" t="s">
        <v>15</v>
      </c>
      <c r="D188" t="s">
        <v>452</v>
      </c>
      <c r="E188" t="s">
        <v>17</v>
      </c>
      <c r="F188" s="1" t="s">
        <v>453</v>
      </c>
      <c r="G188" t="s">
        <v>252</v>
      </c>
      <c r="H188">
        <v>39900</v>
      </c>
      <c r="I188" s="2">
        <v>42550</v>
      </c>
      <c r="J188" s="2">
        <v>42643</v>
      </c>
      <c r="K188">
        <v>38968</v>
      </c>
    </row>
    <row r="189" spans="1:11" x14ac:dyDescent="0.25">
      <c r="A189" t="str">
        <f>"Z021AAFF0A"</f>
        <v>Z021AAFF0A</v>
      </c>
      <c r="B189" t="str">
        <f t="shared" si="2"/>
        <v>06363391001</v>
      </c>
      <c r="C189" t="s">
        <v>15</v>
      </c>
      <c r="D189" t="s">
        <v>454</v>
      </c>
      <c r="E189" t="s">
        <v>24</v>
      </c>
      <c r="F189" s="1" t="s">
        <v>455</v>
      </c>
      <c r="G189" t="s">
        <v>456</v>
      </c>
      <c r="H189">
        <v>20700</v>
      </c>
      <c r="I189" s="2">
        <v>42570</v>
      </c>
      <c r="J189" s="2">
        <v>42580</v>
      </c>
      <c r="K189">
        <v>20700</v>
      </c>
    </row>
    <row r="190" spans="1:11" x14ac:dyDescent="0.25">
      <c r="A190" t="str">
        <f>"XC61756A2A"</f>
        <v>XC61756A2A</v>
      </c>
      <c r="B190" t="str">
        <f t="shared" si="2"/>
        <v>06363391001</v>
      </c>
      <c r="C190" t="s">
        <v>15</v>
      </c>
      <c r="D190" t="s">
        <v>457</v>
      </c>
      <c r="E190" t="s">
        <v>24</v>
      </c>
      <c r="F190" s="1" t="s">
        <v>28</v>
      </c>
      <c r="G190" t="s">
        <v>29</v>
      </c>
      <c r="H190">
        <v>16726.7</v>
      </c>
      <c r="I190" s="2">
        <v>42380</v>
      </c>
      <c r="J190" s="2">
        <v>42735</v>
      </c>
      <c r="K190">
        <v>16653.5</v>
      </c>
    </row>
    <row r="191" spans="1:11" x14ac:dyDescent="0.25">
      <c r="A191" t="str">
        <f>"ZF31A794B5"</f>
        <v>ZF31A794B5</v>
      </c>
      <c r="B191" t="str">
        <f t="shared" si="2"/>
        <v>06363391001</v>
      </c>
      <c r="C191" t="s">
        <v>15</v>
      </c>
      <c r="D191" t="s">
        <v>458</v>
      </c>
      <c r="E191" t="s">
        <v>17</v>
      </c>
      <c r="F191" s="1" t="s">
        <v>459</v>
      </c>
      <c r="G191" t="s">
        <v>460</v>
      </c>
      <c r="H191">
        <v>10159.35</v>
      </c>
      <c r="I191" s="2">
        <v>42635</v>
      </c>
      <c r="J191" s="2">
        <v>42664</v>
      </c>
      <c r="K191">
        <v>10159.35</v>
      </c>
    </row>
    <row r="192" spans="1:11" x14ac:dyDescent="0.25">
      <c r="A192" t="str">
        <f>"ZA41A6D7C1"</f>
        <v>ZA41A6D7C1</v>
      </c>
      <c r="B192" t="str">
        <f t="shared" si="2"/>
        <v>06363391001</v>
      </c>
      <c r="C192" t="s">
        <v>15</v>
      </c>
      <c r="D192" t="s">
        <v>461</v>
      </c>
      <c r="E192" t="s">
        <v>24</v>
      </c>
      <c r="F192" s="1" t="s">
        <v>230</v>
      </c>
      <c r="G192" t="s">
        <v>170</v>
      </c>
      <c r="H192">
        <v>550</v>
      </c>
      <c r="I192" s="2">
        <v>42551</v>
      </c>
      <c r="J192" s="2">
        <v>42561</v>
      </c>
      <c r="K192">
        <v>414.37</v>
      </c>
    </row>
    <row r="193" spans="1:11" x14ac:dyDescent="0.25">
      <c r="A193" t="str">
        <f>"Z6C1A66C7F"</f>
        <v>Z6C1A66C7F</v>
      </c>
      <c r="B193" t="str">
        <f t="shared" si="2"/>
        <v>06363391001</v>
      </c>
      <c r="C193" t="s">
        <v>15</v>
      </c>
      <c r="D193" t="s">
        <v>462</v>
      </c>
      <c r="E193" t="s">
        <v>24</v>
      </c>
      <c r="F193" s="1" t="s">
        <v>455</v>
      </c>
      <c r="G193" t="s">
        <v>456</v>
      </c>
      <c r="H193">
        <v>1700</v>
      </c>
      <c r="I193" s="2">
        <v>42551</v>
      </c>
      <c r="J193" s="2">
        <v>42571</v>
      </c>
      <c r="K193">
        <v>1700</v>
      </c>
    </row>
    <row r="194" spans="1:11" x14ac:dyDescent="0.25">
      <c r="A194" t="str">
        <f>"Z801ACC3A9"</f>
        <v>Z801ACC3A9</v>
      </c>
      <c r="B194" t="str">
        <f t="shared" ref="B194:B211" si="3">"06363391001"</f>
        <v>06363391001</v>
      </c>
      <c r="C194" t="s">
        <v>15</v>
      </c>
      <c r="D194" t="s">
        <v>464</v>
      </c>
      <c r="E194" t="s">
        <v>24</v>
      </c>
      <c r="F194" s="1" t="s">
        <v>465</v>
      </c>
      <c r="G194" t="s">
        <v>466</v>
      </c>
      <c r="H194">
        <v>550</v>
      </c>
      <c r="I194" s="2">
        <v>42584</v>
      </c>
      <c r="J194" s="2">
        <v>42615</v>
      </c>
      <c r="K194">
        <v>550</v>
      </c>
    </row>
    <row r="195" spans="1:11" x14ac:dyDescent="0.25">
      <c r="A195" t="str">
        <f>"Z6C19C6797"</f>
        <v>Z6C19C6797</v>
      </c>
      <c r="B195" t="str">
        <f t="shared" si="3"/>
        <v>06363391001</v>
      </c>
      <c r="C195" t="s">
        <v>15</v>
      </c>
      <c r="D195" t="s">
        <v>467</v>
      </c>
      <c r="E195" t="s">
        <v>17</v>
      </c>
      <c r="F195" s="1" t="s">
        <v>468</v>
      </c>
      <c r="G195" t="s">
        <v>120</v>
      </c>
      <c r="H195">
        <v>39920</v>
      </c>
      <c r="I195" s="2">
        <v>42514</v>
      </c>
      <c r="J195" s="2">
        <v>42878</v>
      </c>
      <c r="K195">
        <v>39680</v>
      </c>
    </row>
    <row r="196" spans="1:11" x14ac:dyDescent="0.25">
      <c r="A196" t="str">
        <f>"ZCF1C51170"</f>
        <v>ZCF1C51170</v>
      </c>
      <c r="B196" t="str">
        <f t="shared" si="3"/>
        <v>06363391001</v>
      </c>
      <c r="C196" t="s">
        <v>15</v>
      </c>
      <c r="D196" t="s">
        <v>469</v>
      </c>
      <c r="E196" t="s">
        <v>24</v>
      </c>
      <c r="F196" s="1" t="s">
        <v>470</v>
      </c>
      <c r="G196" t="s">
        <v>471</v>
      </c>
      <c r="H196">
        <v>13855</v>
      </c>
      <c r="I196" s="2">
        <v>42755</v>
      </c>
      <c r="J196" s="2">
        <v>42766</v>
      </c>
      <c r="K196">
        <v>13855</v>
      </c>
    </row>
    <row r="197" spans="1:11" x14ac:dyDescent="0.25">
      <c r="A197" t="str">
        <f>"6934981F59"</f>
        <v>6934981F59</v>
      </c>
      <c r="B197" t="str">
        <f t="shared" si="3"/>
        <v>06363391001</v>
      </c>
      <c r="C197" t="s">
        <v>15</v>
      </c>
      <c r="D197" t="s">
        <v>472</v>
      </c>
      <c r="E197" t="s">
        <v>39</v>
      </c>
      <c r="F197" s="1" t="s">
        <v>473</v>
      </c>
      <c r="G197" t="s">
        <v>474</v>
      </c>
      <c r="H197">
        <v>54659.27</v>
      </c>
      <c r="I197" s="2">
        <v>42734</v>
      </c>
      <c r="J197" s="2">
        <v>42825</v>
      </c>
      <c r="K197">
        <v>54659.25</v>
      </c>
    </row>
    <row r="198" spans="1:11" x14ac:dyDescent="0.25">
      <c r="A198" t="str">
        <f>"X4E1756A2D"</f>
        <v>X4E1756A2D</v>
      </c>
      <c r="B198" t="str">
        <f t="shared" si="3"/>
        <v>06363391001</v>
      </c>
      <c r="C198" t="s">
        <v>15</v>
      </c>
      <c r="D198" t="s">
        <v>475</v>
      </c>
      <c r="E198" t="s">
        <v>17</v>
      </c>
      <c r="F198" s="1" t="s">
        <v>470</v>
      </c>
      <c r="G198" t="s">
        <v>471</v>
      </c>
      <c r="H198">
        <v>1060.7</v>
      </c>
      <c r="I198" s="2">
        <v>42422</v>
      </c>
      <c r="J198" s="2">
        <v>42422</v>
      </c>
      <c r="K198">
        <v>1060.7</v>
      </c>
    </row>
    <row r="199" spans="1:11" x14ac:dyDescent="0.25">
      <c r="A199" t="str">
        <f>"Z801A94B5B"</f>
        <v>Z801A94B5B</v>
      </c>
      <c r="B199" t="str">
        <f t="shared" si="3"/>
        <v>06363391001</v>
      </c>
      <c r="C199" t="s">
        <v>15</v>
      </c>
      <c r="D199" t="s">
        <v>476</v>
      </c>
      <c r="E199" t="s">
        <v>17</v>
      </c>
      <c r="F199" s="1" t="s">
        <v>477</v>
      </c>
      <c r="G199" t="s">
        <v>478</v>
      </c>
      <c r="H199">
        <v>28585</v>
      </c>
      <c r="I199" s="2">
        <v>42612</v>
      </c>
      <c r="J199" s="2">
        <v>42640</v>
      </c>
      <c r="K199">
        <v>28585</v>
      </c>
    </row>
    <row r="200" spans="1:11" x14ac:dyDescent="0.25">
      <c r="A200" t="str">
        <f>"Z111CA73C0"</f>
        <v>Z111CA73C0</v>
      </c>
      <c r="B200" t="str">
        <f t="shared" si="3"/>
        <v>06363391001</v>
      </c>
      <c r="C200" t="s">
        <v>15</v>
      </c>
      <c r="D200" t="s">
        <v>479</v>
      </c>
      <c r="E200" t="s">
        <v>463</v>
      </c>
      <c r="F200" s="1" t="s">
        <v>480</v>
      </c>
      <c r="G200" t="s">
        <v>481</v>
      </c>
      <c r="H200">
        <v>49325</v>
      </c>
      <c r="I200" s="2">
        <v>42731</v>
      </c>
      <c r="J200" s="2">
        <v>42794</v>
      </c>
      <c r="K200">
        <v>49325</v>
      </c>
    </row>
    <row r="201" spans="1:11" x14ac:dyDescent="0.25">
      <c r="A201" t="str">
        <f>"Z571CB6048"</f>
        <v>Z571CB6048</v>
      </c>
      <c r="B201" t="str">
        <f t="shared" si="3"/>
        <v>06363391001</v>
      </c>
      <c r="C201" t="s">
        <v>15</v>
      </c>
      <c r="D201" t="s">
        <v>482</v>
      </c>
      <c r="E201" t="s">
        <v>24</v>
      </c>
      <c r="F201" s="1" t="s">
        <v>367</v>
      </c>
      <c r="G201" t="s">
        <v>286</v>
      </c>
      <c r="H201">
        <v>178</v>
      </c>
      <c r="I201" s="2">
        <v>42731</v>
      </c>
      <c r="J201" s="2">
        <v>42738</v>
      </c>
      <c r="K201">
        <v>0</v>
      </c>
    </row>
    <row r="202" spans="1:11" x14ac:dyDescent="0.25">
      <c r="A202" t="str">
        <f>"Z421C45762"</f>
        <v>Z421C45762</v>
      </c>
      <c r="B202" t="str">
        <f t="shared" si="3"/>
        <v>06363391001</v>
      </c>
      <c r="C202" t="s">
        <v>15</v>
      </c>
      <c r="D202" t="s">
        <v>483</v>
      </c>
      <c r="E202" t="s">
        <v>24</v>
      </c>
      <c r="F202" s="1" t="s">
        <v>484</v>
      </c>
      <c r="G202" t="s">
        <v>485</v>
      </c>
      <c r="H202">
        <v>900</v>
      </c>
      <c r="I202" s="2">
        <v>42704</v>
      </c>
      <c r="J202" s="2">
        <v>42734</v>
      </c>
      <c r="K202">
        <v>900</v>
      </c>
    </row>
    <row r="203" spans="1:11" x14ac:dyDescent="0.25">
      <c r="A203" t="str">
        <f>"Z5118E29CB"</f>
        <v>Z5118E29CB</v>
      </c>
      <c r="B203" t="str">
        <f t="shared" si="3"/>
        <v>06363391001</v>
      </c>
      <c r="C203" t="s">
        <v>15</v>
      </c>
      <c r="D203" t="s">
        <v>486</v>
      </c>
      <c r="E203" t="s">
        <v>24</v>
      </c>
      <c r="F203" s="1" t="s">
        <v>487</v>
      </c>
      <c r="G203" t="s">
        <v>488</v>
      </c>
      <c r="H203">
        <v>646</v>
      </c>
      <c r="I203" s="2">
        <v>42461</v>
      </c>
      <c r="J203" s="2">
        <v>43039</v>
      </c>
      <c r="K203">
        <v>646</v>
      </c>
    </row>
    <row r="204" spans="1:11" x14ac:dyDescent="0.25">
      <c r="A204" t="str">
        <f>"6853036834"</f>
        <v>6853036834</v>
      </c>
      <c r="B204" t="str">
        <f t="shared" si="3"/>
        <v>06363391001</v>
      </c>
      <c r="C204" t="s">
        <v>15</v>
      </c>
      <c r="D204" t="s">
        <v>489</v>
      </c>
      <c r="E204" t="s">
        <v>39</v>
      </c>
      <c r="F204" s="1" t="s">
        <v>490</v>
      </c>
      <c r="G204" t="s">
        <v>283</v>
      </c>
      <c r="H204">
        <v>144112.51999999999</v>
      </c>
      <c r="I204" s="2">
        <v>42682</v>
      </c>
      <c r="J204" s="2">
        <v>43028</v>
      </c>
      <c r="K204">
        <v>97269.42</v>
      </c>
    </row>
    <row r="205" spans="1:11" x14ac:dyDescent="0.25">
      <c r="A205" t="str">
        <f>"ZAC1C0124C"</f>
        <v>ZAC1C0124C</v>
      </c>
      <c r="B205" t="str">
        <f t="shared" si="3"/>
        <v>06363391001</v>
      </c>
      <c r="C205" t="s">
        <v>15</v>
      </c>
      <c r="D205" t="s">
        <v>491</v>
      </c>
      <c r="E205" t="s">
        <v>17</v>
      </c>
      <c r="F205" s="1" t="s">
        <v>492</v>
      </c>
      <c r="G205" t="s">
        <v>493</v>
      </c>
      <c r="H205">
        <v>0</v>
      </c>
      <c r="I205" s="2">
        <v>42705</v>
      </c>
      <c r="J205" s="2">
        <v>42825</v>
      </c>
      <c r="K205">
        <v>4449.82</v>
      </c>
    </row>
    <row r="206" spans="1:11" x14ac:dyDescent="0.25">
      <c r="A206" t="str">
        <f>"Z311C7DDBC"</f>
        <v>Z311C7DDBC</v>
      </c>
      <c r="B206" t="str">
        <f t="shared" si="3"/>
        <v>06363391001</v>
      </c>
      <c r="C206" t="s">
        <v>15</v>
      </c>
      <c r="D206" t="s">
        <v>494</v>
      </c>
      <c r="E206" t="s">
        <v>24</v>
      </c>
      <c r="F206" s="1" t="s">
        <v>495</v>
      </c>
      <c r="G206" t="s">
        <v>496</v>
      </c>
      <c r="H206">
        <v>1500</v>
      </c>
      <c r="I206" s="2">
        <v>42718</v>
      </c>
      <c r="J206" s="2">
        <v>42728</v>
      </c>
      <c r="K206">
        <v>1220</v>
      </c>
    </row>
    <row r="207" spans="1:11" x14ac:dyDescent="0.25">
      <c r="A207" t="str">
        <f>"X641756A39"</f>
        <v>X641756A39</v>
      </c>
      <c r="B207" t="str">
        <f t="shared" si="3"/>
        <v>06363391001</v>
      </c>
      <c r="C207" t="s">
        <v>15</v>
      </c>
      <c r="D207" t="s">
        <v>497</v>
      </c>
      <c r="E207" t="s">
        <v>24</v>
      </c>
      <c r="F207" s="1" t="s">
        <v>450</v>
      </c>
      <c r="G207" t="s">
        <v>451</v>
      </c>
      <c r="H207">
        <v>0</v>
      </c>
      <c r="I207" s="2">
        <v>42430</v>
      </c>
      <c r="J207" s="2">
        <v>42825</v>
      </c>
      <c r="K207">
        <v>16449.580000000002</v>
      </c>
    </row>
    <row r="208" spans="1:11" x14ac:dyDescent="0.25">
      <c r="A208" t="str">
        <f>"XC61756A2A"</f>
        <v>XC61756A2A</v>
      </c>
      <c r="B208" t="str">
        <f t="shared" si="3"/>
        <v>06363391001</v>
      </c>
      <c r="C208" t="s">
        <v>15</v>
      </c>
      <c r="D208" t="s">
        <v>498</v>
      </c>
      <c r="E208" t="s">
        <v>24</v>
      </c>
      <c r="F208" s="1" t="s">
        <v>28</v>
      </c>
      <c r="G208" t="s">
        <v>29</v>
      </c>
      <c r="H208">
        <v>68.319999999999993</v>
      </c>
      <c r="I208" s="2">
        <v>42724</v>
      </c>
      <c r="J208" s="2">
        <v>42724</v>
      </c>
      <c r="K208">
        <v>0</v>
      </c>
    </row>
    <row r="209" spans="1:11" x14ac:dyDescent="0.25">
      <c r="A209" t="str">
        <f>"6402206386"</f>
        <v>6402206386</v>
      </c>
      <c r="B209" t="str">
        <f t="shared" si="3"/>
        <v>06363391001</v>
      </c>
      <c r="C209" t="s">
        <v>15</v>
      </c>
      <c r="D209" t="s">
        <v>499</v>
      </c>
      <c r="E209" t="s">
        <v>181</v>
      </c>
      <c r="F209" s="1" t="s">
        <v>500</v>
      </c>
      <c r="G209" t="s">
        <v>501</v>
      </c>
      <c r="H209">
        <v>0</v>
      </c>
      <c r="I209" s="2">
        <v>42401</v>
      </c>
      <c r="J209" s="2">
        <v>42978</v>
      </c>
      <c r="K209">
        <v>210978.18</v>
      </c>
    </row>
    <row r="210" spans="1:11" x14ac:dyDescent="0.25">
      <c r="A210" t="str">
        <f>"Z511CB9D6A"</f>
        <v>Z511CB9D6A</v>
      </c>
      <c r="B210" t="str">
        <f t="shared" si="3"/>
        <v>06363391001</v>
      </c>
      <c r="C210" t="s">
        <v>15</v>
      </c>
      <c r="D210" t="s">
        <v>502</v>
      </c>
      <c r="E210" t="s">
        <v>24</v>
      </c>
      <c r="F210" s="1" t="s">
        <v>224</v>
      </c>
      <c r="G210" t="s">
        <v>225</v>
      </c>
      <c r="H210">
        <v>18605</v>
      </c>
      <c r="I210" s="2">
        <v>42737</v>
      </c>
      <c r="J210" s="2">
        <v>43100</v>
      </c>
      <c r="K210">
        <v>18605</v>
      </c>
    </row>
    <row r="211" spans="1:11" x14ac:dyDescent="0.25">
      <c r="A211" t="str">
        <f>"Z181ACC315"</f>
        <v>Z181ACC315</v>
      </c>
      <c r="B211" t="str">
        <f t="shared" si="3"/>
        <v>06363391001</v>
      </c>
      <c r="C211" t="s">
        <v>15</v>
      </c>
      <c r="D211" t="s">
        <v>503</v>
      </c>
      <c r="E211" t="s">
        <v>24</v>
      </c>
      <c r="F211" s="1" t="s">
        <v>504</v>
      </c>
      <c r="G211" t="s">
        <v>505</v>
      </c>
      <c r="H211">
        <v>11004.17</v>
      </c>
      <c r="I211" s="2">
        <v>42586</v>
      </c>
      <c r="J211" s="2">
        <v>42633</v>
      </c>
      <c r="K211">
        <v>11004.17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piemonte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CAPPABIANCA GABRIELE</dc:creator>
  <cp:lastModifiedBy>CAPPABIANCA GABRIELE</cp:lastModifiedBy>
  <dcterms:created xsi:type="dcterms:W3CDTF">2019-01-29T16:15:53Z</dcterms:created>
  <dcterms:modified xsi:type="dcterms:W3CDTF">2019-01-29T16:15:54Z</dcterms:modified>
</cp:coreProperties>
</file>