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sardegn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</calcChain>
</file>

<file path=xl/sharedStrings.xml><?xml version="1.0" encoding="utf-8"?>
<sst xmlns="http://schemas.openxmlformats.org/spreadsheetml/2006/main" count="486" uniqueCount="246">
  <si>
    <t>Agenzia delle Entrate</t>
  </si>
  <si>
    <t>CF 06363391001</t>
  </si>
  <si>
    <t>Contratti di forniture, beni e servizi</t>
  </si>
  <si>
    <t>Anno 2016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</si>
  <si>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</si>
  <si>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</si>
  <si>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</si>
  <si>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</si>
  <si>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</si>
  <si>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</si>
  <si>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</si>
  <si>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</si>
  <si>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</si>
  <si>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</si>
  <si>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</si>
  <si>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Sardegna</t>
  </si>
  <si>
    <t>OdA 2678584 acquisto fornitura di 3000 lt. di gasolio da riscaldamento per UT TEMPIO</t>
  </si>
  <si>
    <t>26-AFFIDAMENTO DIRETTO IN ADESIONE AD ACCORDO QUADRO/CONVENZIONE</t>
  </si>
  <si>
    <t xml:space="preserve">TRANSPORT SAS di Taula V. &amp; C. (CF: 00446110066)
</t>
  </si>
  <si>
    <t>TRANSPORT SAS di Taula V. &amp; C. (CF: 00446110066)</t>
  </si>
  <si>
    <t xml:space="preserve">OdA 2703321 per fornitura gasolio Sportello di Isili </t>
  </si>
  <si>
    <t>OdA 2690374 per fornitura gasolio per CAM Cagliari</t>
  </si>
  <si>
    <t>ABBONAMENTO RIVISTE</t>
  </si>
  <si>
    <t>23-AFFIDAMENTO IN ECONOMIA - AFFIDAMENTO DIRETTO</t>
  </si>
  <si>
    <t xml:space="preserve">EPC PERIODICI SRL (CF: 08703161003)
</t>
  </si>
  <si>
    <t>EPC PERIODICI SRL (CF: 08703161003)</t>
  </si>
  <si>
    <t>Trasloco due armadi blindati</t>
  </si>
  <si>
    <t xml:space="preserve">SOLIDARIETA' SOC. COOPERATIVA (CF: 01426820922)
</t>
  </si>
  <si>
    <t>SOLIDARIETA' SOC. COOPERATIVA (CF: 01426820922)</t>
  </si>
  <si>
    <t>OdA per acquisto drum per Samsung ML 5010</t>
  </si>
  <si>
    <t xml:space="preserve">CONVERGE S.P.A. (CF: 04472901000)
</t>
  </si>
  <si>
    <t>CONVERGE S.P.A. (CF: 04472901000)</t>
  </si>
  <si>
    <t>OdA 2714435 per fonitura a SP Macomer gasolio da riscaldamento</t>
  </si>
  <si>
    <t>RINNOVO ABBONAMENTO RIVISTA IL LAVORO NELLA GIURISPRUDENZA</t>
  </si>
  <si>
    <t xml:space="preserve">WOLTERS KLUWER ITALIA SRL (CF: 10209790152)
</t>
  </si>
  <si>
    <t>WOLTERS KLUWER ITALIA SRL (CF: 10209790152)</t>
  </si>
  <si>
    <t>OdA 2745456 toner per HP OFFICEJET PRO X451 DW</t>
  </si>
  <si>
    <t xml:space="preserve">ITALWARE  SRL  (CF: 08619670584)
</t>
  </si>
  <si>
    <t>ITALWARE  SRL  (CF: 08619670584)</t>
  </si>
  <si>
    <t xml:space="preserve">Rimozione vecchie vetrofanie, fornitura e posizionamento di nuove vetrofanie c/o D.R. </t>
  </si>
  <si>
    <t xml:space="preserve">COUNTRY SERVICE SARDINIA S.R.L. (CF: 02689980924)
NEON EUROPA PUBBLICITA' SRL  (CF: 01870030929)
PRINTING SHOP SRL UNIPERSONALE (CF: 03384320929)
SOLAR CONTROL SYSTEM (CF: 02396690923)
TECNO-GRAFT di Francesco Gessa (CF: 02815650920)
Tipografia Cella di Paolo &amp; C. S.n.c. (CF: 01379140922)
</t>
  </si>
  <si>
    <t>SOLAR CONTROL SYSTEM (CF: 02396690923)</t>
  </si>
  <si>
    <t>Acquisto complementi d'arredo per Hall della DR Sardegna</t>
  </si>
  <si>
    <t xml:space="preserve">ELLEZETA OFFICE SRL (CF: 03216050926)
</t>
  </si>
  <si>
    <t>ELLEZETA OFFICE SRL (CF: 03216050926)</t>
  </si>
  <si>
    <t>Interventi per il collegamento tra rack principale e rack secondario presso la sede della DR Sardegna</t>
  </si>
  <si>
    <t xml:space="preserve">ITM Telematica Srl (CF: 01560530907)
NETCOM S.R.L. (CF: 02800820926)
Nettel Srl (CF: 02875440923)
</t>
  </si>
  <si>
    <t>Nettel Srl (CF: 02875440923)</t>
  </si>
  <si>
    <t>OdA 2789502 per acquisto gasolio per UT Tempio</t>
  </si>
  <si>
    <t xml:space="preserve">Realizzazione impianto antintrusione </t>
  </si>
  <si>
    <t xml:space="preserve">ALARM SYSTEM S.R.L. (CF: 01100020922)
</t>
  </si>
  <si>
    <t>ALARM SYSTEM S.R.L. (CF: 01100020922)</t>
  </si>
  <si>
    <t>OdA 2839776 per fornitura gasolio SP Macomer</t>
  </si>
  <si>
    <t>OdA 2726141 per acquisto fornitura carta eliminacode Argo</t>
  </si>
  <si>
    <t xml:space="preserve">SIGMA S.P.A. (CF: 01590580443)
</t>
  </si>
  <si>
    <t>SIGMA S.P.A. (CF: 01590580443)</t>
  </si>
  <si>
    <t>Fornitura e posa in opera di tre combiantori telefonici</t>
  </si>
  <si>
    <t>CONVENZIONE CONSIP ENERGIA ELETTRICA 13 - LOTTO 10 SARDEGNA</t>
  </si>
  <si>
    <t xml:space="preserve">ENEL ENERGIA SPA (CF: 06655971007)
</t>
  </si>
  <si>
    <t>ENEL ENERGIA SPA (CF: 06655971007)</t>
  </si>
  <si>
    <t>Fornitura carta in risme alla DP di Cagliari</t>
  </si>
  <si>
    <t xml:space="preserve">LYRECO ITALIA S.P.A. (CF: 11582010150)
</t>
  </si>
  <si>
    <t>LYRECO ITALIA S.P.A. (CF: 11582010150)</t>
  </si>
  <si>
    <t>SOMMA URGENZA ASPIRAZIONE LIQUAMI RETE FOGNARIA</t>
  </si>
  <si>
    <t xml:space="preserve">MEREU MARIO - SERVIZI ECOLOGICI (CF: MREMRA51A03L140Y)
</t>
  </si>
  <si>
    <t>MEREU MARIO - SERVIZI ECOLOGICI (CF: MREMRA51A03L140Y)</t>
  </si>
  <si>
    <t xml:space="preserve">Fuel card per rifornimenti carburante per  auto di servizio </t>
  </si>
  <si>
    <t xml:space="preserve">Italiana Petroli Spa (giÃ  TotalErg S.p.A.) (CF: 00051570893)
</t>
  </si>
  <si>
    <t>Italiana Petroli Spa (giÃ  TotalErg S.p.A.) (CF: 00051570893)</t>
  </si>
  <si>
    <t>FORNITURA E MONTAGGIO VETRI</t>
  </si>
  <si>
    <t xml:space="preserve">INFISSI ORTOBENE (CF: 00605260918)
VETREREIA ARTIGIANA F.LLI CORDA (CF: 00784700916)
VETRERIA F.LLI FAIS S.N.C. (CF: 00216270918)
</t>
  </si>
  <si>
    <t>VETRERIA F.LLI FAIS S.N.C. (CF: 00216270918)</t>
  </si>
  <si>
    <t>Fornitura e posa in opera di battiscopa pianerottoli corpo scale DR Sardegna</t>
  </si>
  <si>
    <t xml:space="preserve">Impresa Angelo Scano (CF: 00232930925)
</t>
  </si>
  <si>
    <t>Impresa Angelo Scano (CF: 00232930925)</t>
  </si>
  <si>
    <t>INTERVENTI DI MASCHERAMENTO E CANALIZZAZIONE IMPIANTI ESISTENTI NEL CORPO SCALE DELLA DR SARDEGNA</t>
  </si>
  <si>
    <t>RINNOVO ABBONAMENTO L'UNIONE SARDA ON LINE</t>
  </si>
  <si>
    <t xml:space="preserve">L'UNIONE SARDA SPA (CF: 01687830925)
</t>
  </si>
  <si>
    <t>L'UNIONE SARDA SPA (CF: 01687830925)</t>
  </si>
  <si>
    <t>Somma Urgenza - riparazione infiltrazioni acqua piovana</t>
  </si>
  <si>
    <t xml:space="preserve">IMPRESA EDILE DEIAS SSEBASTIANO (CF: DSESST58T24F979B)
</t>
  </si>
  <si>
    <t>IMPRESA EDILE DEIAS SSEBASTIANO (CF: DSESST58T24F979B)</t>
  </si>
  <si>
    <t>ACQUISTO CARTE PREPAGATE CONCORSO FISCO E SCUOLA 2016</t>
  </si>
  <si>
    <t xml:space="preserve">LIBRERIE GIUNTI SRL (CF: 07954120965)
</t>
  </si>
  <si>
    <t>LIBRERIE GIUNTI SRL (CF: 07954120965)</t>
  </si>
  <si>
    <t>OdA 2908672 per carta eliminacode per sistemi "Argo"</t>
  </si>
  <si>
    <t>CONFERIMENTO AL MACERO  MATERIELE CARTACEEO</t>
  </si>
  <si>
    <t xml:space="preserve">Ã¨ambiente srl (CF: 01413530906)
Il Risveglio Soc Coop.Sociale arl (CF: 12018841002)
Melis &amp; C. Service Coop. arl (CF: 01743010900)
VERDE VITA SRL (CF: 01721260907)
</t>
  </si>
  <si>
    <t>Melis &amp; C. Service Coop. arl (CF: 01743010900)</t>
  </si>
  <si>
    <t>Fornitura e posizionamento pellicole antisolari c/o l'U.T. di Iglesias</t>
  </si>
  <si>
    <t xml:space="preserve">Mr. Neon DI SANCASSI ALBERTO (CF: SNCLRT84B21B354L)
S.A.V.A.S. S.r.l. (CF: 02483680928)
SOLAR CONTROL SYSTEM (CF: 02396690923)
SOLAR TEK DI GIOVANNI DI SALVO (CF: DSLGNN71H25B354K)
VETRALUMIN S.N.C. DI MELONI ALESSANDRO E LOREDANA (CF: 01686430925)
</t>
  </si>
  <si>
    <t>SERVIZIO DI SMALTIMENTO MATERIALE FUORI USO DP SASSARI</t>
  </si>
  <si>
    <t xml:space="preserve">Ambiente e risorse srl (CF: 01702330901)
ECO-OLBIA SRL (CF: 01516060900)
Il Risveglio Soc Coop.Sociale arl (CF: 12018841002)
Melis &amp; C. Service Coop. arl (CF: 01743010900)
Sarda Rottami Srl (CF: 01423630902)
</t>
  </si>
  <si>
    <t>ECO-OLBIA SRL (CF: 01516060900)</t>
  </si>
  <si>
    <t>Smaltimento materiale vario fuori uso sede UPT Sassari</t>
  </si>
  <si>
    <t xml:space="preserve">Ã¨ambiente srl (CF: 01413530906)
ECO-OLBIA SRL (CF: 01516060900)
Melis &amp; C. Service Coop. arl (CF: 01743010900)
VERDE VITA SRL (CF: 01721260907)
</t>
  </si>
  <si>
    <t>OdA 2881284 per acquisto forntura toner per UT Olbia</t>
  </si>
  <si>
    <t>OdA 2880378 per acquisto toner da convenzione Consip 12 lotto 2</t>
  </si>
  <si>
    <t>OdA 2908076 per acquisto fornitura carta per eliminacode "Elisa"</t>
  </si>
  <si>
    <t xml:space="preserve">Cartaria Valdy (CF: 01543240921)
</t>
  </si>
  <si>
    <t>Cartaria Valdy (CF: 01543240921)</t>
  </si>
  <si>
    <t>FORNITURA CARTA IN RISME PER ALCUNI UFFICI DELL'AG. REG. SARDEGNA</t>
  </si>
  <si>
    <t xml:space="preserve">CORPORATE EXPRESS SRL (CF: 00936630151)
</t>
  </si>
  <si>
    <t>CORPORATE EXPRESS SRL (CF: 00936630151)</t>
  </si>
  <si>
    <t>FPO, e relative attivitÃ  propedeutiche, di sistemi controllo accessi presso le sedi di DR Sardegna, DP SS e UT Iglesias</t>
  </si>
  <si>
    <t xml:space="preserve">ARIS IMPIANTI DI CARBONI A. (CF: CRBLSS73L15H118Y)
ELETTRICA CONTACT (CF: 01230130914)
Integra sistemi di Mario Usai (CF: SUAMRA65H17Z126U)
ITM Telematica Srl (CF: 01560530907)
Nettel Srl (CF: 02875440923)
Service &amp; Impianti tecnologici di Antonio Manca (CF: MNCNTN66C29G113J)
</t>
  </si>
  <si>
    <t>ITM Telematica Srl (CF: 01560530907)</t>
  </si>
  <si>
    <t>OdA 3011554 per acquisto stampante Arlo Lan printer per ampliamento sistema eliminacode DP SS</t>
  </si>
  <si>
    <t>OdA 2899466 per acquisto toner per macchine multifunzione Kyocera</t>
  </si>
  <si>
    <t xml:space="preserve">FINBUC SRL (CF: 08573761007)
</t>
  </si>
  <si>
    <t>FINBUC SRL (CF: 08573761007)</t>
  </si>
  <si>
    <t>MANUTENZIONE RETE FOGNARIA</t>
  </si>
  <si>
    <t xml:space="preserve">GIANSA 04 (CF: DLRGLC73R21I452R)
</t>
  </si>
  <si>
    <t>GIANSA 04 (CF: DLRGLC73R21I452R)</t>
  </si>
  <si>
    <t>Manutenzioni aree verdi CAM</t>
  </si>
  <si>
    <t xml:space="preserve">I.G.P. SERVICE DI IONTA GIANCARLO (CF: NTIGCR60M12B354R)
Isola in fiore garden center di Zedda Andreina (CF: ZDDNRN65T41B354X)
SM MULTISERVICE S.R.L. (CF: 03322430921)
TRATTO VERDE di Romina Corona (CF: CRNRMN72H70E903K)
VERDIDEA S.N.C. DI SALARIS CHIARA (CF: SLRCHR64A64I743I)
</t>
  </si>
  <si>
    <t>TRATTO VERDE di Romina Corona (CF: CRNRMN72H70E903K)</t>
  </si>
  <si>
    <t>Servizio di pulizia a ridotto impatto ambientale delle sedi dell'Agenzia delle Entrate Sardegna (lotto 7)</t>
  </si>
  <si>
    <t xml:space="preserve">Roma Integral Systems srl (CF: 12830361007)
</t>
  </si>
  <si>
    <t>Roma Integral Systems srl (CF: 12830361007)</t>
  </si>
  <si>
    <t>Ripristino funzionalitÃ  controllo accessi presso il CAM CA</t>
  </si>
  <si>
    <t xml:space="preserve">ITM Telematica Srl (CF: 01560530907)
</t>
  </si>
  <si>
    <t>AFFIDAMENTO OPERE AGGIUNTIVE AI LAVORI DI RISISTEMAZIONE DELLA HALL DI INGRESSO DELLA DIREZIONE REGIONALE SARDEGNA</t>
  </si>
  <si>
    <t xml:space="preserve">Pisano Costruzioni srl (CF: 03213380920)
</t>
  </si>
  <si>
    <t>Pisano Costruzioni srl (CF: 03213380920)</t>
  </si>
  <si>
    <t>FORNITURA BUONI PASTO MEDIANTE ADESIONE ALLA CONVENZIONE CONSIP BUONI PASTO 7 - LOTTO 6 SARDEGNA</t>
  </si>
  <si>
    <t xml:space="preserve">SODEXO MOTIVATION SOLUTION ITALIA SRL (CF: 05892970152)
</t>
  </si>
  <si>
    <t>SODEXO MOTIVATION SOLUTION ITALIA SRL (CF: 05892970152)</t>
  </si>
  <si>
    <t>Fornitura scatole da imballo</t>
  </si>
  <si>
    <t xml:space="preserve">PROPAC (CF: 08358350588)
</t>
  </si>
  <si>
    <t>PROPAC (CF: 08358350588)</t>
  </si>
  <si>
    <t>FORNITURA SCATOLE PER ARCHIVIAZIONE DOCUMENTI</t>
  </si>
  <si>
    <t>Fornitura e posizionamento pellicola antisolare c/o Direzione Regionale</t>
  </si>
  <si>
    <t xml:space="preserve">SOLAR CONTROL SYSTEM (CF: 02396690923)
</t>
  </si>
  <si>
    <t>Ampliamento dell'impianto di sicurezza presso la sede della DP di Sassari</t>
  </si>
  <si>
    <t>FORNITURA E MONTAGGIO DI UN CARTELLO SULLA FACCIATA ESTERNA DELL'IMMOBILE SEDE DELLA D.R.</t>
  </si>
  <si>
    <t xml:space="preserve">MAX GRAFICA DI MASSIMILIANO MANCA (CF: MNCMSM69H25B754H)
NEON EUROPA PUBBLICITA' SRL  (CF: 01870030929)
PUBBLIA S.R.L. (CF: 02545710929)
</t>
  </si>
  <si>
    <t>NEON EUROPA PUBBLICITA' SRL  (CF: 01870030929)</t>
  </si>
  <si>
    <t>RdO 1140635 lotto 2 toner non originale</t>
  </si>
  <si>
    <t>22-PROCEDURA NEGOZIATA DERIVANTE DA AVVISI CON CUI SI INDICE LA GARA</t>
  </si>
  <si>
    <t xml:space="preserve">CLICK UFFICIO SRL (CF: 06067681004)
ECORIGENERA DI CARTA SALVATORE (CF: CRTSVT64A05B056I)
ECOTEK DI STERI SIMONE (CF: STRSMN74T13B354X)
ECOTONER SRL (CF: 11483751001)
ERREBIAN SPA (CF: 08397890586)
GECAL  (CF: 08551090155)
GILLIAM DI GILLIAM MICHELE &amp; C. SAS (CF: 02486390301)
ITALTONER (CF: 07367531006)
LYRECO ITALIA S.P.A. (CF: 11582010150)
MONDOFFICE (CF: 07491520156)
NUOVADATA S.R.L. (CF: 03370940482)
RICARICA E RIGENERA TONER DI COSTANTINO DOMENICO (CF: CSTDNC66H11I590C)
RIG.ECO (CF: 01572280061)
RIGENERA SRL (CF: 02677690543)
S.G. TONER SRL (CF: 02609670605)
</t>
  </si>
  <si>
    <t>ERREBIAN SPA (CF: 08397890586)</t>
  </si>
  <si>
    <t>FORNITURA ARCHIVI COMPATTABILI PER LA DIREZIONE PROVINCIALE DI SASSARI. - MODULI A-B</t>
  </si>
  <si>
    <t xml:space="preserve">EDA SYSTEM (CF: 10735840018)
LO GIUDICE MERFORI SRL (CF: 03705240822)
MAKROS DI LUISE MASSIMO (CF: LSUMSM60L10I953G)
MAKROS PROJECT S.R.L (CF: 01944000387)
Prodoc Srl (CF: 02744680303)
TECHNOSYSTEM DI CATTANEO MARCO (CF: CTTMRC81D21D142X)
</t>
  </si>
  <si>
    <t>MAKROS DI LUISE MASSIMO (CF: LSUMSM60L10I953G)</t>
  </si>
  <si>
    <t>FORNITURA BANDIERE E ASTE</t>
  </si>
  <si>
    <t xml:space="preserve">E.NOVALI SNC DI NOVALI ALESSANDRO &amp; C. (CF: 01462770171)
</t>
  </si>
  <si>
    <t>E.NOVALI SNC DI NOVALI ALESSANDRO &amp; C. (CF: 01462770171)</t>
  </si>
  <si>
    <t>SMALTIMENTO MATERIALI VARI</t>
  </si>
  <si>
    <t xml:space="preserve">Ã¨ambiente srl (CF: 01413530906)
ECO-OLBIA SRL (CF: 01516060900)
IP IMPRESA SERVIZI SRL (CF: 01174050953)
Melis &amp; C. Service Coop. arl (CF: 01743010900)
MUCELI NINO (CF: MCLNNI54A19D859X)
NEMOS SRL (IdEstero: 029117810927)
VERDE VITA SRL (CF: 01721260907)
</t>
  </si>
  <si>
    <t>Ã¨ambiente srl (CF: 01413530906)</t>
  </si>
  <si>
    <t>OdA 3249076 per fornitura gasolio riscald. per Tempio e Macomer</t>
  </si>
  <si>
    <t>FORNITURA E MONTAGGIO TENDE</t>
  </si>
  <si>
    <t xml:space="preserve">ARREDAMENTI ARTHOUSE (CF: 00793910910)
MARONGIU SALVATORE (CF: MRNSVT57C16F979P)
PULINA GIOVANNINO (CF: 00089800916)
</t>
  </si>
  <si>
    <t>MARONGIU SALVATORE (CF: MRNSVT57C16F979P)</t>
  </si>
  <si>
    <t>FORNITURA CARTA IN RISME VARI UFFICI</t>
  </si>
  <si>
    <t>VERIFICA BIENNALE ASCENSORI</t>
  </si>
  <si>
    <t xml:space="preserve">ANCCP SRL (CF: 01749130496)
I.M.Q. SPA (CF: 12898410159)
ITALCERT SRL (CF: 10598330156)
OCE SRL (CF: 04441361005)
SIDEL SPA (CF: 04022810370)
</t>
  </si>
  <si>
    <t>ITALCERT SRL (CF: 10598330156)</t>
  </si>
  <si>
    <t xml:space="preserve">FORNITURA BUONI PASTO PER LA DIREZIONE REGIONALE SARDEGNA </t>
  </si>
  <si>
    <t>Servizio di gestione degli impianti di sicurezza presso tutti gli uffici dell'Agenzia delle Entrate della Sardegna</t>
  </si>
  <si>
    <t>08-AFFIDAMENTO IN ECONOMIA - COTTIMO FIDUCIARIO</t>
  </si>
  <si>
    <t xml:space="preserve">ALARM SYSTEM S.R.L. (CF: 01100020922)
I.V.R.I.- Istituto di vigilanza  (CF: 03169660150)
IST. DI VIGILANZA VIGILPOL SOC. COOP. ARL (CF: 01233010907)
Istituto di vigilanza Europol Service srl (CF: 01812520904)
Videotecnica Sistemi Elettronci Integrati Srl (CF: 02094720907)
VIGILANZA LA NUORESE (CF: 00188640916)
</t>
  </si>
  <si>
    <t>SMALTIMENTO MATERIALE CARTACEO</t>
  </si>
  <si>
    <t xml:space="preserve">CASU AMBIENTE S.R.L. (CF: 01138270952)
COSIR S.R.L. (CF: 02447920923)
NEMOS S.R.L. (CF: 02917810927)
S.E. TRAND S.R.L. (CF: 00629500927)
SOCIETA' COOPERATIVA SACRO CUORE (CF: 00102190956)
</t>
  </si>
  <si>
    <t>NEMOS S.R.L. (CF: 02917810927)</t>
  </si>
  <si>
    <t>SERVIZIO DI TRASFERIMENTO DI UNA CASSAFORTE</t>
  </si>
  <si>
    <t xml:space="preserve">COOP SARDA SERVICE - Soc. Cooperativa (CF: 02500790908)
Il Risveglio Soc Coop.Sociale arl (CF: 12018841002)
Melis &amp; C. Service Coop. arl (CF: 01743010900)
</t>
  </si>
  <si>
    <t>COOP SARDA SERVICE - Soc. Cooperativa (CF: 02500790908)</t>
  </si>
  <si>
    <t xml:space="preserve">smaltimento materiali vari </t>
  </si>
  <si>
    <t xml:space="preserve">ECO-OLBIA SRL (CF: 01516060900)
IP IMPRESA SERVIZI SRL (CF: 01174050953)
MANCA ANDREA (CF: 00682760954)
Melis &amp; C. Service Coop. arl (CF: 01743010900)
MUCELI NINO (CF: 00701500910)
</t>
  </si>
  <si>
    <t>IP IMPRESA SERVIZI SRL (CF: 01174050953)</t>
  </si>
  <si>
    <t>Pubblicazione estratto di bando e integrazione</t>
  </si>
  <si>
    <t xml:space="preserve">PBM PubblicitÃ  Multimediale SRL (CF: 01959730928)
</t>
  </si>
  <si>
    <t>PBM PubblicitÃ  Multimediale SRL (CF: 01959730928)</t>
  </si>
  <si>
    <t>Manutenzione ascensore UPT Nuoro</t>
  </si>
  <si>
    <t xml:space="preserve">INTEC SERVICE Srl (CF: 02820290647)
SCHINDLER SPA (CF: 00842990152)
</t>
  </si>
  <si>
    <t>SCHINDLER SPA (CF: 00842990152)</t>
  </si>
  <si>
    <t>FORNITURA BACHECHE PER LA DP NUORO</t>
  </si>
  <si>
    <t xml:space="preserve">CALOS ITALIA DI CASTELLO ANTONIO (CF: CSTNTN53R21I912I)
</t>
  </si>
  <si>
    <t>CALOS ITALIA DI CASTELLO ANTONIO (CF: CSTNTN53R21I912I)</t>
  </si>
  <si>
    <t>Gasolio per CAM e COP</t>
  </si>
  <si>
    <t>Kit toner per Xerox Phaser 7500 per UPT Nuoro</t>
  </si>
  <si>
    <t>Acquisto Toner - Stampanti Officejet HP PRO X451DW -</t>
  </si>
  <si>
    <t xml:space="preserve">FORINITURA RISME DI CARTA </t>
  </si>
  <si>
    <t>ABBONAMENTO RETE ITALPOS SMARTNET GPS/GNSS UPT SASSARI</t>
  </si>
  <si>
    <t xml:space="preserve">Leica Geosystems SpA (CF: 12090330155)
</t>
  </si>
  <si>
    <t>Leica Geosystems SpA (CF: 12090330155)</t>
  </si>
  <si>
    <t>ABBONAMENTO LA NUOVA SARDEGNA ON LINE</t>
  </si>
  <si>
    <t xml:space="preserve">ELEMEDIA SPA (CF: 05703731009)
</t>
  </si>
  <si>
    <t>ELEMEDIA SPA (CF: 05703731009)</t>
  </si>
  <si>
    <t>Pulizia del cortile dell'immobile sede dell'UPT via Lamarmora Nuoro</t>
  </si>
  <si>
    <t xml:space="preserve">MARZANO PALMA Impresa di Pulizie (CF: MRZPLM59A53A662U)
</t>
  </si>
  <si>
    <t>MARZANO PALMA Impresa di Pulizie (CF: MRZPLM59A53A662U)</t>
  </si>
  <si>
    <t>SERVIZIO DI SMALTIMENTO BENI FUORI USO GIACENTI PRESSO LA DP DI CAGLIARI</t>
  </si>
  <si>
    <t xml:space="preserve">ECO TRAVEL SRL (CF: 02299270922)
ECOSERDIANA SPA (CF: 01643170929)
S.E. TRAND S.R.L. (CF: 00629500927)
STE.SIL.AMBIENTE SRL (CF: 02165370905)
</t>
  </si>
  <si>
    <t>ECOSERDIANA SPA (CF: 01643170929)</t>
  </si>
  <si>
    <t>Acquisto etichette per inventario</t>
  </si>
  <si>
    <t xml:space="preserve">CAPRIOLI SOLUTIONS S.R.L. (CF: 10892451005)
LA TECNOGRAFICA S.R.L (CF: 00065450413)
OFFICE DEPOT ITALIA SRL (CF: 03675290286)
pierleoni e figli (CF: 09609931002)
SOLUZIONE UFFICIO S.R.L.  (CF: 02778750246)
</t>
  </si>
  <si>
    <t>OFFICE DEPOT ITALIA SRL (CF: 03675290286)</t>
  </si>
  <si>
    <t>Fornitura scatole da imballo, nastro e pennarelli per DP Sassari</t>
  </si>
  <si>
    <t>CORSI DI FORMAZIONE RSPP</t>
  </si>
  <si>
    <t xml:space="preserve">626 SCHOOL SRL (CF: 03035020928)
CONSULTEAM SRL (CF: 02880750928)
IL VOLO (CF: 02806040925)
ISFOS SRL (CF: 03047100924)
SICU.RE. SRL (CF: 02251890923)
</t>
  </si>
  <si>
    <t>ISFOS SRL (CF: 03047100924)</t>
  </si>
  <si>
    <t>FORNITURA FIORIERE</t>
  </si>
  <si>
    <t xml:space="preserve">COUNTRY SERVICE SARDINIA S.R.L. (CF: 02689980924)
</t>
  </si>
  <si>
    <t>COUNTRY SERVICE SARDINIA S.R.L. (CF: 02689980924)</t>
  </si>
  <si>
    <t xml:space="preserve">Fornitura kit composti da defibrillatore, armadietto e cartello segnalatore </t>
  </si>
  <si>
    <t xml:space="preserve">Caralis srl (CF: 02502240928)
IREDEEM S.P.A. (CF: 10574970017)
LA SANITARIA DI FERRO VALERIA &amp; C. SAS (CF: 00808180236)
SIXTUS ITALIA SRL (CF: 03495810487)
</t>
  </si>
  <si>
    <t>Caralis srl (CF: 02502240928)</t>
  </si>
  <si>
    <t>RdO 1140635 lotto 1 toner orginale</t>
  </si>
  <si>
    <t xml:space="preserve">CLICK UFFICIO SRL (CF: 06067681004)
ECORIGENERA DI CARTA SALVATORE (CF: CRTSVT64A05B056I)
ECOTEK DI STERI SIMONE (CF: STRSMN74T13B354X)
ECOTONER SRL (CF: 11483751001)
ERREBIAN SPA (CF: 08397890586)
GECAL  (CF: 08551090155)
GILLIAM DI GILLIAM MICHELE &amp; C. SAS (CF: 02486390301)
ITALTONER (CF: 07367531006)
LYRECO ITALIA S.P.A. (CF: 11582010150)
NUOVADATA S.R.L. (CF: 03370940482)
RICARICA E RIGENERA TONER DI COSTANTINO DOMENICO (CF: CSTDNC66H11I590C)
RIG.ECO (CF: 01572280061)
</t>
  </si>
  <si>
    <t>Noleggio fotocopiatori per uffici AdE della Sardegna</t>
  </si>
  <si>
    <t xml:space="preserve">OLIVETTI SPA (CF: 02298700010)
</t>
  </si>
  <si>
    <t>OLIVETTI SPA (CF: 02298700010)</t>
  </si>
  <si>
    <t xml:space="preserve">Acquisto carta eliminacode </t>
  </si>
  <si>
    <t>SIM CARD PER SERVIZIO DI COMUNICAZ. BIDIREZ. 22 IMPIANTI ASCENSORE VARIE SEDI</t>
  </si>
  <si>
    <t xml:space="preserve">KONE SPA (CF: 05069070158)
</t>
  </si>
  <si>
    <t>KONE SPA (CF: 05069070158)</t>
  </si>
  <si>
    <t>Acquisto mobili a norma per PdL per utenti di statura elevata</t>
  </si>
  <si>
    <t xml:space="preserve">Arredamenti Maccioni di Collu Pietro (CF: CLLPTR73R31B354P)
ARREDAMENTI MARRAS (CF: MRRRRT69A13B354M)
Cartaria Valdy (CF: 01543240921)
ELLEZETA OFFICE SRL (CF: 03216050926)
PIRASUFFICIO SRL (CF: 02949170928)
</t>
  </si>
  <si>
    <t>Fornitura e installazione tende alla veneziana c/o D.P. Sassari</t>
  </si>
  <si>
    <t xml:space="preserve">ANTONIO PINDUCCIU (CF: PNDNTN90T29G015M)
LINEA M FILIPPO MANUNZA DI ROBERTO E ANTONELLA MANUNZA S.A.S (CF: 02433120926)
SIMULA 1 DI ANTONIO SIMULA (CF: SMLNTN72H01I452B)
SOLAR CONTROL SYSTEM (CF: 02396690923)
TAPPEZZERIA 2000 DI BIANCU MARZIA (CF: BNCMRZ89S54G203F)
</t>
  </si>
  <si>
    <t>FORNITURA ARCHIVI COMPATTATI A NORMA PER LA DP SASSARI - MODULO C</t>
  </si>
  <si>
    <t xml:space="preserve">CYBER ENGINEERING SRL (CF: 00807770383)
EDA SYSTEM (CF: 10735840018)
ICAM Srl (CF: 03685780722)
LO GIUDICE MERFORI SRL (CF: 03705240822)
MAKROS DI LUISE MASSIMO (CF: LSUMSM60L10I953G)
MAKROS PROJECT S.R.L (CF: 01944000387)
Prodoc Srl (CF: 02744680303)
SORGE SRL (CF: 00707360152)
TECNOSYSTEM SNC (CF: 07775630580)
</t>
  </si>
  <si>
    <t>LO GIUDICE MERFORI SRL (CF: 03705240822)</t>
  </si>
  <si>
    <t>OdA 3411615 per gasolio per Tempio e Macomer</t>
  </si>
  <si>
    <t>Fornitura pezzi mobili millesimo 2017 per timbri "sigillo"</t>
  </si>
  <si>
    <t xml:space="preserve">Istituto Poligrafico e Zecca dello Stato  (CF: 00399810589)
</t>
  </si>
  <si>
    <t>Istituto Poligrafico e Zecca dello Stato  (CF: 00399810589)</t>
  </si>
  <si>
    <t>SMALTIMENTO SCARTI DI ARCHIVIO</t>
  </si>
  <si>
    <t xml:space="preserve">NUORO AMBIENTE S.P.A. IN LIQUIDAZIONE (CF: 00973760911)
</t>
  </si>
  <si>
    <t>NUORO AMBIENTE S.P.A. IN LIQUIDAZIONE (CF: 00973760911)</t>
  </si>
  <si>
    <t>FORNITURA MATERIALE DI CANCELLERIA AD USO UFFICIO</t>
  </si>
  <si>
    <t xml:space="preserve">AUGUSTO BERNI (CF: 00281080374)
CARTOLIBRERIA LA PARTENOPE DI PAOLA DE SIMONI (CF: DSMPLA48L43H501K)
centro ufficio srl (CF: 01222040931)
CLICK UFFICIO SRL (CF: 06067681004)
ECO LASER INFORMATICA SRL  (CF: 04427081007)
F.LLI PAVONE (CF: 00604930701)
ICART (CF: 01654620903)
OFFICE DEPOT ITALIA SRL (CF: 03675290286)
</t>
  </si>
  <si>
    <t>CLICK UFFICIO SRL (CF: 06067681004)</t>
  </si>
  <si>
    <t>AFFIDAMENTO SERVIZI RISCOSSIONE TRIBUTI IN MODALITA' ELETTRONICHE E RITIRO VALORI PRESSO GLI UP TERRITORIO</t>
  </si>
  <si>
    <t xml:space="preserve">BANCA NAZIONALE DEL LAVORO SPA (CF: 09339391006)
</t>
  </si>
  <si>
    <t>BANCA NAZIONALE DEL LAVORO SPA (CF: 09339391006)</t>
  </si>
  <si>
    <t>ABBONAMENTO RIVISTA JURIS DATA ON LINE</t>
  </si>
  <si>
    <t xml:space="preserve">GiuffrÃ¨ Francis Lefebvre S.p.A (CF: 00829840156)
</t>
  </si>
  <si>
    <t>GiuffrÃ¨ Francis Lefebvre S.p.A (CF: 00829840156)</t>
  </si>
  <si>
    <t>ABBONAMENTO BIENNALE RIVISTA PONTE ON LINE</t>
  </si>
  <si>
    <t xml:space="preserve">DEI Srl (CF: 04083101008)
</t>
  </si>
  <si>
    <t>DEI Srl (CF: 04083101008)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</si>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</sst>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workbookViewId="0">
      <selection activeCell="D8" sqref="D8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245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"Z8517EFF6D"</f>
        <v>Z8517EFF6D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2235</v>
      </c>
      <c r="I3" s="2">
        <v>42384</v>
      </c>
      <c r="J3" s="2">
        <v>42388</v>
      </c>
      <c r="K3">
        <v>1867.2</v>
      </c>
    </row>
    <row r="4" spans="1:11" x14ac:dyDescent="0.25">
      <c r="A4" t="str">
        <f>"Z001828FB1"</f>
        <v>Z001828FB1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18</v>
      </c>
      <c r="G4" t="s">
        <v>19</v>
      </c>
      <c r="H4">
        <v>716.43</v>
      </c>
      <c r="I4" s="2">
        <v>42391</v>
      </c>
      <c r="J4" s="2">
        <v>42395</v>
      </c>
      <c r="K4">
        <v>593.58000000000004</v>
      </c>
    </row>
    <row r="5" spans="1:11" x14ac:dyDescent="0.25">
      <c r="A5" t="str">
        <f>"ZCF180B703"</f>
        <v>ZCF180B703</v>
      </c>
      <c r="B5" t="str">
        <f t="shared" si="0"/>
        <v>06363391001</v>
      </c>
      <c r="C5" t="s">
        <v>15</v>
      </c>
      <c r="D5" t="s">
        <v>21</v>
      </c>
      <c r="E5" t="s">
        <v>17</v>
      </c>
      <c r="F5" s="1" t="s">
        <v>18</v>
      </c>
      <c r="G5" t="s">
        <v>19</v>
      </c>
      <c r="H5">
        <v>10995</v>
      </c>
      <c r="I5" s="2">
        <v>42384</v>
      </c>
      <c r="J5" s="2">
        <v>42389</v>
      </c>
      <c r="K5">
        <v>9156</v>
      </c>
    </row>
    <row r="6" spans="1:11" x14ac:dyDescent="0.25">
      <c r="A6" t="str">
        <f>"Z4317A4B45"</f>
        <v>Z4317A4B45</v>
      </c>
      <c r="B6" t="str">
        <f t="shared" si="0"/>
        <v>06363391001</v>
      </c>
      <c r="C6" t="s">
        <v>15</v>
      </c>
      <c r="D6" t="s">
        <v>22</v>
      </c>
      <c r="E6" t="s">
        <v>23</v>
      </c>
      <c r="F6" s="1" t="s">
        <v>24</v>
      </c>
      <c r="G6" t="s">
        <v>25</v>
      </c>
      <c r="H6">
        <v>208</v>
      </c>
      <c r="I6" s="2">
        <v>42370</v>
      </c>
      <c r="J6" s="2">
        <v>42735</v>
      </c>
      <c r="K6">
        <v>208</v>
      </c>
    </row>
    <row r="7" spans="1:11" x14ac:dyDescent="0.25">
      <c r="A7" t="str">
        <f>"ZBC1833223"</f>
        <v>ZBC1833223</v>
      </c>
      <c r="B7" t="str">
        <f t="shared" si="0"/>
        <v>06363391001</v>
      </c>
      <c r="C7" t="s">
        <v>15</v>
      </c>
      <c r="D7" t="s">
        <v>26</v>
      </c>
      <c r="E7" t="s">
        <v>23</v>
      </c>
      <c r="F7" s="1" t="s">
        <v>27</v>
      </c>
      <c r="G7" t="s">
        <v>28</v>
      </c>
      <c r="H7">
        <v>700</v>
      </c>
      <c r="I7" s="2">
        <v>42397</v>
      </c>
      <c r="J7" s="2">
        <v>42397</v>
      </c>
      <c r="K7">
        <v>700</v>
      </c>
    </row>
    <row r="8" spans="1:11" x14ac:dyDescent="0.25">
      <c r="A8" t="str">
        <f>"Z781862370"</f>
        <v>Z781862370</v>
      </c>
      <c r="B8" t="str">
        <f t="shared" si="0"/>
        <v>06363391001</v>
      </c>
      <c r="C8" t="s">
        <v>15</v>
      </c>
      <c r="D8" t="s">
        <v>29</v>
      </c>
      <c r="E8" t="s">
        <v>17</v>
      </c>
      <c r="F8" s="1" t="s">
        <v>30</v>
      </c>
      <c r="G8" t="s">
        <v>31</v>
      </c>
      <c r="H8">
        <v>720</v>
      </c>
      <c r="I8" s="2">
        <v>42409</v>
      </c>
      <c r="J8" s="2">
        <v>42424</v>
      </c>
      <c r="K8">
        <v>720</v>
      </c>
    </row>
    <row r="9" spans="1:11" x14ac:dyDescent="0.25">
      <c r="A9" t="str">
        <f>"ZF41843368"</f>
        <v>ZF41843368</v>
      </c>
      <c r="B9" t="str">
        <f t="shared" si="0"/>
        <v>06363391001</v>
      </c>
      <c r="C9" t="s">
        <v>15</v>
      </c>
      <c r="D9" t="s">
        <v>32</v>
      </c>
      <c r="E9" t="s">
        <v>17</v>
      </c>
      <c r="F9" s="1" t="s">
        <v>18</v>
      </c>
      <c r="G9" t="s">
        <v>19</v>
      </c>
      <c r="H9">
        <v>756.51</v>
      </c>
      <c r="I9" s="2">
        <v>42397</v>
      </c>
      <c r="J9" s="2">
        <v>42402</v>
      </c>
      <c r="K9">
        <v>633.66</v>
      </c>
    </row>
    <row r="10" spans="1:11" x14ac:dyDescent="0.25">
      <c r="A10" t="str">
        <f>"Z3C1883F31"</f>
        <v>Z3C1883F31</v>
      </c>
      <c r="B10" t="str">
        <f t="shared" si="0"/>
        <v>06363391001</v>
      </c>
      <c r="C10" t="s">
        <v>15</v>
      </c>
      <c r="D10" t="s">
        <v>33</v>
      </c>
      <c r="E10" t="s">
        <v>23</v>
      </c>
      <c r="F10" s="1" t="s">
        <v>34</v>
      </c>
      <c r="G10" t="s">
        <v>35</v>
      </c>
      <c r="H10">
        <v>117.5</v>
      </c>
      <c r="I10" s="2">
        <v>42370</v>
      </c>
      <c r="J10" s="2">
        <v>42735</v>
      </c>
      <c r="K10">
        <v>117.5</v>
      </c>
    </row>
    <row r="11" spans="1:11" x14ac:dyDescent="0.25">
      <c r="A11" t="str">
        <f>"ZD91885FB4"</f>
        <v>ZD91885FB4</v>
      </c>
      <c r="B11" t="str">
        <f t="shared" si="0"/>
        <v>06363391001</v>
      </c>
      <c r="C11" t="s">
        <v>15</v>
      </c>
      <c r="D11" t="s">
        <v>36</v>
      </c>
      <c r="E11" t="s">
        <v>17</v>
      </c>
      <c r="F11" s="1" t="s">
        <v>37</v>
      </c>
      <c r="G11" t="s">
        <v>38</v>
      </c>
      <c r="H11">
        <v>8849.0499999999993</v>
      </c>
      <c r="I11" s="2">
        <v>42417</v>
      </c>
      <c r="J11" s="2">
        <v>42459</v>
      </c>
      <c r="K11">
        <v>8849.0499999999993</v>
      </c>
    </row>
    <row r="12" spans="1:11" x14ac:dyDescent="0.25">
      <c r="A12" t="str">
        <f>"Z441940945"</f>
        <v>Z441940945</v>
      </c>
      <c r="B12" t="str">
        <f t="shared" si="0"/>
        <v>06363391001</v>
      </c>
      <c r="C12" t="s">
        <v>15</v>
      </c>
      <c r="D12" t="s">
        <v>39</v>
      </c>
      <c r="E12" t="s">
        <v>23</v>
      </c>
      <c r="F12" s="1" t="s">
        <v>40</v>
      </c>
      <c r="G12" t="s">
        <v>41</v>
      </c>
      <c r="H12">
        <v>2850</v>
      </c>
      <c r="I12" s="2">
        <v>42550</v>
      </c>
      <c r="J12" s="2">
        <v>42551</v>
      </c>
      <c r="K12">
        <v>2850</v>
      </c>
    </row>
    <row r="13" spans="1:11" x14ac:dyDescent="0.25">
      <c r="A13" t="str">
        <f>"ZD0182D57B"</f>
        <v>ZD0182D57B</v>
      </c>
      <c r="B13" t="str">
        <f t="shared" si="0"/>
        <v>06363391001</v>
      </c>
      <c r="C13" t="s">
        <v>15</v>
      </c>
      <c r="D13" t="s">
        <v>42</v>
      </c>
      <c r="E13" t="s">
        <v>23</v>
      </c>
      <c r="F13" s="1" t="s">
        <v>43</v>
      </c>
      <c r="G13" t="s">
        <v>44</v>
      </c>
      <c r="H13">
        <v>713</v>
      </c>
      <c r="I13" s="2">
        <v>42404</v>
      </c>
      <c r="J13" s="2">
        <v>42404</v>
      </c>
      <c r="K13">
        <v>713</v>
      </c>
    </row>
    <row r="14" spans="1:11" x14ac:dyDescent="0.25">
      <c r="A14" t="str">
        <f>"Z3718357D3"</f>
        <v>Z3718357D3</v>
      </c>
      <c r="B14" t="str">
        <f t="shared" si="0"/>
        <v>06363391001</v>
      </c>
      <c r="C14" t="s">
        <v>15</v>
      </c>
      <c r="D14" t="s">
        <v>45</v>
      </c>
      <c r="E14" t="s">
        <v>23</v>
      </c>
      <c r="F14" s="1" t="s">
        <v>46</v>
      </c>
      <c r="G14" t="s">
        <v>47</v>
      </c>
      <c r="H14">
        <v>500</v>
      </c>
      <c r="I14" s="2">
        <v>42415</v>
      </c>
      <c r="J14" s="2">
        <v>42419</v>
      </c>
      <c r="K14">
        <v>500</v>
      </c>
    </row>
    <row r="15" spans="1:11" x14ac:dyDescent="0.25">
      <c r="A15" t="str">
        <f>"Z5418C6F6E"</f>
        <v>Z5418C6F6E</v>
      </c>
      <c r="B15" t="str">
        <f t="shared" si="0"/>
        <v>06363391001</v>
      </c>
      <c r="C15" t="s">
        <v>15</v>
      </c>
      <c r="D15" t="s">
        <v>48</v>
      </c>
      <c r="E15" t="s">
        <v>17</v>
      </c>
      <c r="F15" s="1" t="s">
        <v>18</v>
      </c>
      <c r="G15" t="s">
        <v>19</v>
      </c>
      <c r="H15">
        <v>1905</v>
      </c>
      <c r="I15" s="2">
        <v>42431</v>
      </c>
      <c r="J15" s="2">
        <v>42433</v>
      </c>
      <c r="K15">
        <v>1598.6</v>
      </c>
    </row>
    <row r="16" spans="1:11" x14ac:dyDescent="0.25">
      <c r="A16" t="str">
        <f>"Z85184BC2B"</f>
        <v>Z85184BC2B</v>
      </c>
      <c r="B16" t="str">
        <f t="shared" si="0"/>
        <v>06363391001</v>
      </c>
      <c r="C16" t="s">
        <v>15</v>
      </c>
      <c r="D16" t="s">
        <v>49</v>
      </c>
      <c r="E16" t="s">
        <v>23</v>
      </c>
      <c r="F16" s="1" t="s">
        <v>50</v>
      </c>
      <c r="G16" t="s">
        <v>51</v>
      </c>
      <c r="H16">
        <v>3312</v>
      </c>
      <c r="I16" s="2">
        <v>42404</v>
      </c>
      <c r="J16" s="2">
        <v>42412</v>
      </c>
      <c r="K16">
        <v>3312</v>
      </c>
    </row>
    <row r="17" spans="1:11" x14ac:dyDescent="0.25">
      <c r="A17" t="str">
        <f>"ZCF1921570"</f>
        <v>ZCF1921570</v>
      </c>
      <c r="B17" t="str">
        <f t="shared" si="0"/>
        <v>06363391001</v>
      </c>
      <c r="C17" t="s">
        <v>15</v>
      </c>
      <c r="D17" t="s">
        <v>52</v>
      </c>
      <c r="E17" t="s">
        <v>17</v>
      </c>
      <c r="F17" s="1" t="s">
        <v>18</v>
      </c>
      <c r="G17" t="s">
        <v>19</v>
      </c>
      <c r="H17">
        <v>1195.5</v>
      </c>
      <c r="I17" s="2">
        <v>42452</v>
      </c>
      <c r="J17" s="2">
        <v>42458</v>
      </c>
      <c r="K17">
        <v>1011.66</v>
      </c>
    </row>
    <row r="18" spans="1:11" x14ac:dyDescent="0.25">
      <c r="A18" t="str">
        <f>"ZA8185F396"</f>
        <v>ZA8185F396</v>
      </c>
      <c r="B18" t="str">
        <f t="shared" si="0"/>
        <v>06363391001</v>
      </c>
      <c r="C18" t="s">
        <v>15</v>
      </c>
      <c r="D18" t="s">
        <v>53</v>
      </c>
      <c r="E18" t="s">
        <v>23</v>
      </c>
      <c r="F18" s="1" t="s">
        <v>54</v>
      </c>
      <c r="G18" t="s">
        <v>55</v>
      </c>
      <c r="H18">
        <v>187.5</v>
      </c>
      <c r="I18" s="2">
        <v>42409</v>
      </c>
      <c r="J18" s="2">
        <v>42419</v>
      </c>
      <c r="K18">
        <v>187.5</v>
      </c>
    </row>
    <row r="19" spans="1:11" x14ac:dyDescent="0.25">
      <c r="A19" t="str">
        <f>"Z151858850"</f>
        <v>Z151858850</v>
      </c>
      <c r="B19" t="str">
        <f t="shared" si="0"/>
        <v>06363391001</v>
      </c>
      <c r="C19" t="s">
        <v>15</v>
      </c>
      <c r="D19" t="s">
        <v>56</v>
      </c>
      <c r="E19" t="s">
        <v>23</v>
      </c>
      <c r="F19" s="1" t="s">
        <v>50</v>
      </c>
      <c r="G19" t="s">
        <v>51</v>
      </c>
      <c r="H19">
        <v>1950</v>
      </c>
      <c r="I19" s="2">
        <v>42405</v>
      </c>
      <c r="J19" s="2">
        <v>42433</v>
      </c>
      <c r="K19">
        <v>1950</v>
      </c>
    </row>
    <row r="20" spans="1:11" x14ac:dyDescent="0.25">
      <c r="A20" t="str">
        <f>"6698973765"</f>
        <v>6698973765</v>
      </c>
      <c r="B20" t="str">
        <f t="shared" si="0"/>
        <v>06363391001</v>
      </c>
      <c r="C20" t="s">
        <v>15</v>
      </c>
      <c r="D20" t="s">
        <v>57</v>
      </c>
      <c r="E20" t="s">
        <v>17</v>
      </c>
      <c r="F20" s="1" t="s">
        <v>58</v>
      </c>
      <c r="G20" t="s">
        <v>59</v>
      </c>
      <c r="H20">
        <v>0</v>
      </c>
      <c r="I20" s="2">
        <v>42583</v>
      </c>
      <c r="J20" s="2">
        <v>42948</v>
      </c>
      <c r="K20">
        <v>1052761.1399999999</v>
      </c>
    </row>
    <row r="21" spans="1:11" x14ac:dyDescent="0.25">
      <c r="A21" t="str">
        <f>"Z90198C7F7"</f>
        <v>Z90198C7F7</v>
      </c>
      <c r="B21" t="str">
        <f t="shared" si="0"/>
        <v>06363391001</v>
      </c>
      <c r="C21" t="s">
        <v>15</v>
      </c>
      <c r="D21" t="s">
        <v>60</v>
      </c>
      <c r="E21" t="s">
        <v>23</v>
      </c>
      <c r="F21" s="1" t="s">
        <v>61</v>
      </c>
      <c r="G21" t="s">
        <v>62</v>
      </c>
      <c r="H21">
        <v>3009.6</v>
      </c>
      <c r="I21" s="2">
        <v>42481</v>
      </c>
      <c r="J21" s="2">
        <v>42487</v>
      </c>
      <c r="K21">
        <v>3009.6</v>
      </c>
    </row>
    <row r="22" spans="1:11" x14ac:dyDescent="0.25">
      <c r="A22" t="str">
        <f>"ZDD198847A"</f>
        <v>ZDD198847A</v>
      </c>
      <c r="B22" t="str">
        <f t="shared" si="0"/>
        <v>06363391001</v>
      </c>
      <c r="C22" t="s">
        <v>15</v>
      </c>
      <c r="D22" t="s">
        <v>63</v>
      </c>
      <c r="E22" t="s">
        <v>23</v>
      </c>
      <c r="F22" s="1" t="s">
        <v>64</v>
      </c>
      <c r="G22" t="s">
        <v>65</v>
      </c>
      <c r="H22">
        <v>385</v>
      </c>
      <c r="I22" s="2">
        <v>42471</v>
      </c>
      <c r="J22" s="2">
        <v>42471</v>
      </c>
      <c r="K22">
        <v>385</v>
      </c>
    </row>
    <row r="23" spans="1:11" x14ac:dyDescent="0.25">
      <c r="A23" t="str">
        <f>"Z711986B4A"</f>
        <v>Z711986B4A</v>
      </c>
      <c r="B23" t="str">
        <f t="shared" si="0"/>
        <v>06363391001</v>
      </c>
      <c r="C23" t="s">
        <v>15</v>
      </c>
      <c r="D23" t="s">
        <v>66</v>
      </c>
      <c r="E23" t="s">
        <v>17</v>
      </c>
      <c r="F23" s="1" t="s">
        <v>67</v>
      </c>
      <c r="G23" t="s">
        <v>68</v>
      </c>
      <c r="H23">
        <v>0</v>
      </c>
      <c r="I23" s="2">
        <v>42481</v>
      </c>
      <c r="J23" s="2">
        <v>43396</v>
      </c>
      <c r="K23">
        <v>1199.3699999999999</v>
      </c>
    </row>
    <row r="24" spans="1:11" x14ac:dyDescent="0.25">
      <c r="A24" t="str">
        <f>"Z1F194DDDD"</f>
        <v>Z1F194DDDD</v>
      </c>
      <c r="B24" t="str">
        <f t="shared" si="0"/>
        <v>06363391001</v>
      </c>
      <c r="C24" t="s">
        <v>15</v>
      </c>
      <c r="D24" t="s">
        <v>69</v>
      </c>
      <c r="E24" t="s">
        <v>23</v>
      </c>
      <c r="F24" s="1" t="s">
        <v>70</v>
      </c>
      <c r="G24" t="s">
        <v>71</v>
      </c>
      <c r="H24">
        <v>172</v>
      </c>
      <c r="I24" s="2">
        <v>42486</v>
      </c>
      <c r="J24" s="2">
        <v>42486</v>
      </c>
      <c r="K24">
        <v>172</v>
      </c>
    </row>
    <row r="25" spans="1:11" x14ac:dyDescent="0.25">
      <c r="A25" t="str">
        <f>"ZF61958796"</f>
        <v>ZF61958796</v>
      </c>
      <c r="B25" t="str">
        <f t="shared" si="0"/>
        <v>06363391001</v>
      </c>
      <c r="C25" t="s">
        <v>15</v>
      </c>
      <c r="D25" t="s">
        <v>72</v>
      </c>
      <c r="E25" t="s">
        <v>23</v>
      </c>
      <c r="F25" s="1" t="s">
        <v>73</v>
      </c>
      <c r="G25" t="s">
        <v>74</v>
      </c>
      <c r="H25">
        <v>9778.48</v>
      </c>
      <c r="I25" s="2">
        <v>42486</v>
      </c>
      <c r="J25" s="2">
        <v>42496</v>
      </c>
      <c r="K25">
        <v>9778.48</v>
      </c>
    </row>
    <row r="26" spans="1:11" x14ac:dyDescent="0.25">
      <c r="A26" t="str">
        <f>"Z4D18161DF"</f>
        <v>Z4D18161DF</v>
      </c>
      <c r="B26" t="str">
        <f t="shared" si="0"/>
        <v>06363391001</v>
      </c>
      <c r="C26" t="s">
        <v>15</v>
      </c>
      <c r="D26" t="s">
        <v>75</v>
      </c>
      <c r="E26" t="s">
        <v>23</v>
      </c>
      <c r="F26" s="1" t="s">
        <v>73</v>
      </c>
      <c r="G26" t="s">
        <v>74</v>
      </c>
      <c r="H26">
        <v>7984.34</v>
      </c>
      <c r="I26" s="2">
        <v>42397</v>
      </c>
      <c r="J26" s="2">
        <v>42405</v>
      </c>
      <c r="K26">
        <v>7984.34</v>
      </c>
    </row>
    <row r="27" spans="1:11" x14ac:dyDescent="0.25">
      <c r="A27" t="str">
        <f>"Z8B19BB0C1"</f>
        <v>Z8B19BB0C1</v>
      </c>
      <c r="B27" t="str">
        <f t="shared" si="0"/>
        <v>06363391001</v>
      </c>
      <c r="C27" t="s">
        <v>15</v>
      </c>
      <c r="D27" t="s">
        <v>76</v>
      </c>
      <c r="E27" t="s">
        <v>23</v>
      </c>
      <c r="F27" s="1" t="s">
        <v>77</v>
      </c>
      <c r="G27" t="s">
        <v>78</v>
      </c>
      <c r="H27">
        <v>134.61000000000001</v>
      </c>
      <c r="I27" s="2">
        <v>42510</v>
      </c>
      <c r="J27" s="2">
        <v>42514</v>
      </c>
      <c r="K27">
        <v>134.61000000000001</v>
      </c>
    </row>
    <row r="28" spans="1:11" x14ac:dyDescent="0.25">
      <c r="A28" t="str">
        <f>"Z841A0862E"</f>
        <v>Z841A0862E</v>
      </c>
      <c r="B28" t="str">
        <f t="shared" si="0"/>
        <v>06363391001</v>
      </c>
      <c r="C28" t="s">
        <v>15</v>
      </c>
      <c r="D28" t="s">
        <v>79</v>
      </c>
      <c r="E28" t="s">
        <v>23</v>
      </c>
      <c r="F28" s="1" t="s">
        <v>80</v>
      </c>
      <c r="G28" t="s">
        <v>81</v>
      </c>
      <c r="H28">
        <v>600</v>
      </c>
      <c r="I28" s="2">
        <v>42454</v>
      </c>
      <c r="J28" s="2">
        <v>42454</v>
      </c>
      <c r="K28">
        <v>600</v>
      </c>
    </row>
    <row r="29" spans="1:11" x14ac:dyDescent="0.25">
      <c r="A29" t="str">
        <f>"Z351A3D78B"</f>
        <v>Z351A3D78B</v>
      </c>
      <c r="B29" t="str">
        <f t="shared" si="0"/>
        <v>06363391001</v>
      </c>
      <c r="C29" t="s">
        <v>15</v>
      </c>
      <c r="D29" t="s">
        <v>82</v>
      </c>
      <c r="E29" t="s">
        <v>23</v>
      </c>
      <c r="F29" s="1" t="s">
        <v>83</v>
      </c>
      <c r="G29" t="s">
        <v>84</v>
      </c>
      <c r="H29">
        <v>1000</v>
      </c>
      <c r="I29" s="2">
        <v>42531</v>
      </c>
      <c r="J29" s="2">
        <v>42531</v>
      </c>
      <c r="K29">
        <v>1000</v>
      </c>
    </row>
    <row r="30" spans="1:11" x14ac:dyDescent="0.25">
      <c r="A30" t="str">
        <f>"Z83199BE7B"</f>
        <v>Z83199BE7B</v>
      </c>
      <c r="B30" t="str">
        <f t="shared" si="0"/>
        <v>06363391001</v>
      </c>
      <c r="C30" t="s">
        <v>15</v>
      </c>
      <c r="D30" t="s">
        <v>85</v>
      </c>
      <c r="E30" t="s">
        <v>23</v>
      </c>
      <c r="F30" s="1" t="s">
        <v>54</v>
      </c>
      <c r="G30" t="s">
        <v>55</v>
      </c>
      <c r="H30">
        <v>1412.5</v>
      </c>
      <c r="I30" s="2">
        <v>42501</v>
      </c>
      <c r="J30" s="2">
        <v>42501</v>
      </c>
      <c r="K30">
        <v>1412.5</v>
      </c>
    </row>
    <row r="31" spans="1:11" x14ac:dyDescent="0.25">
      <c r="A31" t="str">
        <f>"Z771A17EA8"</f>
        <v>Z771A17EA8</v>
      </c>
      <c r="B31" t="str">
        <f t="shared" si="0"/>
        <v>06363391001</v>
      </c>
      <c r="C31" t="s">
        <v>15</v>
      </c>
      <c r="D31" t="s">
        <v>86</v>
      </c>
      <c r="E31" t="s">
        <v>23</v>
      </c>
      <c r="F31" s="1" t="s">
        <v>87</v>
      </c>
      <c r="G31" t="s">
        <v>88</v>
      </c>
      <c r="H31">
        <v>8550</v>
      </c>
      <c r="I31" s="2">
        <v>42527</v>
      </c>
      <c r="J31" s="2">
        <v>42534</v>
      </c>
      <c r="K31">
        <v>8550</v>
      </c>
    </row>
    <row r="32" spans="1:11" x14ac:dyDescent="0.25">
      <c r="A32" t="str">
        <f>"Z9A18F91B1"</f>
        <v>Z9A18F91B1</v>
      </c>
      <c r="B32" t="str">
        <f t="shared" si="0"/>
        <v>06363391001</v>
      </c>
      <c r="C32" t="s">
        <v>15</v>
      </c>
      <c r="D32" t="s">
        <v>89</v>
      </c>
      <c r="E32" t="s">
        <v>23</v>
      </c>
      <c r="F32" s="1" t="s">
        <v>90</v>
      </c>
      <c r="G32" t="s">
        <v>41</v>
      </c>
      <c r="H32">
        <v>1000</v>
      </c>
      <c r="I32" s="2">
        <v>42530</v>
      </c>
      <c r="J32" s="2">
        <v>42580</v>
      </c>
      <c r="K32">
        <v>1000</v>
      </c>
    </row>
    <row r="33" spans="1:11" x14ac:dyDescent="0.25">
      <c r="A33" t="str">
        <f>"Z731A6C991"</f>
        <v>Z731A6C991</v>
      </c>
      <c r="B33" t="str">
        <f t="shared" si="0"/>
        <v>06363391001</v>
      </c>
      <c r="C33" t="s">
        <v>15</v>
      </c>
      <c r="D33" t="s">
        <v>91</v>
      </c>
      <c r="E33" t="s">
        <v>23</v>
      </c>
      <c r="F33" s="1" t="s">
        <v>92</v>
      </c>
      <c r="G33" t="s">
        <v>93</v>
      </c>
      <c r="H33">
        <v>7890</v>
      </c>
      <c r="I33" s="2">
        <v>42555</v>
      </c>
      <c r="J33" s="2">
        <v>42558</v>
      </c>
      <c r="K33">
        <v>7890</v>
      </c>
    </row>
    <row r="34" spans="1:11" x14ac:dyDescent="0.25">
      <c r="A34" t="str">
        <f>"ZD21A2837A"</f>
        <v>ZD21A2837A</v>
      </c>
      <c r="B34" t="str">
        <f t="shared" si="0"/>
        <v>06363391001</v>
      </c>
      <c r="C34" t="s">
        <v>15</v>
      </c>
      <c r="D34" t="s">
        <v>94</v>
      </c>
      <c r="E34" t="s">
        <v>23</v>
      </c>
      <c r="F34" s="1" t="s">
        <v>95</v>
      </c>
      <c r="G34" t="s">
        <v>93</v>
      </c>
      <c r="H34">
        <v>2600</v>
      </c>
      <c r="I34" s="2">
        <v>42530</v>
      </c>
      <c r="J34" s="2">
        <v>42534</v>
      </c>
      <c r="K34">
        <v>2600</v>
      </c>
    </row>
    <row r="35" spans="1:11" x14ac:dyDescent="0.25">
      <c r="A35" t="str">
        <f>"Z7C19695AB"</f>
        <v>Z7C19695AB</v>
      </c>
      <c r="B35" t="str">
        <f t="shared" ref="B35:B66" si="1">"06363391001"</f>
        <v>06363391001</v>
      </c>
      <c r="C35" t="s">
        <v>15</v>
      </c>
      <c r="D35" t="s">
        <v>96</v>
      </c>
      <c r="E35" t="s">
        <v>17</v>
      </c>
      <c r="F35" s="1" t="s">
        <v>30</v>
      </c>
      <c r="G35" t="s">
        <v>31</v>
      </c>
      <c r="H35">
        <v>801</v>
      </c>
      <c r="I35" s="2">
        <v>42499</v>
      </c>
      <c r="J35" s="2">
        <v>42499</v>
      </c>
      <c r="K35">
        <v>801</v>
      </c>
    </row>
    <row r="36" spans="1:11" x14ac:dyDescent="0.25">
      <c r="A36" t="str">
        <f>"Z891968590"</f>
        <v>Z891968590</v>
      </c>
      <c r="B36" t="str">
        <f t="shared" si="1"/>
        <v>06363391001</v>
      </c>
      <c r="C36" t="s">
        <v>15</v>
      </c>
      <c r="D36" t="s">
        <v>97</v>
      </c>
      <c r="E36" t="s">
        <v>17</v>
      </c>
      <c r="F36" s="1" t="s">
        <v>30</v>
      </c>
      <c r="G36" t="s">
        <v>31</v>
      </c>
      <c r="H36">
        <v>450</v>
      </c>
      <c r="I36" s="2">
        <v>42499</v>
      </c>
      <c r="J36" s="2">
        <v>42499</v>
      </c>
      <c r="K36">
        <v>450</v>
      </c>
    </row>
    <row r="37" spans="1:11" x14ac:dyDescent="0.25">
      <c r="A37" t="str">
        <f>"ZE1199B194"</f>
        <v>ZE1199B194</v>
      </c>
      <c r="B37" t="str">
        <f t="shared" si="1"/>
        <v>06363391001</v>
      </c>
      <c r="C37" t="s">
        <v>15</v>
      </c>
      <c r="D37" t="s">
        <v>98</v>
      </c>
      <c r="E37" t="s">
        <v>23</v>
      </c>
      <c r="F37" s="1" t="s">
        <v>99</v>
      </c>
      <c r="G37" t="s">
        <v>100</v>
      </c>
      <c r="H37">
        <v>477</v>
      </c>
      <c r="I37" s="2">
        <v>42487</v>
      </c>
      <c r="J37" s="2">
        <v>42531</v>
      </c>
      <c r="K37">
        <v>424</v>
      </c>
    </row>
    <row r="38" spans="1:11" x14ac:dyDescent="0.25">
      <c r="A38" t="str">
        <f>"ZC51A8739F"</f>
        <v>ZC51A8739F</v>
      </c>
      <c r="B38" t="str">
        <f t="shared" si="1"/>
        <v>06363391001</v>
      </c>
      <c r="C38" t="s">
        <v>15</v>
      </c>
      <c r="D38" t="s">
        <v>101</v>
      </c>
      <c r="E38" t="s">
        <v>23</v>
      </c>
      <c r="F38" s="1" t="s">
        <v>102</v>
      </c>
      <c r="G38" t="s">
        <v>103</v>
      </c>
      <c r="H38">
        <v>11851.7</v>
      </c>
      <c r="I38" s="2">
        <v>42558</v>
      </c>
      <c r="J38" s="2">
        <v>42564</v>
      </c>
      <c r="K38">
        <v>11851.7</v>
      </c>
    </row>
    <row r="39" spans="1:11" x14ac:dyDescent="0.25">
      <c r="A39" t="str">
        <f>"ZEO1924B0B"</f>
        <v>ZEO1924B0B</v>
      </c>
      <c r="B39" t="str">
        <f t="shared" si="1"/>
        <v>06363391001</v>
      </c>
      <c r="C39" t="s">
        <v>15</v>
      </c>
      <c r="D39" t="s">
        <v>104</v>
      </c>
      <c r="E39" t="s">
        <v>23</v>
      </c>
      <c r="F39" s="1" t="s">
        <v>105</v>
      </c>
      <c r="G39" t="s">
        <v>106</v>
      </c>
      <c r="H39">
        <v>24696</v>
      </c>
      <c r="I39" s="2">
        <v>42524</v>
      </c>
      <c r="J39" s="2">
        <v>42566</v>
      </c>
      <c r="K39">
        <v>24696</v>
      </c>
    </row>
    <row r="40" spans="1:11" x14ac:dyDescent="0.25">
      <c r="A40" t="str">
        <f>"ZBB1A50F2C"</f>
        <v>ZBB1A50F2C</v>
      </c>
      <c r="B40" t="str">
        <f t="shared" si="1"/>
        <v>06363391001</v>
      </c>
      <c r="C40" t="s">
        <v>15</v>
      </c>
      <c r="D40" t="s">
        <v>107</v>
      </c>
      <c r="E40" t="s">
        <v>23</v>
      </c>
      <c r="F40" s="1" t="s">
        <v>54</v>
      </c>
      <c r="G40" t="s">
        <v>55</v>
      </c>
      <c r="H40">
        <v>495</v>
      </c>
      <c r="I40" s="2">
        <v>42538</v>
      </c>
      <c r="J40" s="2">
        <v>42557</v>
      </c>
      <c r="K40">
        <v>495</v>
      </c>
    </row>
    <row r="41" spans="1:11" x14ac:dyDescent="0.25">
      <c r="A41" t="str">
        <f>"Z31198D1A8"</f>
        <v>Z31198D1A8</v>
      </c>
      <c r="B41" t="str">
        <f t="shared" si="1"/>
        <v>06363391001</v>
      </c>
      <c r="C41" t="s">
        <v>15</v>
      </c>
      <c r="D41" t="s">
        <v>108</v>
      </c>
      <c r="E41" t="s">
        <v>23</v>
      </c>
      <c r="F41" s="1" t="s">
        <v>109</v>
      </c>
      <c r="G41" t="s">
        <v>110</v>
      </c>
      <c r="H41">
        <v>227.43</v>
      </c>
      <c r="I41" s="2">
        <v>42486</v>
      </c>
      <c r="J41" s="2">
        <v>42495</v>
      </c>
      <c r="K41">
        <v>227.43</v>
      </c>
    </row>
    <row r="42" spans="1:11" x14ac:dyDescent="0.25">
      <c r="A42" t="str">
        <f>"Z8A19883AD"</f>
        <v>Z8A19883AD</v>
      </c>
      <c r="B42" t="str">
        <f t="shared" si="1"/>
        <v>06363391001</v>
      </c>
      <c r="C42" t="s">
        <v>15</v>
      </c>
      <c r="D42" t="s">
        <v>111</v>
      </c>
      <c r="E42" t="s">
        <v>23</v>
      </c>
      <c r="F42" s="1" t="s">
        <v>112</v>
      </c>
      <c r="G42" t="s">
        <v>113</v>
      </c>
      <c r="H42">
        <v>300</v>
      </c>
      <c r="I42" s="2">
        <v>42471</v>
      </c>
      <c r="J42" s="2">
        <v>42471</v>
      </c>
      <c r="K42">
        <v>300</v>
      </c>
    </row>
    <row r="43" spans="1:11" x14ac:dyDescent="0.25">
      <c r="A43" t="str">
        <f>"ZF719DA18C"</f>
        <v>ZF719DA18C</v>
      </c>
      <c r="B43" t="str">
        <f t="shared" si="1"/>
        <v>06363391001</v>
      </c>
      <c r="C43" t="s">
        <v>15</v>
      </c>
      <c r="D43" t="s">
        <v>114</v>
      </c>
      <c r="E43" t="s">
        <v>23</v>
      </c>
      <c r="F43" s="1" t="s">
        <v>115</v>
      </c>
      <c r="G43" t="s">
        <v>116</v>
      </c>
      <c r="H43">
        <v>21600</v>
      </c>
      <c r="I43" s="2">
        <v>42509</v>
      </c>
      <c r="J43" s="2">
        <v>43238</v>
      </c>
      <c r="K43">
        <v>14300</v>
      </c>
    </row>
    <row r="44" spans="1:11" x14ac:dyDescent="0.25">
      <c r="A44" t="str">
        <f>"6665615F7E"</f>
        <v>6665615F7E</v>
      </c>
      <c r="B44" t="str">
        <f t="shared" si="1"/>
        <v>06363391001</v>
      </c>
      <c r="C44" t="s">
        <v>15</v>
      </c>
      <c r="D44" t="s">
        <v>117</v>
      </c>
      <c r="E44" t="s">
        <v>17</v>
      </c>
      <c r="F44" s="1" t="s">
        <v>118</v>
      </c>
      <c r="G44" t="s">
        <v>119</v>
      </c>
      <c r="H44">
        <v>3050719.03</v>
      </c>
      <c r="I44" s="2">
        <v>42492</v>
      </c>
      <c r="J44" s="2">
        <v>43852</v>
      </c>
      <c r="K44">
        <v>1204696.0900000001</v>
      </c>
    </row>
    <row r="45" spans="1:11" x14ac:dyDescent="0.25">
      <c r="A45" t="str">
        <f>"Z891AA003A"</f>
        <v>Z891AA003A</v>
      </c>
      <c r="B45" t="str">
        <f t="shared" si="1"/>
        <v>06363391001</v>
      </c>
      <c r="C45" t="s">
        <v>15</v>
      </c>
      <c r="D45" t="s">
        <v>120</v>
      </c>
      <c r="E45" t="s">
        <v>23</v>
      </c>
      <c r="F45" s="1" t="s">
        <v>121</v>
      </c>
      <c r="G45" t="s">
        <v>106</v>
      </c>
      <c r="H45">
        <v>219</v>
      </c>
      <c r="I45" s="2">
        <v>42569</v>
      </c>
      <c r="J45" s="2">
        <v>42570</v>
      </c>
      <c r="K45">
        <v>219</v>
      </c>
    </row>
    <row r="46" spans="1:11" x14ac:dyDescent="0.25">
      <c r="A46" t="str">
        <f>"Z7418C1ED5"</f>
        <v>Z7418C1ED5</v>
      </c>
      <c r="B46" t="str">
        <f t="shared" si="1"/>
        <v>06363391001</v>
      </c>
      <c r="C46" t="s">
        <v>15</v>
      </c>
      <c r="D46" t="s">
        <v>122</v>
      </c>
      <c r="E46" t="s">
        <v>23</v>
      </c>
      <c r="F46" s="1" t="s">
        <v>123</v>
      </c>
      <c r="G46" t="s">
        <v>124</v>
      </c>
      <c r="H46">
        <v>4389.1400000000003</v>
      </c>
      <c r="I46" s="2">
        <v>42439</v>
      </c>
      <c r="J46" s="2">
        <v>42445</v>
      </c>
      <c r="K46">
        <v>4389.1400000000003</v>
      </c>
    </row>
    <row r="47" spans="1:11" x14ac:dyDescent="0.25">
      <c r="A47" t="str">
        <f>"674803704C"</f>
        <v>674803704C</v>
      </c>
      <c r="B47" t="str">
        <f t="shared" si="1"/>
        <v>06363391001</v>
      </c>
      <c r="C47" t="s">
        <v>15</v>
      </c>
      <c r="D47" t="s">
        <v>125</v>
      </c>
      <c r="E47" t="s">
        <v>17</v>
      </c>
      <c r="F47" s="1" t="s">
        <v>126</v>
      </c>
      <c r="G47" t="s">
        <v>127</v>
      </c>
      <c r="H47">
        <v>451200</v>
      </c>
      <c r="I47" s="2">
        <v>42564</v>
      </c>
      <c r="J47" s="2">
        <v>42717</v>
      </c>
      <c r="K47">
        <v>420507.11</v>
      </c>
    </row>
    <row r="48" spans="1:11" x14ac:dyDescent="0.25">
      <c r="A48" t="str">
        <f>"ZCA1AB6CD5"</f>
        <v>ZCA1AB6CD5</v>
      </c>
      <c r="B48" t="str">
        <f t="shared" si="1"/>
        <v>06363391001</v>
      </c>
      <c r="C48" t="s">
        <v>15</v>
      </c>
      <c r="D48" t="s">
        <v>128</v>
      </c>
      <c r="E48" t="s">
        <v>23</v>
      </c>
      <c r="F48" s="1" t="s">
        <v>129</v>
      </c>
      <c r="G48" t="s">
        <v>130</v>
      </c>
      <c r="H48">
        <v>1364.64</v>
      </c>
      <c r="I48" s="2">
        <v>42577</v>
      </c>
      <c r="J48" s="2">
        <v>42577</v>
      </c>
      <c r="K48">
        <v>1364.64</v>
      </c>
    </row>
    <row r="49" spans="1:11" x14ac:dyDescent="0.25">
      <c r="A49" t="str">
        <f>"ZC71AC5079"</f>
        <v>ZC71AC5079</v>
      </c>
      <c r="B49" t="str">
        <f t="shared" si="1"/>
        <v>06363391001</v>
      </c>
      <c r="C49" t="s">
        <v>15</v>
      </c>
      <c r="D49" t="s">
        <v>131</v>
      </c>
      <c r="E49" t="s">
        <v>23</v>
      </c>
      <c r="F49" s="1" t="s">
        <v>129</v>
      </c>
      <c r="G49" t="s">
        <v>130</v>
      </c>
      <c r="H49">
        <v>1266.6400000000001</v>
      </c>
      <c r="I49" s="2">
        <v>42579</v>
      </c>
      <c r="J49" s="2">
        <v>42593</v>
      </c>
      <c r="K49">
        <v>1266.6400000000001</v>
      </c>
    </row>
    <row r="50" spans="1:11" x14ac:dyDescent="0.25">
      <c r="A50" t="str">
        <f>"ZA51AA0CAD"</f>
        <v>ZA51AA0CAD</v>
      </c>
      <c r="B50" t="str">
        <f t="shared" si="1"/>
        <v>06363391001</v>
      </c>
      <c r="C50" t="s">
        <v>15</v>
      </c>
      <c r="D50" t="s">
        <v>132</v>
      </c>
      <c r="E50" t="s">
        <v>23</v>
      </c>
      <c r="F50" s="1" t="s">
        <v>133</v>
      </c>
      <c r="G50" t="s">
        <v>41</v>
      </c>
      <c r="H50">
        <v>500</v>
      </c>
      <c r="I50" s="2">
        <v>42580</v>
      </c>
      <c r="J50" s="2">
        <v>42580</v>
      </c>
      <c r="K50">
        <v>500</v>
      </c>
    </row>
    <row r="51" spans="1:11" x14ac:dyDescent="0.25">
      <c r="A51" t="str">
        <f>"Z731AC6303"</f>
        <v>Z731AC6303</v>
      </c>
      <c r="B51" t="str">
        <f t="shared" si="1"/>
        <v>06363391001</v>
      </c>
      <c r="C51" t="s">
        <v>15</v>
      </c>
      <c r="D51" t="s">
        <v>134</v>
      </c>
      <c r="E51" t="s">
        <v>23</v>
      </c>
      <c r="F51" s="1" t="s">
        <v>50</v>
      </c>
      <c r="G51" t="s">
        <v>51</v>
      </c>
      <c r="H51">
        <v>7750</v>
      </c>
      <c r="I51" s="2">
        <v>42583</v>
      </c>
      <c r="J51" s="2">
        <v>42628</v>
      </c>
      <c r="K51">
        <v>7750</v>
      </c>
    </row>
    <row r="52" spans="1:11" x14ac:dyDescent="0.25">
      <c r="A52" t="str">
        <f>"ZDA1B33589"</f>
        <v>ZDA1B33589</v>
      </c>
      <c r="B52" t="str">
        <f t="shared" si="1"/>
        <v>06363391001</v>
      </c>
      <c r="C52" t="s">
        <v>15</v>
      </c>
      <c r="D52" t="s">
        <v>135</v>
      </c>
      <c r="E52" t="s">
        <v>23</v>
      </c>
      <c r="F52" s="1" t="s">
        <v>136</v>
      </c>
      <c r="G52" t="s">
        <v>137</v>
      </c>
      <c r="H52">
        <v>1100</v>
      </c>
      <c r="I52" s="2">
        <v>42660</v>
      </c>
      <c r="J52" s="2">
        <v>42690</v>
      </c>
      <c r="K52">
        <v>1100</v>
      </c>
    </row>
    <row r="53" spans="1:11" x14ac:dyDescent="0.25">
      <c r="A53" t="str">
        <f>"Z5818DD566"</f>
        <v>Z5818DD566</v>
      </c>
      <c r="B53" t="str">
        <f t="shared" si="1"/>
        <v>06363391001</v>
      </c>
      <c r="C53" t="s">
        <v>15</v>
      </c>
      <c r="D53" t="s">
        <v>138</v>
      </c>
      <c r="E53" t="s">
        <v>139</v>
      </c>
      <c r="F53" s="1" t="s">
        <v>140</v>
      </c>
      <c r="G53" t="s">
        <v>141</v>
      </c>
      <c r="H53">
        <v>15848.07</v>
      </c>
      <c r="I53" s="2">
        <v>42503</v>
      </c>
      <c r="J53" s="2">
        <v>42735</v>
      </c>
      <c r="K53">
        <v>15848.07</v>
      </c>
    </row>
    <row r="54" spans="1:11" x14ac:dyDescent="0.25">
      <c r="A54" t="str">
        <f>"65178403B8"</f>
        <v>65178403B8</v>
      </c>
      <c r="B54" t="str">
        <f t="shared" si="1"/>
        <v>06363391001</v>
      </c>
      <c r="C54" t="s">
        <v>15</v>
      </c>
      <c r="D54" t="s">
        <v>142</v>
      </c>
      <c r="E54" t="s">
        <v>139</v>
      </c>
      <c r="F54" s="1" t="s">
        <v>143</v>
      </c>
      <c r="G54" t="s">
        <v>144</v>
      </c>
      <c r="H54">
        <v>179960</v>
      </c>
      <c r="I54" s="2">
        <v>42467</v>
      </c>
      <c r="J54" s="2">
        <v>42559</v>
      </c>
      <c r="K54">
        <v>179960</v>
      </c>
    </row>
    <row r="55" spans="1:11" x14ac:dyDescent="0.25">
      <c r="A55" t="str">
        <f>"Z431AAA5B0"</f>
        <v>Z431AAA5B0</v>
      </c>
      <c r="B55" t="str">
        <f t="shared" si="1"/>
        <v>06363391001</v>
      </c>
      <c r="C55" t="s">
        <v>15</v>
      </c>
      <c r="D55" t="s">
        <v>145</v>
      </c>
      <c r="E55" t="s">
        <v>23</v>
      </c>
      <c r="F55" s="1" t="s">
        <v>146</v>
      </c>
      <c r="G55" t="s">
        <v>147</v>
      </c>
      <c r="H55">
        <v>1257.8900000000001</v>
      </c>
      <c r="I55" s="2">
        <v>42626</v>
      </c>
      <c r="J55" s="2">
        <v>42626</v>
      </c>
      <c r="K55">
        <v>1257.8900000000001</v>
      </c>
    </row>
    <row r="56" spans="1:11" x14ac:dyDescent="0.25">
      <c r="A56" t="str">
        <f>"Z2B1BC4F06"</f>
        <v>Z2B1BC4F06</v>
      </c>
      <c r="B56" t="str">
        <f t="shared" si="1"/>
        <v>06363391001</v>
      </c>
      <c r="C56" t="s">
        <v>15</v>
      </c>
      <c r="D56" t="s">
        <v>148</v>
      </c>
      <c r="E56" t="s">
        <v>23</v>
      </c>
      <c r="F56" s="1" t="s">
        <v>149</v>
      </c>
      <c r="G56" t="s">
        <v>150</v>
      </c>
      <c r="H56">
        <v>7200</v>
      </c>
      <c r="I56" s="2">
        <v>42676</v>
      </c>
      <c r="J56" s="2">
        <v>42684</v>
      </c>
      <c r="K56">
        <v>7200</v>
      </c>
    </row>
    <row r="57" spans="1:11" x14ac:dyDescent="0.25">
      <c r="A57" t="str">
        <f>"Z781BBEB2E"</f>
        <v>Z781BBEB2E</v>
      </c>
      <c r="B57" t="str">
        <f t="shared" si="1"/>
        <v>06363391001</v>
      </c>
      <c r="C57" t="s">
        <v>15</v>
      </c>
      <c r="D57" t="s">
        <v>151</v>
      </c>
      <c r="E57" t="s">
        <v>17</v>
      </c>
      <c r="F57" s="1" t="s">
        <v>18</v>
      </c>
      <c r="G57" t="s">
        <v>19</v>
      </c>
      <c r="H57">
        <v>0</v>
      </c>
      <c r="I57" s="2">
        <v>42671</v>
      </c>
      <c r="J57" s="2">
        <v>42681</v>
      </c>
      <c r="K57">
        <v>3039.76</v>
      </c>
    </row>
    <row r="58" spans="1:11" x14ac:dyDescent="0.25">
      <c r="A58" t="str">
        <f>"Z951BB0D91"</f>
        <v>Z951BB0D91</v>
      </c>
      <c r="B58" t="str">
        <f t="shared" si="1"/>
        <v>06363391001</v>
      </c>
      <c r="C58" t="s">
        <v>15</v>
      </c>
      <c r="D58" t="s">
        <v>152</v>
      </c>
      <c r="E58" t="s">
        <v>23</v>
      </c>
      <c r="F58" s="1" t="s">
        <v>153</v>
      </c>
      <c r="G58" t="s">
        <v>154</v>
      </c>
      <c r="H58">
        <v>700</v>
      </c>
      <c r="I58" s="2">
        <v>42677</v>
      </c>
      <c r="J58" s="2">
        <v>42677</v>
      </c>
      <c r="K58">
        <v>700</v>
      </c>
    </row>
    <row r="59" spans="1:11" x14ac:dyDescent="0.25">
      <c r="A59" t="str">
        <f>"ZA41BDBB09"</f>
        <v>ZA41BDBB09</v>
      </c>
      <c r="B59" t="str">
        <f t="shared" si="1"/>
        <v>06363391001</v>
      </c>
      <c r="C59" t="s">
        <v>15</v>
      </c>
      <c r="D59" t="s">
        <v>155</v>
      </c>
      <c r="E59" t="s">
        <v>23</v>
      </c>
      <c r="F59" s="1" t="s">
        <v>102</v>
      </c>
      <c r="G59" t="s">
        <v>103</v>
      </c>
      <c r="H59">
        <v>6619.2</v>
      </c>
      <c r="I59" s="2">
        <v>42681</v>
      </c>
      <c r="J59" s="2">
        <v>42689</v>
      </c>
      <c r="K59">
        <v>6619.2</v>
      </c>
    </row>
    <row r="60" spans="1:11" x14ac:dyDescent="0.25">
      <c r="A60" t="str">
        <f>"Z181AA1AA3"</f>
        <v>Z181AA1AA3</v>
      </c>
      <c r="B60" t="str">
        <f t="shared" si="1"/>
        <v>06363391001</v>
      </c>
      <c r="C60" t="s">
        <v>15</v>
      </c>
      <c r="D60" t="s">
        <v>156</v>
      </c>
      <c r="E60" t="s">
        <v>23</v>
      </c>
      <c r="F60" s="1" t="s">
        <v>157</v>
      </c>
      <c r="G60" t="s">
        <v>158</v>
      </c>
      <c r="H60">
        <v>1261</v>
      </c>
      <c r="I60" s="2">
        <v>42572</v>
      </c>
      <c r="J60" s="2">
        <v>42586</v>
      </c>
      <c r="K60">
        <v>1261</v>
      </c>
    </row>
    <row r="61" spans="1:11" x14ac:dyDescent="0.25">
      <c r="A61" t="str">
        <f>"688397430E"</f>
        <v>688397430E</v>
      </c>
      <c r="B61" t="str">
        <f t="shared" si="1"/>
        <v>06363391001</v>
      </c>
      <c r="C61" t="s">
        <v>15</v>
      </c>
      <c r="D61" t="s">
        <v>159</v>
      </c>
      <c r="E61" t="s">
        <v>17</v>
      </c>
      <c r="F61" s="1" t="s">
        <v>126</v>
      </c>
      <c r="G61" t="s">
        <v>127</v>
      </c>
      <c r="H61">
        <v>648600</v>
      </c>
      <c r="I61" s="2">
        <v>42703</v>
      </c>
      <c r="J61" s="2">
        <v>42944</v>
      </c>
      <c r="K61">
        <v>425611.33</v>
      </c>
    </row>
    <row r="62" spans="1:11" x14ac:dyDescent="0.25">
      <c r="A62" t="str">
        <f>"6711583D7D"</f>
        <v>6711583D7D</v>
      </c>
      <c r="B62" t="str">
        <f t="shared" si="1"/>
        <v>06363391001</v>
      </c>
      <c r="C62" t="s">
        <v>15</v>
      </c>
      <c r="D62" t="s">
        <v>160</v>
      </c>
      <c r="E62" t="s">
        <v>161</v>
      </c>
      <c r="F62" s="1" t="s">
        <v>162</v>
      </c>
      <c r="G62" t="s">
        <v>51</v>
      </c>
      <c r="H62">
        <v>124935.2</v>
      </c>
      <c r="I62" s="2">
        <v>42644</v>
      </c>
      <c r="J62" s="2">
        <v>43738</v>
      </c>
      <c r="K62">
        <v>69408.399999999994</v>
      </c>
    </row>
    <row r="63" spans="1:11" x14ac:dyDescent="0.25">
      <c r="A63" t="str">
        <f>"Z191AA656C"</f>
        <v>Z191AA656C</v>
      </c>
      <c r="B63" t="str">
        <f t="shared" si="1"/>
        <v>06363391001</v>
      </c>
      <c r="C63" t="s">
        <v>15</v>
      </c>
      <c r="D63" t="s">
        <v>163</v>
      </c>
      <c r="E63" t="s">
        <v>23</v>
      </c>
      <c r="F63" s="1" t="s">
        <v>164</v>
      </c>
      <c r="G63" t="s">
        <v>165</v>
      </c>
      <c r="H63">
        <v>9580</v>
      </c>
      <c r="I63" s="2">
        <v>42577</v>
      </c>
      <c r="J63" s="2">
        <v>42642</v>
      </c>
      <c r="K63">
        <v>9580</v>
      </c>
    </row>
    <row r="64" spans="1:11" x14ac:dyDescent="0.25">
      <c r="A64" t="str">
        <f>"Z081B57B38"</f>
        <v>Z081B57B38</v>
      </c>
      <c r="B64" t="str">
        <f t="shared" si="1"/>
        <v>06363391001</v>
      </c>
      <c r="C64" t="s">
        <v>15</v>
      </c>
      <c r="D64" t="s">
        <v>166</v>
      </c>
      <c r="E64" t="s">
        <v>23</v>
      </c>
      <c r="F64" s="1" t="s">
        <v>167</v>
      </c>
      <c r="G64" t="s">
        <v>168</v>
      </c>
      <c r="H64">
        <v>800</v>
      </c>
      <c r="I64" s="2">
        <v>42643</v>
      </c>
      <c r="J64" s="2">
        <v>42646</v>
      </c>
      <c r="K64">
        <v>800</v>
      </c>
    </row>
    <row r="65" spans="1:11" x14ac:dyDescent="0.25">
      <c r="A65" t="str">
        <f>"Z3D1B8C9EC"</f>
        <v>Z3D1B8C9EC</v>
      </c>
      <c r="B65" t="str">
        <f t="shared" si="1"/>
        <v>06363391001</v>
      </c>
      <c r="C65" t="s">
        <v>15</v>
      </c>
      <c r="D65" t="s">
        <v>169</v>
      </c>
      <c r="E65" t="s">
        <v>23</v>
      </c>
      <c r="F65" s="1" t="s">
        <v>170</v>
      </c>
      <c r="G65" t="s">
        <v>171</v>
      </c>
      <c r="H65">
        <v>3949</v>
      </c>
      <c r="I65" s="2">
        <v>42660</v>
      </c>
      <c r="J65" s="2">
        <v>42662</v>
      </c>
      <c r="K65">
        <v>3949</v>
      </c>
    </row>
    <row r="66" spans="1:11" x14ac:dyDescent="0.25">
      <c r="A66" t="str">
        <f>"ZF11ADDD1E"</f>
        <v>ZF11ADDD1E</v>
      </c>
      <c r="B66" t="str">
        <f t="shared" si="1"/>
        <v>06363391001</v>
      </c>
      <c r="C66" t="s">
        <v>15</v>
      </c>
      <c r="D66" t="s">
        <v>172</v>
      </c>
      <c r="E66" t="s">
        <v>23</v>
      </c>
      <c r="F66" s="1" t="s">
        <v>173</v>
      </c>
      <c r="G66" t="s">
        <v>174</v>
      </c>
      <c r="H66">
        <v>2501.48</v>
      </c>
      <c r="I66" s="2">
        <v>42587</v>
      </c>
      <c r="J66" s="2">
        <v>42594</v>
      </c>
      <c r="K66">
        <v>2050.4</v>
      </c>
    </row>
    <row r="67" spans="1:11" x14ac:dyDescent="0.25">
      <c r="A67" t="str">
        <f>"ZDC1BAC585"</f>
        <v>ZDC1BAC585</v>
      </c>
      <c r="B67" t="str">
        <f t="shared" ref="B67:B96" si="2">"06363391001"</f>
        <v>06363391001</v>
      </c>
      <c r="C67" t="s">
        <v>15</v>
      </c>
      <c r="D67" t="s">
        <v>175</v>
      </c>
      <c r="E67" t="s">
        <v>23</v>
      </c>
      <c r="F67" s="1" t="s">
        <v>176</v>
      </c>
      <c r="G67" t="s">
        <v>177</v>
      </c>
      <c r="H67">
        <v>4798</v>
      </c>
      <c r="I67" s="2">
        <v>42677</v>
      </c>
      <c r="J67" s="2">
        <v>42696</v>
      </c>
      <c r="K67">
        <v>4798</v>
      </c>
    </row>
    <row r="68" spans="1:11" x14ac:dyDescent="0.25">
      <c r="A68" t="str">
        <f>"Z9B1C60C26"</f>
        <v>Z9B1C60C26</v>
      </c>
      <c r="B68" t="str">
        <f t="shared" si="2"/>
        <v>06363391001</v>
      </c>
      <c r="C68" t="s">
        <v>15</v>
      </c>
      <c r="D68" t="s">
        <v>178</v>
      </c>
      <c r="E68" t="s">
        <v>23</v>
      </c>
      <c r="F68" s="1" t="s">
        <v>179</v>
      </c>
      <c r="G68" t="s">
        <v>180</v>
      </c>
      <c r="H68">
        <v>307.14</v>
      </c>
      <c r="I68" s="2">
        <v>42716</v>
      </c>
      <c r="J68" s="2">
        <v>42716</v>
      </c>
      <c r="K68">
        <v>307.14</v>
      </c>
    </row>
    <row r="69" spans="1:11" x14ac:dyDescent="0.25">
      <c r="A69" t="str">
        <f>"Z781BDEA01"</f>
        <v>Z781BDEA01</v>
      </c>
      <c r="B69" t="str">
        <f t="shared" si="2"/>
        <v>06363391001</v>
      </c>
      <c r="C69" t="s">
        <v>15</v>
      </c>
      <c r="D69" t="s">
        <v>181</v>
      </c>
      <c r="E69" t="s">
        <v>17</v>
      </c>
      <c r="F69" s="1" t="s">
        <v>18</v>
      </c>
      <c r="G69" t="s">
        <v>19</v>
      </c>
      <c r="H69">
        <v>8355</v>
      </c>
      <c r="I69" s="2">
        <v>42692</v>
      </c>
      <c r="J69" s="2">
        <v>42692</v>
      </c>
      <c r="K69">
        <v>7129.4</v>
      </c>
    </row>
    <row r="70" spans="1:11" x14ac:dyDescent="0.25">
      <c r="A70" t="str">
        <f>"Z9B1C64BE1"</f>
        <v>Z9B1C64BE1</v>
      </c>
      <c r="B70" t="str">
        <f t="shared" si="2"/>
        <v>06363391001</v>
      </c>
      <c r="C70" t="s">
        <v>15</v>
      </c>
      <c r="D70" t="s">
        <v>182</v>
      </c>
      <c r="E70" t="s">
        <v>17</v>
      </c>
      <c r="F70" s="1" t="s">
        <v>30</v>
      </c>
      <c r="G70" t="s">
        <v>31</v>
      </c>
      <c r="H70">
        <v>905.16</v>
      </c>
      <c r="I70" s="2">
        <v>42712</v>
      </c>
      <c r="J70" s="2">
        <v>42766</v>
      </c>
      <c r="K70">
        <v>905.16</v>
      </c>
    </row>
    <row r="71" spans="1:11" x14ac:dyDescent="0.25">
      <c r="A71" t="str">
        <f>"ZCB1C3824A"</f>
        <v>ZCB1C3824A</v>
      </c>
      <c r="B71" t="str">
        <f t="shared" si="2"/>
        <v>06363391001</v>
      </c>
      <c r="C71" t="s">
        <v>15</v>
      </c>
      <c r="D71" t="s">
        <v>183</v>
      </c>
      <c r="E71" t="s">
        <v>17</v>
      </c>
      <c r="F71" s="1" t="s">
        <v>37</v>
      </c>
      <c r="G71" t="s">
        <v>38</v>
      </c>
      <c r="H71">
        <v>6403.55</v>
      </c>
      <c r="I71" s="2">
        <v>42709</v>
      </c>
      <c r="J71" s="2">
        <v>42765</v>
      </c>
      <c r="K71">
        <v>0</v>
      </c>
    </row>
    <row r="72" spans="1:11" x14ac:dyDescent="0.25">
      <c r="A72" t="str">
        <f>"ZE71C7CA28"</f>
        <v>ZE71C7CA28</v>
      </c>
      <c r="B72" t="str">
        <f t="shared" si="2"/>
        <v>06363391001</v>
      </c>
      <c r="C72" t="s">
        <v>15</v>
      </c>
      <c r="D72" t="s">
        <v>184</v>
      </c>
      <c r="E72" t="s">
        <v>23</v>
      </c>
      <c r="F72" s="1" t="s">
        <v>102</v>
      </c>
      <c r="G72" t="s">
        <v>103</v>
      </c>
      <c r="H72">
        <v>4432.3999999999996</v>
      </c>
      <c r="I72" s="2">
        <v>42718</v>
      </c>
      <c r="J72" s="2">
        <v>42724</v>
      </c>
      <c r="K72">
        <v>4432.3999999999996</v>
      </c>
    </row>
    <row r="73" spans="1:11" x14ac:dyDescent="0.25">
      <c r="A73" t="str">
        <f>"Z3B1CAAE22"</f>
        <v>Z3B1CAAE22</v>
      </c>
      <c r="B73" t="str">
        <f t="shared" si="2"/>
        <v>06363391001</v>
      </c>
      <c r="C73" t="s">
        <v>15</v>
      </c>
      <c r="D73" t="s">
        <v>185</v>
      </c>
      <c r="E73" t="s">
        <v>23</v>
      </c>
      <c r="F73" s="1" t="s">
        <v>186</v>
      </c>
      <c r="G73" t="s">
        <v>187</v>
      </c>
      <c r="H73">
        <v>600</v>
      </c>
      <c r="I73" s="2">
        <v>42727</v>
      </c>
      <c r="J73" s="2">
        <v>43091</v>
      </c>
      <c r="K73">
        <v>600</v>
      </c>
    </row>
    <row r="74" spans="1:11" x14ac:dyDescent="0.25">
      <c r="A74" t="str">
        <f>"Z261C82549"</f>
        <v>Z261C82549</v>
      </c>
      <c r="B74" t="str">
        <f t="shared" si="2"/>
        <v>06363391001</v>
      </c>
      <c r="C74" t="s">
        <v>15</v>
      </c>
      <c r="D74" t="s">
        <v>188</v>
      </c>
      <c r="E74" t="s">
        <v>23</v>
      </c>
      <c r="F74" s="1" t="s">
        <v>189</v>
      </c>
      <c r="G74" t="s">
        <v>190</v>
      </c>
      <c r="H74">
        <v>147.53</v>
      </c>
      <c r="I74" s="2">
        <v>42736</v>
      </c>
      <c r="J74" s="2">
        <v>43100</v>
      </c>
      <c r="K74">
        <v>0</v>
      </c>
    </row>
    <row r="75" spans="1:11" x14ac:dyDescent="0.25">
      <c r="A75" t="str">
        <f>"Z621ACA215"</f>
        <v>Z621ACA215</v>
      </c>
      <c r="B75" t="str">
        <f t="shared" si="2"/>
        <v>06363391001</v>
      </c>
      <c r="C75" t="s">
        <v>15</v>
      </c>
      <c r="D75" t="s">
        <v>191</v>
      </c>
      <c r="E75" t="s">
        <v>23</v>
      </c>
      <c r="F75" s="1" t="s">
        <v>192</v>
      </c>
      <c r="G75" t="s">
        <v>193</v>
      </c>
      <c r="H75">
        <v>280</v>
      </c>
      <c r="I75" s="2">
        <v>42558</v>
      </c>
      <c r="J75" s="2">
        <v>42558</v>
      </c>
      <c r="K75">
        <v>280</v>
      </c>
    </row>
    <row r="76" spans="1:11" x14ac:dyDescent="0.25">
      <c r="A76" t="str">
        <f>"ZF71ABFC58"</f>
        <v>ZF71ABFC58</v>
      </c>
      <c r="B76" t="str">
        <f t="shared" si="2"/>
        <v>06363391001</v>
      </c>
      <c r="C76" t="s">
        <v>15</v>
      </c>
      <c r="D76" t="s">
        <v>194</v>
      </c>
      <c r="E76" t="s">
        <v>23</v>
      </c>
      <c r="F76" s="1" t="s">
        <v>195</v>
      </c>
      <c r="G76" t="s">
        <v>196</v>
      </c>
      <c r="H76">
        <v>5650</v>
      </c>
      <c r="I76" s="2">
        <v>42580</v>
      </c>
      <c r="J76" s="2">
        <v>42594</v>
      </c>
      <c r="K76">
        <v>5650</v>
      </c>
    </row>
    <row r="77" spans="1:11" x14ac:dyDescent="0.25">
      <c r="A77" t="str">
        <f>"Z2C1A87295"</f>
        <v>Z2C1A87295</v>
      </c>
      <c r="B77" t="str">
        <f t="shared" si="2"/>
        <v>06363391001</v>
      </c>
      <c r="C77" t="s">
        <v>15</v>
      </c>
      <c r="D77" t="s">
        <v>197</v>
      </c>
      <c r="E77" t="s">
        <v>139</v>
      </c>
      <c r="F77" s="1" t="s">
        <v>198</v>
      </c>
      <c r="G77" t="s">
        <v>199</v>
      </c>
      <c r="H77">
        <v>2550</v>
      </c>
      <c r="I77" s="2">
        <v>42567</v>
      </c>
      <c r="J77" s="2">
        <v>42576</v>
      </c>
      <c r="K77">
        <v>2550</v>
      </c>
    </row>
    <row r="78" spans="1:11" x14ac:dyDescent="0.25">
      <c r="A78" t="str">
        <f>"Z9B1B154CB"</f>
        <v>Z9B1B154CB</v>
      </c>
      <c r="B78" t="str">
        <f t="shared" si="2"/>
        <v>06363391001</v>
      </c>
      <c r="C78" t="s">
        <v>15</v>
      </c>
      <c r="D78" t="s">
        <v>200</v>
      </c>
      <c r="E78" t="s">
        <v>23</v>
      </c>
      <c r="F78" s="1" t="s">
        <v>129</v>
      </c>
      <c r="G78" t="s">
        <v>130</v>
      </c>
      <c r="H78">
        <v>871.8</v>
      </c>
      <c r="I78" s="2">
        <v>42620</v>
      </c>
      <c r="J78" s="2">
        <v>42627</v>
      </c>
      <c r="K78">
        <v>871.8</v>
      </c>
    </row>
    <row r="79" spans="1:11" x14ac:dyDescent="0.25">
      <c r="A79" t="str">
        <f>"Z0A1C3E157"</f>
        <v>Z0A1C3E157</v>
      </c>
      <c r="B79" t="str">
        <f t="shared" si="2"/>
        <v>06363391001</v>
      </c>
      <c r="C79" t="s">
        <v>15</v>
      </c>
      <c r="D79" t="s">
        <v>201</v>
      </c>
      <c r="E79" t="s">
        <v>23</v>
      </c>
      <c r="F79" s="1" t="s">
        <v>202</v>
      </c>
      <c r="G79" t="s">
        <v>203</v>
      </c>
      <c r="H79">
        <v>990</v>
      </c>
      <c r="I79" s="2">
        <v>42709</v>
      </c>
      <c r="J79" s="2">
        <v>42779</v>
      </c>
      <c r="K79">
        <v>990</v>
      </c>
    </row>
    <row r="80" spans="1:11" x14ac:dyDescent="0.25">
      <c r="A80" t="str">
        <f>"Z211C4C134"</f>
        <v>Z211C4C134</v>
      </c>
      <c r="B80" t="str">
        <f t="shared" si="2"/>
        <v>06363391001</v>
      </c>
      <c r="C80" t="s">
        <v>15</v>
      </c>
      <c r="D80" t="s">
        <v>204</v>
      </c>
      <c r="E80" t="s">
        <v>23</v>
      </c>
      <c r="F80" s="1" t="s">
        <v>205</v>
      </c>
      <c r="G80" t="s">
        <v>206</v>
      </c>
      <c r="H80">
        <v>2010</v>
      </c>
      <c r="I80" s="2">
        <v>42754</v>
      </c>
      <c r="J80" s="2">
        <v>42754</v>
      </c>
      <c r="K80">
        <v>2010</v>
      </c>
    </row>
    <row r="81" spans="1:11" x14ac:dyDescent="0.25">
      <c r="A81" t="str">
        <f>"Z091C8169B"</f>
        <v>Z091C8169B</v>
      </c>
      <c r="B81" t="str">
        <f t="shared" si="2"/>
        <v>06363391001</v>
      </c>
      <c r="C81" t="s">
        <v>15</v>
      </c>
      <c r="D81" t="s">
        <v>207</v>
      </c>
      <c r="E81" t="s">
        <v>23</v>
      </c>
      <c r="F81" s="1" t="s">
        <v>208</v>
      </c>
      <c r="G81" t="s">
        <v>209</v>
      </c>
      <c r="H81">
        <v>20900</v>
      </c>
      <c r="I81" s="2">
        <v>42733</v>
      </c>
      <c r="J81" s="2">
        <v>42747</v>
      </c>
      <c r="K81">
        <v>20900</v>
      </c>
    </row>
    <row r="82" spans="1:11" x14ac:dyDescent="0.25">
      <c r="A82" t="str">
        <f>"Z7318DD3DA"</f>
        <v>Z7318DD3DA</v>
      </c>
      <c r="B82" t="str">
        <f t="shared" si="2"/>
        <v>06363391001</v>
      </c>
      <c r="C82" t="s">
        <v>15</v>
      </c>
      <c r="D82" t="s">
        <v>210</v>
      </c>
      <c r="E82" t="s">
        <v>139</v>
      </c>
      <c r="F82" s="1" t="s">
        <v>211</v>
      </c>
      <c r="G82" t="s">
        <v>141</v>
      </c>
      <c r="H82">
        <v>19330.68</v>
      </c>
      <c r="I82" s="2">
        <v>42503</v>
      </c>
      <c r="J82" s="2">
        <v>42735</v>
      </c>
      <c r="K82">
        <v>10118.52</v>
      </c>
    </row>
    <row r="83" spans="1:11" x14ac:dyDescent="0.25">
      <c r="A83" t="str">
        <f>"6698514C9C"</f>
        <v>6698514C9C</v>
      </c>
      <c r="B83" t="str">
        <f t="shared" si="2"/>
        <v>06363391001</v>
      </c>
      <c r="C83" t="s">
        <v>15</v>
      </c>
      <c r="D83" t="s">
        <v>212</v>
      </c>
      <c r="E83" t="s">
        <v>17</v>
      </c>
      <c r="F83" s="1" t="s">
        <v>213</v>
      </c>
      <c r="G83" t="s">
        <v>214</v>
      </c>
      <c r="H83">
        <v>249908</v>
      </c>
      <c r="I83" s="2">
        <v>42564</v>
      </c>
      <c r="J83" s="2">
        <v>44390</v>
      </c>
      <c r="K83">
        <v>120184.67</v>
      </c>
    </row>
    <row r="84" spans="1:11" x14ac:dyDescent="0.25">
      <c r="A84" t="str">
        <f>"Z171CAFBB1"</f>
        <v>Z171CAFBB1</v>
      </c>
      <c r="B84" t="str">
        <f t="shared" si="2"/>
        <v>06363391001</v>
      </c>
      <c r="C84" t="s">
        <v>15</v>
      </c>
      <c r="D84" t="s">
        <v>215</v>
      </c>
      <c r="E84" t="s">
        <v>23</v>
      </c>
      <c r="F84" s="1" t="s">
        <v>54</v>
      </c>
      <c r="G84" t="s">
        <v>55</v>
      </c>
      <c r="H84">
        <v>1575</v>
      </c>
      <c r="I84" s="2">
        <v>42727</v>
      </c>
      <c r="J84" s="2">
        <v>42735</v>
      </c>
      <c r="K84">
        <v>1575</v>
      </c>
    </row>
    <row r="85" spans="1:11" x14ac:dyDescent="0.25">
      <c r="A85" t="str">
        <f>"Z961BC6AE2"</f>
        <v>Z961BC6AE2</v>
      </c>
      <c r="B85" t="str">
        <f t="shared" si="2"/>
        <v>06363391001</v>
      </c>
      <c r="C85" t="s">
        <v>15</v>
      </c>
      <c r="D85" t="s">
        <v>216</v>
      </c>
      <c r="E85" t="s">
        <v>23</v>
      </c>
      <c r="F85" s="1" t="s">
        <v>217</v>
      </c>
      <c r="G85" t="s">
        <v>218</v>
      </c>
      <c r="H85">
        <v>1999.8</v>
      </c>
      <c r="I85" s="2">
        <v>42675</v>
      </c>
      <c r="J85" s="2">
        <v>42855</v>
      </c>
      <c r="K85">
        <v>1999.8</v>
      </c>
    </row>
    <row r="86" spans="1:11" x14ac:dyDescent="0.25">
      <c r="A86" t="str">
        <f>"Z1318CA481"</f>
        <v>Z1318CA481</v>
      </c>
      <c r="B86" t="str">
        <f t="shared" si="2"/>
        <v>06363391001</v>
      </c>
      <c r="C86" t="s">
        <v>15</v>
      </c>
      <c r="D86" t="s">
        <v>219</v>
      </c>
      <c r="E86" t="s">
        <v>139</v>
      </c>
      <c r="F86" s="1" t="s">
        <v>220</v>
      </c>
      <c r="G86" t="s">
        <v>44</v>
      </c>
      <c r="H86">
        <v>760</v>
      </c>
      <c r="I86" s="2">
        <v>42494</v>
      </c>
      <c r="J86" s="2">
        <v>42494</v>
      </c>
      <c r="K86">
        <v>760</v>
      </c>
    </row>
    <row r="87" spans="1:11" x14ac:dyDescent="0.25">
      <c r="A87" t="str">
        <f>"ZBC1ADE467"</f>
        <v>ZBC1ADE467</v>
      </c>
      <c r="B87" t="str">
        <f t="shared" si="2"/>
        <v>06363391001</v>
      </c>
      <c r="C87" t="s">
        <v>15</v>
      </c>
      <c r="D87" t="s">
        <v>221</v>
      </c>
      <c r="E87" t="s">
        <v>139</v>
      </c>
      <c r="F87" s="1" t="s">
        <v>222</v>
      </c>
      <c r="G87" t="s">
        <v>41</v>
      </c>
      <c r="H87">
        <v>3000.5</v>
      </c>
      <c r="I87" s="2">
        <v>42668</v>
      </c>
      <c r="J87" s="2">
        <v>42669</v>
      </c>
      <c r="K87">
        <v>3000.5</v>
      </c>
    </row>
    <row r="88" spans="1:11" x14ac:dyDescent="0.25">
      <c r="A88" t="str">
        <f>"6620589ADE"</f>
        <v>6620589ADE</v>
      </c>
      <c r="B88" t="str">
        <f t="shared" si="2"/>
        <v>06363391001</v>
      </c>
      <c r="C88" t="s">
        <v>15</v>
      </c>
      <c r="D88" t="s">
        <v>223</v>
      </c>
      <c r="E88" t="s">
        <v>139</v>
      </c>
      <c r="F88" s="1" t="s">
        <v>224</v>
      </c>
      <c r="G88" t="s">
        <v>225</v>
      </c>
      <c r="H88">
        <v>129622</v>
      </c>
      <c r="I88" s="2">
        <v>42688</v>
      </c>
      <c r="J88" s="2">
        <v>42705</v>
      </c>
      <c r="K88">
        <v>129622</v>
      </c>
    </row>
    <row r="89" spans="1:11" x14ac:dyDescent="0.25">
      <c r="A89" t="str">
        <f>"Z171CA8027"</f>
        <v>Z171CA8027</v>
      </c>
      <c r="B89" t="str">
        <f t="shared" si="2"/>
        <v>06363391001</v>
      </c>
      <c r="C89" t="s">
        <v>15</v>
      </c>
      <c r="D89" t="s">
        <v>226</v>
      </c>
      <c r="E89" t="s">
        <v>17</v>
      </c>
      <c r="F89" s="1" t="s">
        <v>18</v>
      </c>
      <c r="G89" t="s">
        <v>19</v>
      </c>
      <c r="H89">
        <v>0</v>
      </c>
      <c r="I89" s="2">
        <v>42726</v>
      </c>
      <c r="J89" s="2">
        <v>42732</v>
      </c>
      <c r="K89">
        <v>0</v>
      </c>
    </row>
    <row r="90" spans="1:11" x14ac:dyDescent="0.25">
      <c r="A90" t="str">
        <f>"Z281B8E2A8"</f>
        <v>Z281B8E2A8</v>
      </c>
      <c r="B90" t="str">
        <f t="shared" si="2"/>
        <v>06363391001</v>
      </c>
      <c r="C90" t="s">
        <v>15</v>
      </c>
      <c r="D90" t="s">
        <v>227</v>
      </c>
      <c r="E90" t="s">
        <v>23</v>
      </c>
      <c r="F90" s="1" t="s">
        <v>228</v>
      </c>
      <c r="G90" t="s">
        <v>229</v>
      </c>
      <c r="H90">
        <v>241</v>
      </c>
      <c r="I90" s="2">
        <v>42754</v>
      </c>
      <c r="J90" s="2">
        <v>42754</v>
      </c>
      <c r="K90">
        <v>221</v>
      </c>
    </row>
    <row r="91" spans="1:11" x14ac:dyDescent="0.25">
      <c r="A91" t="str">
        <f>"ZAE1976C24"</f>
        <v>ZAE1976C24</v>
      </c>
      <c r="B91" t="str">
        <f t="shared" si="2"/>
        <v>06363391001</v>
      </c>
      <c r="C91" t="s">
        <v>15</v>
      </c>
      <c r="D91" t="s">
        <v>230</v>
      </c>
      <c r="E91" t="s">
        <v>23</v>
      </c>
      <c r="F91" s="1" t="s">
        <v>231</v>
      </c>
      <c r="G91" t="s">
        <v>232</v>
      </c>
      <c r="H91">
        <v>214.72</v>
      </c>
      <c r="I91" s="2">
        <v>42517</v>
      </c>
      <c r="J91" s="2">
        <v>42519</v>
      </c>
      <c r="K91">
        <v>164.72</v>
      </c>
    </row>
    <row r="92" spans="1:11" x14ac:dyDescent="0.25">
      <c r="A92" t="str">
        <f>"Z8B1B4A28C"</f>
        <v>Z8B1B4A28C</v>
      </c>
      <c r="B92" t="str">
        <f t="shared" si="2"/>
        <v>06363391001</v>
      </c>
      <c r="C92" t="s">
        <v>15</v>
      </c>
      <c r="D92" t="s">
        <v>233</v>
      </c>
      <c r="E92" t="s">
        <v>139</v>
      </c>
      <c r="F92" s="1" t="s">
        <v>234</v>
      </c>
      <c r="G92" t="s">
        <v>235</v>
      </c>
      <c r="H92">
        <v>19900</v>
      </c>
      <c r="I92" s="2">
        <v>42702</v>
      </c>
      <c r="J92" s="2">
        <v>43052</v>
      </c>
      <c r="K92">
        <v>11427.47</v>
      </c>
    </row>
    <row r="93" spans="1:11" x14ac:dyDescent="0.25">
      <c r="A93" t="str">
        <f>"5688186793"</f>
        <v>5688186793</v>
      </c>
      <c r="B93" t="str">
        <f t="shared" si="2"/>
        <v>06363391001</v>
      </c>
      <c r="C93" t="s">
        <v>15</v>
      </c>
      <c r="D93" t="s">
        <v>236</v>
      </c>
      <c r="E93" t="s">
        <v>17</v>
      </c>
      <c r="F93" s="1" t="s">
        <v>237</v>
      </c>
      <c r="G93" t="s">
        <v>238</v>
      </c>
      <c r="H93">
        <v>4300000</v>
      </c>
      <c r="I93" s="2">
        <v>42522</v>
      </c>
      <c r="J93" s="2">
        <v>43863</v>
      </c>
      <c r="K93">
        <v>134782.85</v>
      </c>
    </row>
    <row r="94" spans="1:11" x14ac:dyDescent="0.25">
      <c r="A94" t="str">
        <f>"ZF217A4B60"</f>
        <v>ZF217A4B60</v>
      </c>
      <c r="B94" t="str">
        <f t="shared" si="2"/>
        <v>06363391001</v>
      </c>
      <c r="C94" t="s">
        <v>15</v>
      </c>
      <c r="D94" t="s">
        <v>239</v>
      </c>
      <c r="E94" t="s">
        <v>23</v>
      </c>
      <c r="F94" s="1" t="s">
        <v>240</v>
      </c>
      <c r="G94" t="s">
        <v>241</v>
      </c>
      <c r="H94">
        <v>2235</v>
      </c>
      <c r="I94" s="2">
        <v>42430</v>
      </c>
      <c r="J94" s="2">
        <v>43159</v>
      </c>
      <c r="K94">
        <v>2235</v>
      </c>
    </row>
    <row r="95" spans="1:11" x14ac:dyDescent="0.25">
      <c r="A95" t="str">
        <f>"ZA41C83985"</f>
        <v>ZA41C83985</v>
      </c>
      <c r="B95" t="str">
        <f t="shared" si="2"/>
        <v>06363391001</v>
      </c>
      <c r="C95" t="s">
        <v>15</v>
      </c>
      <c r="D95" t="s">
        <v>22</v>
      </c>
      <c r="E95" t="s">
        <v>23</v>
      </c>
      <c r="F95" s="1" t="s">
        <v>24</v>
      </c>
      <c r="G95" t="s">
        <v>25</v>
      </c>
      <c r="H95">
        <v>208</v>
      </c>
      <c r="I95" s="2">
        <v>42736</v>
      </c>
      <c r="J95" s="2">
        <v>43100</v>
      </c>
      <c r="K95">
        <v>208</v>
      </c>
    </row>
    <row r="96" spans="1:11" x14ac:dyDescent="0.25">
      <c r="A96" t="str">
        <f>"Z1B1C839DA"</f>
        <v>Z1B1C839DA</v>
      </c>
      <c r="B96" t="str">
        <f t="shared" si="2"/>
        <v>06363391001</v>
      </c>
      <c r="C96" t="s">
        <v>15</v>
      </c>
      <c r="D96" t="s">
        <v>242</v>
      </c>
      <c r="E96" t="s">
        <v>23</v>
      </c>
      <c r="F96" s="1" t="s">
        <v>243</v>
      </c>
      <c r="G96" t="s">
        <v>244</v>
      </c>
      <c r="H96">
        <v>81.73</v>
      </c>
      <c r="I96" s="2">
        <v>42736</v>
      </c>
      <c r="J96" s="2">
        <v>43465</v>
      </c>
      <c r="K96">
        <v>81.73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sardegna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2019-01-29T16:16:49Z</dcterms:created>
  <dcterms:modified xsi:type="dcterms:W3CDTF">2019-01-29T16:16:50Z</dcterms:modified>
</cp:coreProperties>
</file>